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iftx\Desktop\Assignments\Learnig from data\"/>
    </mc:Choice>
  </mc:AlternateContent>
  <xr:revisionPtr revIDLastSave="0" documentId="13_ncr:1_{0C6B395C-D7B6-409E-AC2C-5A91FB829DFC}" xr6:coauthVersionLast="47" xr6:coauthVersionMax="47" xr10:uidLastSave="{00000000-0000-0000-0000-000000000000}"/>
  <bookViews>
    <workbookView xWindow="20370" yWindow="-120" windowWidth="29040" windowHeight="15720" firstSheet="1" activeTab="9" xr2:uid="{FC458182-549E-491C-BD83-C57C88DECFF2}"/>
  </bookViews>
  <sheets>
    <sheet name="Introduction" sheetId="2" r:id="rId1"/>
    <sheet name="Assumptions" sheetId="4" r:id="rId2"/>
    <sheet name="Year Plan" sheetId="3" r:id="rId3"/>
    <sheet name="Inc VS Exp_Chart" sheetId="9" r:id="rId4"/>
    <sheet name="Life Events" sheetId="10" r:id="rId5"/>
    <sheet name="Updated Expenses" sheetId="11" r:id="rId6"/>
    <sheet name="Visualisation" sheetId="12" r:id="rId7"/>
    <sheet name="Net Cash" sheetId="13" r:id="rId8"/>
    <sheet name="Net Chart" sheetId="14" r:id="rId9"/>
    <sheet name="Conclusion" sheetId="1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3" l="1"/>
  <c r="J6" i="13"/>
  <c r="N6" i="13"/>
  <c r="R6" i="13"/>
  <c r="V6" i="13"/>
  <c r="Z6" i="13"/>
  <c r="AD6" i="13"/>
  <c r="AH6" i="13"/>
  <c r="AL6" i="13"/>
  <c r="AP6" i="13"/>
  <c r="C5" i="13"/>
  <c r="D5" i="13"/>
  <c r="E5" i="13"/>
  <c r="E6" i="13" s="1"/>
  <c r="F5" i="13"/>
  <c r="G5" i="13"/>
  <c r="H5" i="13"/>
  <c r="I5" i="13"/>
  <c r="I6" i="13" s="1"/>
  <c r="J5" i="13"/>
  <c r="K5" i="13"/>
  <c r="L5" i="13"/>
  <c r="M5" i="13"/>
  <c r="M6" i="13" s="1"/>
  <c r="N5" i="13"/>
  <c r="O5" i="13"/>
  <c r="P5" i="13"/>
  <c r="Q5" i="13"/>
  <c r="Q6" i="13" s="1"/>
  <c r="R5" i="13"/>
  <c r="S5" i="13"/>
  <c r="T5" i="13"/>
  <c r="U5" i="13"/>
  <c r="U6" i="13" s="1"/>
  <c r="V5" i="13"/>
  <c r="W5" i="13"/>
  <c r="X5" i="13"/>
  <c r="Y5" i="13"/>
  <c r="Y6" i="13" s="1"/>
  <c r="Z5" i="13"/>
  <c r="AA5" i="13"/>
  <c r="AB5" i="13"/>
  <c r="AC5" i="13"/>
  <c r="AC6" i="13" s="1"/>
  <c r="AD5" i="13"/>
  <c r="AE5" i="13"/>
  <c r="AF5" i="13"/>
  <c r="AG5" i="13"/>
  <c r="AG6" i="13" s="1"/>
  <c r="AH5" i="13"/>
  <c r="AI5" i="13"/>
  <c r="AJ5" i="13"/>
  <c r="AK5" i="13"/>
  <c r="AK6" i="13" s="1"/>
  <c r="AL5" i="13"/>
  <c r="AM5" i="13"/>
  <c r="AN5" i="13"/>
  <c r="AO5" i="13"/>
  <c r="AO6" i="13" s="1"/>
  <c r="AP5" i="13"/>
  <c r="B5" i="13"/>
  <c r="C4" i="13"/>
  <c r="C6" i="13" s="1"/>
  <c r="D4" i="13"/>
  <c r="D6" i="13" s="1"/>
  <c r="E4" i="13"/>
  <c r="F4" i="13"/>
  <c r="G4" i="13"/>
  <c r="G6" i="13" s="1"/>
  <c r="H4" i="13"/>
  <c r="H6" i="13" s="1"/>
  <c r="I4" i="13"/>
  <c r="J4" i="13"/>
  <c r="K4" i="13"/>
  <c r="K6" i="13" s="1"/>
  <c r="L4" i="13"/>
  <c r="L6" i="13" s="1"/>
  <c r="M4" i="13"/>
  <c r="N4" i="13"/>
  <c r="O4" i="13"/>
  <c r="O6" i="13" s="1"/>
  <c r="P4" i="13"/>
  <c r="P6" i="13" s="1"/>
  <c r="Q4" i="13"/>
  <c r="R4" i="13"/>
  <c r="S4" i="13"/>
  <c r="S6" i="13" s="1"/>
  <c r="T4" i="13"/>
  <c r="T6" i="13" s="1"/>
  <c r="U4" i="13"/>
  <c r="V4" i="13"/>
  <c r="W4" i="13"/>
  <c r="W6" i="13" s="1"/>
  <c r="X4" i="13"/>
  <c r="X6" i="13" s="1"/>
  <c r="Y4" i="13"/>
  <c r="Z4" i="13"/>
  <c r="AA4" i="13"/>
  <c r="AA6" i="13" s="1"/>
  <c r="AB4" i="13"/>
  <c r="AB6" i="13" s="1"/>
  <c r="AC4" i="13"/>
  <c r="AD4" i="13"/>
  <c r="AE4" i="13"/>
  <c r="AE6" i="13" s="1"/>
  <c r="AF4" i="13"/>
  <c r="AF6" i="13" s="1"/>
  <c r="AG4" i="13"/>
  <c r="AH4" i="13"/>
  <c r="AI4" i="13"/>
  <c r="AI6" i="13" s="1"/>
  <c r="AJ4" i="13"/>
  <c r="AJ6" i="13" s="1"/>
  <c r="AK4" i="13"/>
  <c r="AL4" i="13"/>
  <c r="AM4" i="13"/>
  <c r="AM6" i="13" s="1"/>
  <c r="AN4" i="13"/>
  <c r="AN6" i="13" s="1"/>
  <c r="AO4" i="13"/>
  <c r="AP4" i="13"/>
  <c r="B4" i="13"/>
  <c r="B6" i="13" s="1"/>
  <c r="J6" i="11"/>
  <c r="K6" i="11"/>
  <c r="L6" i="11"/>
  <c r="M6"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AN6" i="11"/>
  <c r="AO6" i="11"/>
  <c r="AP6" i="11"/>
  <c r="I6"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E5"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J4" i="11"/>
  <c r="AK4" i="11"/>
  <c r="AL4" i="11"/>
  <c r="AM4" i="11"/>
  <c r="AN4" i="11"/>
  <c r="AO4" i="11"/>
  <c r="AP4" i="11"/>
  <c r="B4" i="11"/>
  <c r="B10" i="11"/>
  <c r="C8" i="11"/>
  <c r="D8" i="11" s="1"/>
  <c r="E8" i="11" s="1"/>
  <c r="F8" i="11" s="1"/>
  <c r="I8" i="11" s="1"/>
  <c r="J8" i="11" s="1"/>
  <c r="K8" i="11" s="1"/>
  <c r="L8" i="11" s="1"/>
  <c r="M8" i="11" s="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C6" i="11"/>
  <c r="D6" i="11" s="1"/>
  <c r="E6" i="11" s="1"/>
  <c r="F6" i="11" s="1"/>
  <c r="G6" i="11" s="1"/>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C5" i="3"/>
  <c r="B5" i="3"/>
  <c r="B9" i="3" s="1"/>
  <c r="B22" i="3"/>
  <c r="C14" i="3"/>
  <c r="D14" i="3" s="1"/>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C15" i="3"/>
  <c r="D15" i="3" s="1"/>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C16" i="3"/>
  <c r="D16" i="3" s="1"/>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C17" i="3"/>
  <c r="D17" i="3" s="1"/>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C18" i="3"/>
  <c r="D18" i="3" s="1"/>
  <c r="E18" i="3" s="1"/>
  <c r="F18" i="3" s="1"/>
  <c r="G18" i="3" s="1"/>
  <c r="H18" i="3" s="1"/>
  <c r="I18" i="3" s="1"/>
  <c r="J18" i="3" s="1"/>
  <c r="K18" i="3" s="1"/>
  <c r="L18" i="3" s="1"/>
  <c r="M18" i="3" s="1"/>
  <c r="N18" i="3" s="1"/>
  <c r="O18" i="3" s="1"/>
  <c r="P18" i="3" s="1"/>
  <c r="Q18" i="3" s="1"/>
  <c r="R18" i="3" s="1"/>
  <c r="S18" i="3" s="1"/>
  <c r="T18" i="3" s="1"/>
  <c r="U18" i="3" s="1"/>
  <c r="V18" i="3" s="1"/>
  <c r="W18" i="3" s="1"/>
  <c r="X18" i="3" s="1"/>
  <c r="Y18" i="3" s="1"/>
  <c r="Z18" i="3" s="1"/>
  <c r="AA18" i="3" s="1"/>
  <c r="AB18" i="3" s="1"/>
  <c r="AC18" i="3" s="1"/>
  <c r="AD18" i="3" s="1"/>
  <c r="AE18" i="3" s="1"/>
  <c r="AF18" i="3" s="1"/>
  <c r="AG18" i="3" s="1"/>
  <c r="AH18" i="3" s="1"/>
  <c r="AI18" i="3" s="1"/>
  <c r="AJ18" i="3" s="1"/>
  <c r="AK18" i="3" s="1"/>
  <c r="AL18" i="3" s="1"/>
  <c r="AM18" i="3" s="1"/>
  <c r="AN18" i="3" s="1"/>
  <c r="AO18" i="3" s="1"/>
  <c r="AP18" i="3" s="1"/>
  <c r="C19" i="3"/>
  <c r="D19" i="3" s="1"/>
  <c r="E19" i="3" s="1"/>
  <c r="F19" i="3" s="1"/>
  <c r="G19" i="3" s="1"/>
  <c r="H19" i="3" s="1"/>
  <c r="I19" i="3" s="1"/>
  <c r="J19" i="3" s="1"/>
  <c r="K19" i="3" s="1"/>
  <c r="L19" i="3" s="1"/>
  <c r="M19" i="3" s="1"/>
  <c r="N19" i="3" s="1"/>
  <c r="O19" i="3" s="1"/>
  <c r="P19" i="3" s="1"/>
  <c r="Q19" i="3" s="1"/>
  <c r="R19" i="3" s="1"/>
  <c r="S19" i="3" s="1"/>
  <c r="T19" i="3" s="1"/>
  <c r="U19" i="3" s="1"/>
  <c r="V19" i="3" s="1"/>
  <c r="W19" i="3" s="1"/>
  <c r="X19" i="3" s="1"/>
  <c r="Y19" i="3" s="1"/>
  <c r="Z19" i="3" s="1"/>
  <c r="AA19" i="3" s="1"/>
  <c r="AB19" i="3" s="1"/>
  <c r="AC19" i="3" s="1"/>
  <c r="AD19" i="3" s="1"/>
  <c r="AE19" i="3" s="1"/>
  <c r="AF19" i="3" s="1"/>
  <c r="AG19" i="3" s="1"/>
  <c r="AH19" i="3" s="1"/>
  <c r="AI19" i="3" s="1"/>
  <c r="AJ19" i="3" s="1"/>
  <c r="AK19" i="3" s="1"/>
  <c r="AL19" i="3" s="1"/>
  <c r="AM19" i="3" s="1"/>
  <c r="AN19" i="3" s="1"/>
  <c r="AO19" i="3" s="1"/>
  <c r="AP19" i="3" s="1"/>
  <c r="C20" i="3"/>
  <c r="D20" i="3" s="1"/>
  <c r="E20" i="3" s="1"/>
  <c r="F20" i="3" s="1"/>
  <c r="G20" i="3" s="1"/>
  <c r="H20" i="3" s="1"/>
  <c r="I20" i="3" s="1"/>
  <c r="J20" i="3" s="1"/>
  <c r="K20" i="3" s="1"/>
  <c r="L20" i="3" s="1"/>
  <c r="M20" i="3" s="1"/>
  <c r="N20" i="3" s="1"/>
  <c r="O20" i="3" s="1"/>
  <c r="P20" i="3" s="1"/>
  <c r="Q20" i="3" s="1"/>
  <c r="R20" i="3" s="1"/>
  <c r="S20" i="3" s="1"/>
  <c r="T20" i="3" s="1"/>
  <c r="U20" i="3" s="1"/>
  <c r="V20" i="3" s="1"/>
  <c r="W20" i="3" s="1"/>
  <c r="X20" i="3" s="1"/>
  <c r="Y20" i="3" s="1"/>
  <c r="Z20" i="3" s="1"/>
  <c r="AA20" i="3" s="1"/>
  <c r="AB20" i="3" s="1"/>
  <c r="AC20" i="3" s="1"/>
  <c r="AD20" i="3" s="1"/>
  <c r="AE20" i="3" s="1"/>
  <c r="AF20" i="3" s="1"/>
  <c r="AG20" i="3" s="1"/>
  <c r="AH20" i="3" s="1"/>
  <c r="AI20" i="3" s="1"/>
  <c r="AJ20" i="3" s="1"/>
  <c r="AK20" i="3" s="1"/>
  <c r="AL20" i="3" s="1"/>
  <c r="AM20" i="3" s="1"/>
  <c r="AN20" i="3" s="1"/>
  <c r="AO20" i="3" s="1"/>
  <c r="AP20" i="3" s="1"/>
  <c r="C13" i="3"/>
  <c r="D13" i="3" s="1"/>
  <c r="B4" i="3"/>
  <c r="C4" i="3" s="1"/>
  <c r="D4" i="3" s="1"/>
  <c r="E4" i="3" s="1"/>
  <c r="F4" i="3" s="1"/>
  <c r="G4" i="3" s="1"/>
  <c r="H4" i="3" s="1"/>
  <c r="I4" i="3" s="1"/>
  <c r="J4" i="3" s="1"/>
  <c r="K4" i="3" s="1"/>
  <c r="L4" i="3" s="1"/>
  <c r="M4" i="3" s="1"/>
  <c r="N4" i="3" s="1"/>
  <c r="O4" i="3" s="1"/>
  <c r="P4" i="3" s="1"/>
  <c r="Q4" i="3" s="1"/>
  <c r="R4" i="3" s="1"/>
  <c r="S4" i="3" s="1"/>
  <c r="T4" i="3" s="1"/>
  <c r="U4" i="3" s="1"/>
  <c r="V4" i="3" s="1"/>
  <c r="W4" i="3" s="1"/>
  <c r="X4" i="3" s="1"/>
  <c r="Y4" i="3" s="1"/>
  <c r="Z4" i="3" s="1"/>
  <c r="AA4" i="3" s="1"/>
  <c r="AB4" i="3" s="1"/>
  <c r="AC4" i="3" s="1"/>
  <c r="AD4" i="3" s="1"/>
  <c r="AE4" i="3" s="1"/>
  <c r="AF4" i="3" s="1"/>
  <c r="AG4" i="3" s="1"/>
  <c r="AH4" i="3" s="1"/>
  <c r="AI4" i="3" s="1"/>
  <c r="AJ4" i="3" s="1"/>
  <c r="AK4" i="3" s="1"/>
  <c r="AL4" i="3" s="1"/>
  <c r="AM4" i="3" s="1"/>
  <c r="AN4" i="3" s="1"/>
  <c r="AO4" i="3" s="1"/>
  <c r="AP4" i="3" s="1"/>
  <c r="C10" i="11" l="1"/>
  <c r="E10" i="11"/>
  <c r="D10" i="11"/>
  <c r="E13" i="3"/>
  <c r="D22" i="3"/>
  <c r="C22" i="3"/>
  <c r="F10" i="11" l="1"/>
  <c r="B6" i="3"/>
  <c r="C7" i="3" s="1"/>
  <c r="C9" i="3" s="1"/>
  <c r="F13" i="3"/>
  <c r="E22" i="3"/>
  <c r="G10" i="11" l="1"/>
  <c r="F22" i="3"/>
  <c r="G13" i="3"/>
  <c r="H10" i="11" l="1"/>
  <c r="C6" i="3"/>
  <c r="D7" i="3" s="1"/>
  <c r="D9" i="3" s="1"/>
  <c r="H13" i="3"/>
  <c r="G22" i="3"/>
  <c r="I10" i="11" l="1"/>
  <c r="D6" i="3"/>
  <c r="E7" i="3" s="1"/>
  <c r="E9" i="3" s="1"/>
  <c r="I13" i="3"/>
  <c r="H22" i="3"/>
  <c r="J10" i="11" l="1"/>
  <c r="E6" i="3"/>
  <c r="F7" i="3" s="1"/>
  <c r="F9" i="3" s="1"/>
  <c r="J13" i="3"/>
  <c r="I22" i="3"/>
  <c r="K10" i="11" l="1"/>
  <c r="F6" i="3"/>
  <c r="K13" i="3"/>
  <c r="J22" i="3"/>
  <c r="L10" i="11" l="1"/>
  <c r="G7" i="3"/>
  <c r="G9" i="3" s="1"/>
  <c r="L13" i="3"/>
  <c r="K22" i="3"/>
  <c r="M10" i="11" l="1"/>
  <c r="G6" i="3"/>
  <c r="H7" i="3" s="1"/>
  <c r="H9" i="3" s="1"/>
  <c r="H6" i="3"/>
  <c r="M13" i="3"/>
  <c r="L22" i="3"/>
  <c r="N10" i="11" l="1"/>
  <c r="I7" i="3"/>
  <c r="I9" i="3" s="1"/>
  <c r="N13" i="3"/>
  <c r="M22" i="3"/>
  <c r="O10" i="11" l="1"/>
  <c r="I6" i="3"/>
  <c r="J7" i="3" s="1"/>
  <c r="J9" i="3" s="1"/>
  <c r="O13" i="3"/>
  <c r="N22" i="3"/>
  <c r="P10" i="11" l="1"/>
  <c r="J6" i="3"/>
  <c r="K7" i="3"/>
  <c r="K9" i="3" s="1"/>
  <c r="P13" i="3"/>
  <c r="O22" i="3"/>
  <c r="Q10" i="11" l="1"/>
  <c r="K6" i="3"/>
  <c r="L7" i="3" s="1"/>
  <c r="L9" i="3" s="1"/>
  <c r="Q13" i="3"/>
  <c r="P22" i="3"/>
  <c r="R10" i="11" l="1"/>
  <c r="L6" i="3"/>
  <c r="M7" i="3" s="1"/>
  <c r="M9" i="3" s="1"/>
  <c r="R13" i="3"/>
  <c r="Q22" i="3"/>
  <c r="S10" i="11" l="1"/>
  <c r="M6" i="3"/>
  <c r="N7" i="3" s="1"/>
  <c r="N9" i="3" s="1"/>
  <c r="S13" i="3"/>
  <c r="R22" i="3"/>
  <c r="T10" i="11" l="1"/>
  <c r="N6" i="3"/>
  <c r="O7" i="3" s="1"/>
  <c r="O9" i="3" s="1"/>
  <c r="T13" i="3"/>
  <c r="S22" i="3"/>
  <c r="U10" i="11" l="1"/>
  <c r="O6" i="3"/>
  <c r="P7" i="3" s="1"/>
  <c r="P9" i="3" s="1"/>
  <c r="U13" i="3"/>
  <c r="T22" i="3"/>
  <c r="V10" i="11" l="1"/>
  <c r="P6" i="3"/>
  <c r="Q7" i="3"/>
  <c r="Q9" i="3" s="1"/>
  <c r="V13" i="3"/>
  <c r="U22" i="3"/>
  <c r="W10" i="11" l="1"/>
  <c r="Q6" i="3"/>
  <c r="R7" i="3" s="1"/>
  <c r="R9" i="3" s="1"/>
  <c r="R6" i="3"/>
  <c r="W13" i="3"/>
  <c r="V22" i="3"/>
  <c r="X10" i="11" l="1"/>
  <c r="S7" i="3"/>
  <c r="S9" i="3" s="1"/>
  <c r="X13" i="3"/>
  <c r="W22" i="3"/>
  <c r="Y10" i="11" l="1"/>
  <c r="S6" i="3"/>
  <c r="T7" i="3" s="1"/>
  <c r="T9" i="3" s="1"/>
  <c r="Y13" i="3"/>
  <c r="X22" i="3"/>
  <c r="Z10" i="11" l="1"/>
  <c r="T6" i="3"/>
  <c r="U7" i="3"/>
  <c r="U9" i="3" s="1"/>
  <c r="Z13" i="3"/>
  <c r="Y22" i="3"/>
  <c r="AA10" i="11" l="1"/>
  <c r="U6" i="3"/>
  <c r="V7" i="3" s="1"/>
  <c r="V9" i="3" s="1"/>
  <c r="AA13" i="3"/>
  <c r="Z22" i="3"/>
  <c r="AB10" i="11" l="1"/>
  <c r="V6" i="3"/>
  <c r="W7" i="3"/>
  <c r="W9" i="3" s="1"/>
  <c r="AB13" i="3"/>
  <c r="AA22" i="3"/>
  <c r="AC10" i="11" l="1"/>
  <c r="W6" i="3"/>
  <c r="X7" i="3" s="1"/>
  <c r="X9" i="3" s="1"/>
  <c r="AC13" i="3"/>
  <c r="AB22" i="3"/>
  <c r="AD10" i="11" l="1"/>
  <c r="X6" i="3"/>
  <c r="AD13" i="3"/>
  <c r="AC22" i="3"/>
  <c r="AE10" i="11" l="1"/>
  <c r="Y7" i="3"/>
  <c r="Y9" i="3" s="1"/>
  <c r="AE13" i="3"/>
  <c r="AD22" i="3"/>
  <c r="AF10" i="11" l="1"/>
  <c r="Y6" i="3"/>
  <c r="AF13" i="3"/>
  <c r="AE22" i="3"/>
  <c r="AG10" i="11" l="1"/>
  <c r="Z7" i="3"/>
  <c r="Z9" i="3" s="1"/>
  <c r="AG13" i="3"/>
  <c r="AF22" i="3"/>
  <c r="AH10" i="11" l="1"/>
  <c r="Z6" i="3"/>
  <c r="AA7" i="3" s="1"/>
  <c r="AA9" i="3" s="1"/>
  <c r="AH13" i="3"/>
  <c r="AG22" i="3"/>
  <c r="AI10" i="11" l="1"/>
  <c r="AA6" i="3"/>
  <c r="AI13" i="3"/>
  <c r="AH22" i="3"/>
  <c r="AJ10" i="11" l="1"/>
  <c r="AB7" i="3"/>
  <c r="AB9" i="3" s="1"/>
  <c r="AJ13" i="3"/>
  <c r="AI22" i="3"/>
  <c r="AK10" i="11" l="1"/>
  <c r="AB6" i="3"/>
  <c r="AC7" i="3"/>
  <c r="AC9" i="3" s="1"/>
  <c r="AK13" i="3"/>
  <c r="AJ22" i="3"/>
  <c r="AL10" i="11" l="1"/>
  <c r="AC6" i="3"/>
  <c r="AL13" i="3"/>
  <c r="AK22" i="3"/>
  <c r="AM10" i="11" l="1"/>
  <c r="AD7" i="3"/>
  <c r="AD9" i="3" s="1"/>
  <c r="AM13" i="3"/>
  <c r="AL22" i="3"/>
  <c r="AN10" i="11" l="1"/>
  <c r="AD6" i="3"/>
  <c r="AN13" i="3"/>
  <c r="AM22" i="3"/>
  <c r="AO10" i="11" l="1"/>
  <c r="AP10" i="11"/>
  <c r="AE7" i="3"/>
  <c r="AE9" i="3" s="1"/>
  <c r="AE6" i="3"/>
  <c r="AO13" i="3"/>
  <c r="AN22" i="3"/>
  <c r="AF7" i="3" l="1"/>
  <c r="AF9" i="3" s="1"/>
  <c r="AP13" i="3"/>
  <c r="AP22" i="3" s="1"/>
  <c r="AO22" i="3"/>
  <c r="AF6" i="3" l="1"/>
  <c r="AG7" i="3" l="1"/>
  <c r="AG9" i="3" s="1"/>
  <c r="AG6" i="3" l="1"/>
  <c r="AH7" i="3" l="1"/>
  <c r="AH9" i="3" s="1"/>
  <c r="AH6" i="3" l="1"/>
  <c r="AI7" i="3" l="1"/>
  <c r="AI9" i="3" s="1"/>
  <c r="AI6" i="3" l="1"/>
  <c r="AJ7" i="3" l="1"/>
  <c r="AJ9" i="3" s="1"/>
  <c r="AJ6" i="3" l="1"/>
  <c r="AK7" i="3" l="1"/>
  <c r="AK9" i="3" s="1"/>
  <c r="AK6" i="3" l="1"/>
  <c r="AL7" i="3" l="1"/>
  <c r="AL9" i="3" s="1"/>
  <c r="AL6" i="3" l="1"/>
  <c r="AM7" i="3"/>
  <c r="AM9" i="3" s="1"/>
  <c r="AM6" i="3" l="1"/>
  <c r="AN7" i="3"/>
  <c r="AN9" i="3" s="1"/>
  <c r="AN6" i="3" l="1"/>
  <c r="AO7" i="3" l="1"/>
  <c r="AO9" i="3" s="1"/>
  <c r="AO6" i="3" l="1"/>
  <c r="AP7" i="3" l="1"/>
  <c r="AP9" i="3" s="1"/>
  <c r="AP6" i="3" l="1"/>
</calcChain>
</file>

<file path=xl/sharedStrings.xml><?xml version="1.0" encoding="utf-8"?>
<sst xmlns="http://schemas.openxmlformats.org/spreadsheetml/2006/main" count="63" uniqueCount="49">
  <si>
    <t>Description</t>
  </si>
  <si>
    <t>Start Age</t>
  </si>
  <si>
    <t>Retirement Age</t>
  </si>
  <si>
    <t>Start Year</t>
  </si>
  <si>
    <t>End Year</t>
  </si>
  <si>
    <t>Income</t>
  </si>
  <si>
    <t>Expenses</t>
  </si>
  <si>
    <t>Savings Rate (%)</t>
  </si>
  <si>
    <t>Inflation Rate (%)</t>
  </si>
  <si>
    <t>Variables</t>
  </si>
  <si>
    <t>Annual Expense Rate (%)</t>
  </si>
  <si>
    <t>Investment Return Rate (%)</t>
  </si>
  <si>
    <t>Annual Income Growth Rate (%)</t>
  </si>
  <si>
    <t>Years</t>
  </si>
  <si>
    <t>Rent</t>
  </si>
  <si>
    <t>Food</t>
  </si>
  <si>
    <t>Utilities</t>
  </si>
  <si>
    <t>Entertainment</t>
  </si>
  <si>
    <t>Job</t>
  </si>
  <si>
    <t>Savings</t>
  </si>
  <si>
    <t>Investment Return</t>
  </si>
  <si>
    <t>Transport</t>
  </si>
  <si>
    <t>Clothing</t>
  </si>
  <si>
    <t>Personal Care</t>
  </si>
  <si>
    <t>Health</t>
  </si>
  <si>
    <t>Total Expenses</t>
  </si>
  <si>
    <t>Total Savings</t>
  </si>
  <si>
    <t>Investment</t>
  </si>
  <si>
    <t>Year</t>
  </si>
  <si>
    <t>Event</t>
  </si>
  <si>
    <t>Amount (R)</t>
  </si>
  <si>
    <t>Type</t>
  </si>
  <si>
    <t>Home Renovation</t>
  </si>
  <si>
    <t>Light home upgrades and finishes</t>
  </si>
  <si>
    <t>Once-off Expense</t>
  </si>
  <si>
    <t>New Car Purchase</t>
  </si>
  <si>
    <t>Start of car repayments (R5,500 × 12 months)</t>
  </si>
  <si>
    <t>R66,000/year</t>
  </si>
  <si>
    <t>Recurring (5 years)</t>
  </si>
  <si>
    <t>Lobola</t>
  </si>
  <si>
    <t>Traditional marriage payment</t>
  </si>
  <si>
    <t>Children</t>
  </si>
  <si>
    <t>Begin child-related expenses (R3,000/month)</t>
  </si>
  <si>
    <t>R36,000/year</t>
  </si>
  <si>
    <t>Recurring (ongoing)</t>
  </si>
  <si>
    <t>Previous Total</t>
  </si>
  <si>
    <t>Car</t>
  </si>
  <si>
    <t>Renovations</t>
  </si>
  <si>
    <t>Net 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</si>
</sst>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R&quot;#,##0.00;[Red]\-&quot;R&quot;#,##0.00"/>
    <numFmt numFmtId="164" formatCode="_ &quot;R&quot;\ * #,##0.00_ ;_ &quot;R&quot;\ * \-#,##0.00_ ;_ &quot;R&quot;\ * &quot;-&quot;??_ ;_ @_ "/>
    <numFmt numFmtId="165" formatCode="&quot;R&quot;\ #,##0.00"/>
    <numFmt numFmtId="166" formatCode="&quot;R&quot;\ #,##0"/>
    <numFmt numFmtId="167" formatCode="_ &quot;R&quot;\ * #,##0_ ;_ &quot;R&quot;\ * \-#,##0_ ;_ &quot;R&quot;\ * &quot;-&quot;??_ ;_ @_ "/>
  </numFmts>
  <fonts count="9" x14ac:knownFonts="1">
    <font>
      <sz val="11"/>
      <color theme="1"/>
      <name val="Aptos Narrow"/>
      <family val="2"/>
      <scheme val="minor"/>
    </font>
    <font>
      <sz val="11"/>
      <color theme="1"/>
      <name val="Aptos Narrow"/>
      <family val="2"/>
      <scheme val="minor"/>
    </font>
    <font>
      <sz val="11"/>
      <color theme="1"/>
      <name val="Verdana"/>
      <family val="2"/>
    </font>
    <font>
      <sz val="8"/>
      <color theme="1"/>
      <name val="Verdana"/>
      <family val="2"/>
    </font>
    <font>
      <b/>
      <sz val="8"/>
      <color theme="1"/>
      <name val="Verdana"/>
      <family val="2"/>
    </font>
    <font>
      <i/>
      <sz val="11"/>
      <color theme="1"/>
      <name val="Verdana"/>
      <family val="2"/>
    </font>
    <font>
      <b/>
      <sz val="11"/>
      <color theme="1"/>
      <name val="Aptos Narrow"/>
      <family val="2"/>
      <scheme val="minor"/>
    </font>
    <font>
      <b/>
      <sz val="9"/>
      <color theme="1"/>
      <name val="Verdana"/>
      <family val="2"/>
    </font>
    <font>
      <sz val="9"/>
      <color theme="1"/>
      <name val="Verdana"/>
      <family val="2"/>
    </font>
  </fonts>
  <fills count="9">
    <fill>
      <patternFill patternType="none"/>
    </fill>
    <fill>
      <patternFill patternType="gray125"/>
    </fill>
    <fill>
      <patternFill patternType="solid">
        <fgColor theme="0" tint="-4.9989318521683403E-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59999389629810485"/>
        <bgColor indexed="64"/>
      </patternFill>
    </fill>
    <fill>
      <patternFill patternType="solid">
        <fgColor theme="4" tint="0.79998168889431442"/>
        <bgColor indexed="64"/>
      </patternFill>
    </fill>
  </fills>
  <borders count="10">
    <border>
      <left/>
      <right/>
      <top/>
      <bottom/>
      <diagonal/>
    </border>
    <border>
      <left/>
      <right style="thin">
        <color theme="0" tint="-0.14999847407452621"/>
      </right>
      <top/>
      <bottom/>
      <diagonal/>
    </border>
    <border>
      <left/>
      <right style="thin">
        <color theme="0" tint="-0.14999847407452621"/>
      </right>
      <top/>
      <bottom style="thin">
        <color theme="0" tint="-0.14999847407452621"/>
      </bottom>
      <diagonal/>
    </border>
    <border>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s>
  <cellStyleXfs count="2">
    <xf numFmtId="0" fontId="0" fillId="0" borderId="0"/>
    <xf numFmtId="164" fontId="1" fillId="0" borderId="0" applyFont="0" applyFill="0" applyBorder="0" applyAlignment="0" applyProtection="0"/>
  </cellStyleXfs>
  <cellXfs count="43">
    <xf numFmtId="0" fontId="0" fillId="0" borderId="0" xfId="0"/>
    <xf numFmtId="0" fontId="4" fillId="0" borderId="0" xfId="0" applyFont="1" applyAlignment="1">
      <alignment horizontal="right"/>
    </xf>
    <xf numFmtId="0" fontId="3" fillId="2" borderId="0" xfId="0" applyFont="1" applyFill="1" applyAlignment="1">
      <alignment horizontal="right"/>
    </xf>
    <xf numFmtId="0" fontId="3" fillId="0" borderId="0" xfId="0" applyFont="1" applyAlignment="1">
      <alignment horizontal="right"/>
    </xf>
    <xf numFmtId="0" fontId="4" fillId="2" borderId="0" xfId="0" applyFont="1" applyFill="1" applyAlignment="1">
      <alignment horizontal="right"/>
    </xf>
    <xf numFmtId="167" fontId="3" fillId="0" borderId="0" xfId="1" applyNumberFormat="1" applyFont="1" applyAlignment="1">
      <alignment horizontal="right"/>
    </xf>
    <xf numFmtId="167" fontId="3" fillId="0" borderId="0" xfId="0" applyNumberFormat="1" applyFont="1" applyAlignment="1">
      <alignment horizontal="right"/>
    </xf>
    <xf numFmtId="9" fontId="3" fillId="0" borderId="0" xfId="0" applyNumberFormat="1" applyFont="1" applyAlignment="1">
      <alignment horizontal="right"/>
    </xf>
    <xf numFmtId="167" fontId="4" fillId="2" borderId="0" xfId="0" applyNumberFormat="1" applyFont="1" applyFill="1" applyAlignment="1">
      <alignment horizontal="right"/>
    </xf>
    <xf numFmtId="0" fontId="4" fillId="4" borderId="0" xfId="0" applyFont="1" applyFill="1" applyAlignment="1">
      <alignment horizontal="right"/>
    </xf>
    <xf numFmtId="0" fontId="0" fillId="6" borderId="0" xfId="0" applyFill="1"/>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0" fillId="0" borderId="5" xfId="0" applyBorder="1" applyAlignment="1">
      <alignment horizontal="right" vertical="center" wrapText="1"/>
    </xf>
    <xf numFmtId="0" fontId="0" fillId="0" borderId="8" xfId="0" applyBorder="1" applyAlignment="1">
      <alignment horizontal="right" vertical="center" wrapText="1"/>
    </xf>
    <xf numFmtId="8" fontId="0" fillId="0" borderId="8" xfId="0" applyNumberFormat="1" applyBorder="1" applyAlignment="1">
      <alignment horizontal="right" vertical="center" wrapText="1"/>
    </xf>
    <xf numFmtId="0" fontId="0" fillId="0" borderId="1" xfId="0" applyBorder="1" applyAlignment="1">
      <alignment horizontal="right" vertical="center" wrapText="1"/>
    </xf>
    <xf numFmtId="0" fontId="0" fillId="0" borderId="2" xfId="0" applyBorder="1" applyAlignment="1">
      <alignment horizontal="right" vertical="center" wrapText="1"/>
    </xf>
    <xf numFmtId="0" fontId="0" fillId="0" borderId="9" xfId="0" applyBorder="1" applyAlignment="1">
      <alignment horizontal="right" vertical="center" wrapText="1"/>
    </xf>
    <xf numFmtId="0" fontId="0" fillId="0" borderId="4" xfId="0" applyBorder="1" applyAlignment="1">
      <alignment horizontal="right" vertical="center" wrapText="1"/>
    </xf>
    <xf numFmtId="0" fontId="7" fillId="3" borderId="0" xfId="0" applyFont="1" applyFill="1" applyAlignment="1">
      <alignment horizontal="right"/>
    </xf>
    <xf numFmtId="0" fontId="8" fillId="2" borderId="0" xfId="0" applyFont="1" applyFill="1" applyAlignment="1">
      <alignment horizontal="right"/>
    </xf>
    <xf numFmtId="0" fontId="8" fillId="0" borderId="0" xfId="0" applyFont="1" applyAlignment="1">
      <alignment horizontal="right"/>
    </xf>
    <xf numFmtId="167" fontId="8" fillId="0" borderId="0" xfId="1" applyNumberFormat="1" applyFont="1" applyAlignment="1">
      <alignment horizontal="right"/>
    </xf>
    <xf numFmtId="167" fontId="8" fillId="0" borderId="0" xfId="0" applyNumberFormat="1" applyFont="1" applyAlignment="1">
      <alignment horizontal="right"/>
    </xf>
    <xf numFmtId="0" fontId="7" fillId="2" borderId="0" xfId="0" applyFont="1" applyFill="1" applyAlignment="1">
      <alignment horizontal="right"/>
    </xf>
    <xf numFmtId="167" fontId="7" fillId="2" borderId="0" xfId="0" applyNumberFormat="1" applyFont="1" applyFill="1" applyAlignment="1">
      <alignment horizontal="right"/>
    </xf>
    <xf numFmtId="0" fontId="7" fillId="4" borderId="0" xfId="0" applyFont="1" applyFill="1" applyAlignment="1">
      <alignment horizontal="right"/>
    </xf>
    <xf numFmtId="0" fontId="7" fillId="7" borderId="0" xfId="0" applyFont="1" applyFill="1" applyAlignment="1">
      <alignment horizontal="right"/>
    </xf>
    <xf numFmtId="0" fontId="5" fillId="6" borderId="0" xfId="0" applyFont="1" applyFill="1"/>
    <xf numFmtId="0" fontId="2" fillId="6" borderId="0" xfId="0" applyFont="1" applyFill="1"/>
    <xf numFmtId="9" fontId="2" fillId="6" borderId="0" xfId="0" applyNumberFormat="1" applyFont="1" applyFill="1"/>
    <xf numFmtId="0" fontId="0" fillId="6" borderId="3" xfId="0" applyFill="1" applyBorder="1"/>
    <xf numFmtId="0" fontId="0" fillId="6" borderId="1" xfId="0" applyFill="1" applyBorder="1"/>
    <xf numFmtId="0" fontId="3" fillId="6" borderId="5" xfId="0" applyFont="1" applyFill="1" applyBorder="1"/>
    <xf numFmtId="0" fontId="3" fillId="6" borderId="5" xfId="0" applyFont="1" applyFill="1" applyBorder="1" applyAlignment="1">
      <alignment horizontal="right"/>
    </xf>
    <xf numFmtId="9" fontId="3" fillId="6" borderId="5" xfId="0" applyNumberFormat="1" applyFont="1" applyFill="1" applyBorder="1" applyAlignment="1">
      <alignment horizontal="right"/>
    </xf>
    <xf numFmtId="0" fontId="4" fillId="8" borderId="5" xfId="0" applyFont="1" applyFill="1" applyBorder="1"/>
    <xf numFmtId="166" fontId="4" fillId="8" borderId="5" xfId="1" applyNumberFormat="1" applyFont="1" applyFill="1" applyBorder="1" applyAlignment="1">
      <alignment horizontal="right"/>
    </xf>
    <xf numFmtId="0" fontId="3" fillId="4" borderId="5" xfId="0" applyFont="1" applyFill="1" applyBorder="1"/>
    <xf numFmtId="165" fontId="3" fillId="4" borderId="5" xfId="0" applyNumberFormat="1" applyFont="1" applyFill="1" applyBorder="1" applyAlignment="1">
      <alignment horizontal="right"/>
    </xf>
    <xf numFmtId="0" fontId="4" fillId="5" borderId="5" xfId="0" applyFont="1" applyFill="1" applyBorder="1"/>
    <xf numFmtId="0" fontId="4" fillId="5" borderId="5" xfId="0" applyFont="1" applyFill="1" applyBorder="1" applyAlignment="1">
      <alignment horizontal="right"/>
    </xf>
  </cellXfs>
  <cellStyles count="2">
    <cellStyle name="Currency" xfId="1" builtinId="4"/>
    <cellStyle name="Normal" xfId="0" builtinId="0"/>
  </cellStyles>
  <dxfs count="0"/>
  <tableStyles count="0" defaultTableStyle="TableStyleMedium2" defaultPivotStyle="PivotStyleLight16"/>
  <colors>
    <mruColors>
      <color rgb="FFFFFF9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ZA"/>
              <a:t>Income vs Expenses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6.9105625777041033E-2"/>
          <c:y val="7.695175438596491E-2"/>
          <c:w val="0.91883297071418701"/>
          <c:h val="0.81779959248514988"/>
        </c:manualLayout>
      </c:layout>
      <c:lineChart>
        <c:grouping val="standard"/>
        <c:varyColors val="0"/>
        <c:ser>
          <c:idx val="1"/>
          <c:order val="1"/>
          <c:tx>
            <c:strRef>
              <c:f>'Year Plan'!$A$5</c:f>
              <c:strCache>
                <c:ptCount val="1"/>
                <c:pt idx="0">
                  <c:v>Savings</c:v>
                </c:pt>
              </c:strCache>
            </c:strRef>
          </c:tx>
          <c:spPr>
            <a:ln w="22225" cap="rnd">
              <a:solidFill>
                <a:schemeClr val="accent2"/>
              </a:solidFill>
              <a:round/>
            </a:ln>
            <a:effectLst/>
          </c:spPr>
          <c:marker>
            <c:symbol val="none"/>
          </c:marker>
          <c:cat>
            <c:strRef>
              <c:f>'Year Plan'!$B$2:$AP$3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'Year Plan'!$B$5:$AP$5</c:f>
              <c:numCache>
                <c:formatCode>_ "R"\ * #\ ##0_ ;_ "R"\ * \-#\ ##0_ ;_ "R"\ * "-"??_ ;_ @_ </c:formatCode>
                <c:ptCount val="41"/>
                <c:pt idx="0">
                  <c:v>64000</c:v>
                </c:pt>
                <c:pt idx="1">
                  <c:v>76000</c:v>
                </c:pt>
                <c:pt idx="2">
                  <c:v>81920</c:v>
                </c:pt>
                <c:pt idx="3">
                  <c:v>88263.200000000012</c:v>
                </c:pt>
                <c:pt idx="4">
                  <c:v>95058.392000000022</c:v>
                </c:pt>
                <c:pt idx="5">
                  <c:v>102336.26552000004</c:v>
                </c:pt>
                <c:pt idx="6">
                  <c:v>110129.52995120003</c:v>
                </c:pt>
                <c:pt idx="7">
                  <c:v>118473.04467327206</c:v>
                </c:pt>
                <c:pt idx="8">
                  <c:v>127403.95742491836</c:v>
                </c:pt>
                <c:pt idx="9">
                  <c:v>136961.85144522603</c:v>
                </c:pt>
                <c:pt idx="10">
                  <c:v>147188.9019354927</c:v>
                </c:pt>
                <c:pt idx="11">
                  <c:v>158130.04242535302</c:v>
                </c:pt>
                <c:pt idx="12">
                  <c:v>169833.14166329155</c:v>
                </c:pt>
                <c:pt idx="13">
                  <c:v>182349.19169012722</c:v>
                </c:pt>
                <c:pt idx="14">
                  <c:v>195732.50779492495</c:v>
                </c:pt>
                <c:pt idx="15">
                  <c:v>210040.94109618006</c:v>
                </c:pt>
                <c:pt idx="16">
                  <c:v>225336.10453718848</c:v>
                </c:pt>
                <c:pt idx="17">
                  <c:v>241683.61313341936</c:v>
                </c:pt>
                <c:pt idx="18">
                  <c:v>259153.33936162392</c:v>
                </c:pt>
                <c:pt idx="19">
                  <c:v>277819.68463553075</c:v>
                </c:pt>
                <c:pt idx="20">
                  <c:v>297761.86787148239</c:v>
                </c:pt>
                <c:pt idx="21">
                  <c:v>319064.23220948235</c:v>
                </c:pt>
                <c:pt idx="22">
                  <c:v>341816.57102104765</c:v>
                </c:pt>
                <c:pt idx="23">
                  <c:v>366114.47440525668</c:v>
                </c:pt>
                <c:pt idx="24">
                  <c:v>392059.69744866586</c:v>
                </c:pt>
                <c:pt idx="25">
                  <c:v>419760.55160363397</c:v>
                </c:pt>
                <c:pt idx="26">
                  <c:v>449332.32062330277</c:v>
                </c:pt>
                <c:pt idx="27">
                  <c:v>480897.70258032414</c:v>
                </c:pt>
                <c:pt idx="28">
                  <c:v>514587.2795907479</c:v>
                </c:pt>
                <c:pt idx="29">
                  <c:v>550540.01696457725</c:v>
                </c:pt>
                <c:pt idx="30">
                  <c:v>588903.79361075582</c:v>
                </c:pt>
                <c:pt idx="31">
                  <c:v>629835.9656371203</c:v>
                </c:pt>
                <c:pt idx="32">
                  <c:v>673503.96520555229</c:v>
                </c:pt>
                <c:pt idx="33">
                  <c:v>720085.93682960048</c:v>
                </c:pt>
                <c:pt idx="34">
                  <c:v>769771.41343667777</c:v>
                </c:pt>
                <c:pt idx="35">
                  <c:v>822762.03466004424</c:v>
                </c:pt>
                <c:pt idx="36">
                  <c:v>879272.30997767113</c:v>
                </c:pt>
                <c:pt idx="37">
                  <c:v>939530.42947625706</c:v>
                </c:pt>
                <c:pt idx="38">
                  <c:v>1003779.1251897541</c:v>
                </c:pt>
                <c:pt idx="39">
                  <c:v>1072276.5861433074</c:v>
                </c:pt>
                <c:pt idx="40">
                  <c:v>1145297.4304261818</c:v>
                </c:pt>
              </c:numCache>
            </c:numRef>
          </c:val>
          <c:smooth val="0"/>
          <c:extLst>
            <c:ext xmlns:c16="http://schemas.microsoft.com/office/drawing/2014/chart" uri="{C3380CC4-5D6E-409C-BE32-E72D297353CC}">
              <c16:uniqueId val="{00000001-41F5-4EBC-BFB4-3122847760D3}"/>
            </c:ext>
          </c:extLst>
        </c:ser>
        <c:ser>
          <c:idx val="2"/>
          <c:order val="2"/>
          <c:tx>
            <c:strRef>
              <c:f>'Year Plan'!$A$6</c:f>
              <c:strCache>
                <c:ptCount val="1"/>
                <c:pt idx="0">
                  <c:v>Investment</c:v>
                </c:pt>
              </c:strCache>
            </c:strRef>
          </c:tx>
          <c:spPr>
            <a:ln w="22225" cap="rnd">
              <a:solidFill>
                <a:schemeClr val="accent3"/>
              </a:solidFill>
              <a:round/>
            </a:ln>
            <a:effectLst/>
          </c:spPr>
          <c:marker>
            <c:symbol val="none"/>
          </c:marker>
          <c:cat>
            <c:strRef>
              <c:f>'Year Plan'!$B$2:$AP$3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'Year Plan'!$B$6:$AP$6</c:f>
              <c:numCache>
                <c:formatCode>_ "R"\ * #\ ##0_ ;_ "R"\ * \-#\ ##0_ ;_ "R"\ * "-"??_ ;_ @_ </c:formatCode>
                <c:ptCount val="41"/>
                <c:pt idx="0">
                  <c:v>64000</c:v>
                </c:pt>
                <c:pt idx="1">
                  <c:v>144480</c:v>
                </c:pt>
                <c:pt idx="2">
                  <c:v>236513.6</c:v>
                </c:pt>
                <c:pt idx="3">
                  <c:v>341332.75200000004</c:v>
                </c:pt>
                <c:pt idx="4">
                  <c:v>460284.43664000009</c:v>
                </c:pt>
                <c:pt idx="5">
                  <c:v>594840.61272480013</c:v>
                </c:pt>
                <c:pt idx="6">
                  <c:v>746608.9855667362</c:v>
                </c:pt>
                <c:pt idx="7">
                  <c:v>917344.65922967985</c:v>
                </c:pt>
                <c:pt idx="8">
                  <c:v>1108962.7428006758</c:v>
                </c:pt>
                <c:pt idx="9">
                  <c:v>1323551.986241949</c:v>
                </c:pt>
                <c:pt idx="10">
                  <c:v>1563389.5272143781</c:v>
                </c:pt>
                <c:pt idx="11">
                  <c:v>1830956.8365447377</c:v>
                </c:pt>
                <c:pt idx="12">
                  <c:v>2128956.9567661607</c:v>
                </c:pt>
                <c:pt idx="13">
                  <c:v>2460333.1354299192</c:v>
                </c:pt>
                <c:pt idx="14">
                  <c:v>2828288.9627049388</c:v>
                </c:pt>
                <c:pt idx="15">
                  <c:v>3236310.1311904648</c:v>
                </c:pt>
                <c:pt idx="16">
                  <c:v>3688187.9449109859</c:v>
                </c:pt>
                <c:pt idx="17">
                  <c:v>4188044.7141881743</c:v>
                </c:pt>
                <c:pt idx="18">
                  <c:v>4740361.1835429706</c:v>
                </c:pt>
                <c:pt idx="19">
                  <c:v>5350006.1510265097</c:v>
                </c:pt>
                <c:pt idx="20">
                  <c:v>6022268.4494698476</c:v>
                </c:pt>
                <c:pt idx="21">
                  <c:v>6762891.4731422188</c:v>
                </c:pt>
                <c:pt idx="22">
                  <c:v>7578110.4472832214</c:v>
                </c:pt>
                <c:pt idx="23">
                  <c:v>8474692.652998304</c:v>
                </c:pt>
                <c:pt idx="24">
                  <c:v>9459980.8361568507</c:v>
                </c:pt>
                <c:pt idx="25">
                  <c:v>10541940.046291465</c:v>
                </c:pt>
                <c:pt idx="26">
                  <c:v>11729208.170155171</c:v>
                </c:pt>
                <c:pt idx="27">
                  <c:v>13031150.444646357</c:v>
                </c:pt>
                <c:pt idx="28">
                  <c:v>14457918.25536235</c:v>
                </c:pt>
                <c:pt idx="29">
                  <c:v>16020512.550202291</c:v>
                </c:pt>
                <c:pt idx="30">
                  <c:v>17730852.222327206</c:v>
                </c:pt>
                <c:pt idx="31">
                  <c:v>19601847.843527231</c:v>
                </c:pt>
                <c:pt idx="32">
                  <c:v>21647481.15777969</c:v>
                </c:pt>
                <c:pt idx="33">
                  <c:v>23882890.775653869</c:v>
                </c:pt>
                <c:pt idx="34">
                  <c:v>26324464.543386318</c:v>
                </c:pt>
                <c:pt idx="35">
                  <c:v>28989939.096083406</c:v>
                </c:pt>
                <c:pt idx="36">
                  <c:v>31898507.142786913</c:v>
                </c:pt>
                <c:pt idx="37">
                  <c:v>35070933.072258256</c:v>
                </c:pt>
                <c:pt idx="38">
                  <c:v>38529677.512506083</c:v>
                </c:pt>
                <c:pt idx="39">
                  <c:v>42299031.524524815</c:v>
                </c:pt>
                <c:pt idx="40">
                  <c:v>46405261.161667734</c:v>
                </c:pt>
              </c:numCache>
            </c:numRef>
          </c:val>
          <c:smooth val="0"/>
          <c:extLst>
            <c:ext xmlns:c16="http://schemas.microsoft.com/office/drawing/2014/chart" uri="{C3380CC4-5D6E-409C-BE32-E72D297353CC}">
              <c16:uniqueId val="{00000002-41F5-4EBC-BFB4-3122847760D3}"/>
            </c:ext>
          </c:extLst>
        </c:ser>
        <c:ser>
          <c:idx val="5"/>
          <c:order val="5"/>
          <c:tx>
            <c:strRef>
              <c:f>'Year Plan'!$A$9</c:f>
              <c:strCache>
                <c:ptCount val="1"/>
                <c:pt idx="0">
                  <c:v>Total Savings</c:v>
                </c:pt>
              </c:strCache>
            </c:strRef>
          </c:tx>
          <c:spPr>
            <a:ln w="22225" cap="rnd">
              <a:solidFill>
                <a:schemeClr val="accent6"/>
              </a:solidFill>
              <a:round/>
            </a:ln>
            <a:effectLst/>
          </c:spPr>
          <c:marker>
            <c:symbol val="none"/>
          </c:marker>
          <c:cat>
            <c:strRef>
              <c:f>'Year Plan'!$B$2:$AP$3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'Year Plan'!$B$9:$AP$9</c:f>
              <c:numCache>
                <c:formatCode>_ "R"\ * #\ ##0_ ;_ "R"\ * \-#\ ##0_ ;_ "R"\ * "-"??_ ;_ @_ </c:formatCode>
                <c:ptCount val="41"/>
                <c:pt idx="0">
                  <c:v>64000</c:v>
                </c:pt>
                <c:pt idx="1">
                  <c:v>80480</c:v>
                </c:pt>
                <c:pt idx="2">
                  <c:v>92033.600000000006</c:v>
                </c:pt>
                <c:pt idx="3">
                  <c:v>104819.15200000002</c:v>
                </c:pt>
                <c:pt idx="4">
                  <c:v>118951.68464000002</c:v>
                </c:pt>
                <c:pt idx="5">
                  <c:v>134556.17608480004</c:v>
                </c:pt>
                <c:pt idx="6">
                  <c:v>151768.37284193604</c:v>
                </c:pt>
                <c:pt idx="7">
                  <c:v>170735.67366294359</c:v>
                </c:pt>
                <c:pt idx="8">
                  <c:v>191618.08357099595</c:v>
                </c:pt>
                <c:pt idx="9">
                  <c:v>214589.24344127334</c:v>
                </c:pt>
                <c:pt idx="10">
                  <c:v>239837.54097242915</c:v>
                </c:pt>
                <c:pt idx="11">
                  <c:v>267567.30933035951</c:v>
                </c:pt>
                <c:pt idx="12">
                  <c:v>298000.12022142322</c:v>
                </c:pt>
                <c:pt idx="13">
                  <c:v>331376.17866375844</c:v>
                </c:pt>
                <c:pt idx="14">
                  <c:v>367955.82727501931</c:v>
                </c:pt>
                <c:pt idx="15">
                  <c:v>408021.16848552576</c:v>
                </c:pt>
                <c:pt idx="16">
                  <c:v>451877.81372052105</c:v>
                </c:pt>
                <c:pt idx="17">
                  <c:v>499856.7692771884</c:v>
                </c:pt>
                <c:pt idx="18">
                  <c:v>552316.46935479622</c:v>
                </c:pt>
                <c:pt idx="19">
                  <c:v>609644.96748353867</c:v>
                </c:pt>
                <c:pt idx="20">
                  <c:v>672262.29844333814</c:v>
                </c:pt>
                <c:pt idx="21">
                  <c:v>740623.02367237164</c:v>
                </c:pt>
                <c:pt idx="22">
                  <c:v>815218.9741410031</c:v>
                </c:pt>
                <c:pt idx="23">
                  <c:v>896582.20571508224</c:v>
                </c:pt>
                <c:pt idx="24">
                  <c:v>985288.18315854715</c:v>
                </c:pt>
                <c:pt idx="25">
                  <c:v>1081959.2101346136</c:v>
                </c:pt>
                <c:pt idx="26">
                  <c:v>1187268.1238637054</c:v>
                </c:pt>
                <c:pt idx="27">
                  <c:v>1301942.2744911863</c:v>
                </c:pt>
                <c:pt idx="28">
                  <c:v>1426767.8107159929</c:v>
                </c:pt>
                <c:pt idx="29">
                  <c:v>1562594.2948399419</c:v>
                </c:pt>
                <c:pt idx="30">
                  <c:v>1710339.6721249162</c:v>
                </c:pt>
                <c:pt idx="31">
                  <c:v>1870995.6212000251</c:v>
                </c:pt>
                <c:pt idx="32">
                  <c:v>2045633.3142524585</c:v>
                </c:pt>
                <c:pt idx="33">
                  <c:v>2235409.617874179</c:v>
                </c:pt>
                <c:pt idx="34">
                  <c:v>2441573.7677324489</c:v>
                </c:pt>
                <c:pt idx="35">
                  <c:v>2665474.5526970867</c:v>
                </c:pt>
                <c:pt idx="36">
                  <c:v>2908568.04670351</c:v>
                </c:pt>
                <c:pt idx="37">
                  <c:v>3172425.929471341</c:v>
                </c:pt>
                <c:pt idx="38">
                  <c:v>3458744.4402478323</c:v>
                </c:pt>
                <c:pt idx="39">
                  <c:v>3769354.0120187337</c:v>
                </c:pt>
                <c:pt idx="40">
                  <c:v>4106229.637142919</c:v>
                </c:pt>
              </c:numCache>
            </c:numRef>
          </c:val>
          <c:smooth val="0"/>
          <c:extLst>
            <c:ext xmlns:c16="http://schemas.microsoft.com/office/drawing/2014/chart" uri="{C3380CC4-5D6E-409C-BE32-E72D297353CC}">
              <c16:uniqueId val="{00000004-41F5-4EBC-BFB4-3122847760D3}"/>
            </c:ext>
          </c:extLst>
        </c:ser>
        <c:ser>
          <c:idx val="18"/>
          <c:order val="18"/>
          <c:tx>
            <c:strRef>
              <c:f>'Year Plan'!$A$22</c:f>
              <c:strCache>
                <c:ptCount val="1"/>
                <c:pt idx="0">
                  <c:v>Total Expenses</c:v>
                </c:pt>
              </c:strCache>
            </c:strRef>
          </c:tx>
          <c:spPr>
            <a:ln w="22225" cap="rnd">
              <a:solidFill>
                <a:schemeClr val="accent1">
                  <a:lumMod val="80000"/>
                </a:schemeClr>
              </a:solidFill>
              <a:round/>
            </a:ln>
            <a:effectLst/>
          </c:spPr>
          <c:marker>
            <c:symbol val="none"/>
          </c:marker>
          <c:cat>
            <c:strRef>
              <c:f>'Year Plan'!$B$2:$AP$3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'Year Plan'!$B$22:$AP$22</c:f>
              <c:numCache>
                <c:formatCode>_ "R"\ * #\ ##0_ ;_ "R"\ * \-#\ ##0_ ;_ "R"\ * "-"??_ ;_ @_ </c:formatCode>
                <c:ptCount val="41"/>
                <c:pt idx="0">
                  <c:v>136000</c:v>
                </c:pt>
                <c:pt idx="1">
                  <c:v>142800</c:v>
                </c:pt>
                <c:pt idx="2">
                  <c:v>149940</c:v>
                </c:pt>
                <c:pt idx="3">
                  <c:v>157437</c:v>
                </c:pt>
                <c:pt idx="4">
                  <c:v>165308.85</c:v>
                </c:pt>
                <c:pt idx="5">
                  <c:v>173574.29250000001</c:v>
                </c:pt>
                <c:pt idx="6">
                  <c:v>182253.007125</c:v>
                </c:pt>
                <c:pt idx="7">
                  <c:v>191365.65748125006</c:v>
                </c:pt>
                <c:pt idx="8">
                  <c:v>200933.94035531252</c:v>
                </c:pt>
                <c:pt idx="9">
                  <c:v>210980.63737307815</c:v>
                </c:pt>
                <c:pt idx="10">
                  <c:v>221529.6692417321</c:v>
                </c:pt>
                <c:pt idx="11">
                  <c:v>232606.15270381869</c:v>
                </c:pt>
                <c:pt idx="12">
                  <c:v>244236.46033900967</c:v>
                </c:pt>
                <c:pt idx="13">
                  <c:v>256448.28335596016</c:v>
                </c:pt>
                <c:pt idx="14">
                  <c:v>269270.69752375816</c:v>
                </c:pt>
                <c:pt idx="15">
                  <c:v>282734.23239994608</c:v>
                </c:pt>
                <c:pt idx="16">
                  <c:v>296870.9440199433</c:v>
                </c:pt>
                <c:pt idx="17">
                  <c:v>311714.49122094054</c:v>
                </c:pt>
                <c:pt idx="18">
                  <c:v>327300.21578198759</c:v>
                </c:pt>
                <c:pt idx="19">
                  <c:v>343665.22657108703</c:v>
                </c:pt>
                <c:pt idx="20">
                  <c:v>360848.48789964127</c:v>
                </c:pt>
                <c:pt idx="21">
                  <c:v>378890.91229462344</c:v>
                </c:pt>
                <c:pt idx="22">
                  <c:v>397835.45790935471</c:v>
                </c:pt>
                <c:pt idx="23">
                  <c:v>417727.23080482229</c:v>
                </c:pt>
                <c:pt idx="24">
                  <c:v>438613.59234506352</c:v>
                </c:pt>
                <c:pt idx="25">
                  <c:v>460544.27196231665</c:v>
                </c:pt>
                <c:pt idx="26">
                  <c:v>483571.48556043254</c:v>
                </c:pt>
                <c:pt idx="27">
                  <c:v>507750.05983845424</c:v>
                </c:pt>
                <c:pt idx="28">
                  <c:v>533137.56283037702</c:v>
                </c:pt>
                <c:pt idx="29">
                  <c:v>559794.44097189582</c:v>
                </c:pt>
                <c:pt idx="30">
                  <c:v>587784.16302049055</c:v>
                </c:pt>
                <c:pt idx="31">
                  <c:v>617173.3711715152</c:v>
                </c:pt>
                <c:pt idx="32">
                  <c:v>648032.03973009111</c:v>
                </c:pt>
                <c:pt idx="33">
                  <c:v>680433.64171659551</c:v>
                </c:pt>
                <c:pt idx="34">
                  <c:v>714455.32380242541</c:v>
                </c:pt>
                <c:pt idx="35">
                  <c:v>750178.08999254671</c:v>
                </c:pt>
                <c:pt idx="36">
                  <c:v>787686.99449217401</c:v>
                </c:pt>
                <c:pt idx="37">
                  <c:v>827071.34421678295</c:v>
                </c:pt>
                <c:pt idx="38">
                  <c:v>868424.91142762208</c:v>
                </c:pt>
                <c:pt idx="39">
                  <c:v>911846.15699900337</c:v>
                </c:pt>
                <c:pt idx="40">
                  <c:v>957438.46484895342</c:v>
                </c:pt>
              </c:numCache>
            </c:numRef>
          </c:val>
          <c:smooth val="0"/>
          <c:extLst>
            <c:ext xmlns:c16="http://schemas.microsoft.com/office/drawing/2014/chart" uri="{C3380CC4-5D6E-409C-BE32-E72D297353CC}">
              <c16:uniqueId val="{0000000F-41F5-4EBC-BFB4-3122847760D3}"/>
            </c:ext>
          </c:extLst>
        </c:ser>
        <c:dLbls>
          <c:showLegendKey val="0"/>
          <c:showVal val="0"/>
          <c:showCatName val="0"/>
          <c:showSerName val="0"/>
          <c:showPercent val="0"/>
          <c:showBubbleSize val="0"/>
        </c:dLbls>
        <c:smooth val="0"/>
        <c:axId val="998783440"/>
        <c:axId val="998783920"/>
        <c:extLst>
          <c:ext xmlns:c15="http://schemas.microsoft.com/office/drawing/2012/chart" uri="{02D57815-91ED-43cb-92C2-25804820EDAC}">
            <c15:filteredLineSeries>
              <c15:ser>
                <c:idx val="0"/>
                <c:order val="0"/>
                <c:tx>
                  <c:strRef>
                    <c:extLst>
                      <c:ext uri="{02D57815-91ED-43cb-92C2-25804820EDAC}">
                        <c15:formulaRef>
                          <c15:sqref>'Year Plan'!$A$4</c15:sqref>
                        </c15:formulaRef>
                      </c:ext>
                    </c:extLst>
                    <c:strCache>
                      <c:ptCount val="1"/>
                      <c:pt idx="0">
                        <c:v>Job</c:v>
                      </c:pt>
                    </c:strCache>
                  </c:strRef>
                </c:tx>
                <c:spPr>
                  <a:ln w="22225" cap="rnd">
                    <a:solidFill>
                      <a:schemeClr val="accent1"/>
                    </a:solidFill>
                    <a:round/>
                  </a:ln>
                  <a:effectLst/>
                </c:spPr>
                <c:marker>
                  <c:symbol val="none"/>
                </c:marker>
                <c:cat>
                  <c:strRef>
                    <c:extLst>
                      <c:ex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uri="{02D57815-91ED-43cb-92C2-25804820EDAC}">
                        <c15:formulaRef>
                          <c15:sqref>'Year Plan'!$B$4:$AP$4</c15:sqref>
                        </c15:formulaRef>
                      </c:ext>
                    </c:extLst>
                    <c:numCache>
                      <c:formatCode>_ "R"\ * #\ ##0_ ;_ "R"\ * \-#\ ##0_ ;_ "R"\ * "-"??_ ;_ @_ </c:formatCode>
                      <c:ptCount val="41"/>
                      <c:pt idx="0">
                        <c:v>200000</c:v>
                      </c:pt>
                      <c:pt idx="1">
                        <c:v>212000</c:v>
                      </c:pt>
                      <c:pt idx="2">
                        <c:v>224720</c:v>
                      </c:pt>
                      <c:pt idx="3">
                        <c:v>238203.2</c:v>
                      </c:pt>
                      <c:pt idx="4">
                        <c:v>252495.39200000002</c:v>
                      </c:pt>
                      <c:pt idx="5">
                        <c:v>267645.11552000005</c:v>
                      </c:pt>
                      <c:pt idx="6">
                        <c:v>283703.82245120005</c:v>
                      </c:pt>
                      <c:pt idx="7">
                        <c:v>300726.05179827206</c:v>
                      </c:pt>
                      <c:pt idx="8">
                        <c:v>318769.61490616843</c:v>
                      </c:pt>
                      <c:pt idx="9">
                        <c:v>337895.79180053854</c:v>
                      </c:pt>
                      <c:pt idx="10">
                        <c:v>358169.53930857085</c:v>
                      </c:pt>
                      <c:pt idx="11">
                        <c:v>379659.71166708512</c:v>
                      </c:pt>
                      <c:pt idx="12">
                        <c:v>402439.29436711024</c:v>
                      </c:pt>
                      <c:pt idx="13">
                        <c:v>426585.65202913689</c:v>
                      </c:pt>
                      <c:pt idx="14">
                        <c:v>452180.79115088511</c:v>
                      </c:pt>
                      <c:pt idx="15">
                        <c:v>479311.63861993823</c:v>
                      </c:pt>
                      <c:pt idx="16">
                        <c:v>508070.33693713456</c:v>
                      </c:pt>
                      <c:pt idx="17">
                        <c:v>538554.55715336266</c:v>
                      </c:pt>
                      <c:pt idx="18">
                        <c:v>570867.83058256446</c:v>
                      </c:pt>
                      <c:pt idx="19">
                        <c:v>605119.90041751834</c:v>
                      </c:pt>
                      <c:pt idx="20">
                        <c:v>641427.09444256942</c:v>
                      </c:pt>
                      <c:pt idx="21">
                        <c:v>679912.72010912362</c:v>
                      </c:pt>
                      <c:pt idx="22">
                        <c:v>720707.4833156711</c:v>
                      </c:pt>
                      <c:pt idx="23">
                        <c:v>763949.93231461139</c:v>
                      </c:pt>
                      <c:pt idx="24">
                        <c:v>809786.92825348815</c:v>
                      </c:pt>
                      <c:pt idx="25">
                        <c:v>858374.14394869749</c:v>
                      </c:pt>
                      <c:pt idx="26">
                        <c:v>909876.59258561942</c:v>
                      </c:pt>
                      <c:pt idx="27">
                        <c:v>964469.18814075668</c:v>
                      </c:pt>
                      <c:pt idx="28">
                        <c:v>1022337.3394292021</c:v>
                      </c:pt>
                      <c:pt idx="29">
                        <c:v>1083677.5797949543</c:v>
                      </c:pt>
                      <c:pt idx="30">
                        <c:v>1148698.2345826516</c:v>
                      </c:pt>
                      <c:pt idx="31">
                        <c:v>1217620.1286576109</c:v>
                      </c:pt>
                      <c:pt idx="32">
                        <c:v>1290677.3363770675</c:v>
                      </c:pt>
                      <c:pt idx="33">
                        <c:v>1368117.9765596916</c:v>
                      </c:pt>
                      <c:pt idx="34">
                        <c:v>1450205.0551532733</c:v>
                      </c:pt>
                      <c:pt idx="35">
                        <c:v>1537217.3584624697</c:v>
                      </c:pt>
                      <c:pt idx="36">
                        <c:v>1629450.3999702178</c:v>
                      </c:pt>
                      <c:pt idx="37">
                        <c:v>1727217.4239684311</c:v>
                      </c:pt>
                      <c:pt idx="38">
                        <c:v>1830850.469406537</c:v>
                      </c:pt>
                      <c:pt idx="39">
                        <c:v>1940701.4975709294</c:v>
                      </c:pt>
                      <c:pt idx="40">
                        <c:v>2057143.5874251851</c:v>
                      </c:pt>
                    </c:numCache>
                  </c:numRef>
                </c:val>
                <c:smooth val="0"/>
                <c:extLst>
                  <c:ext xmlns:c16="http://schemas.microsoft.com/office/drawing/2014/chart" uri="{C3380CC4-5D6E-409C-BE32-E72D297353CC}">
                    <c16:uniqueId val="{00000000-41F5-4EBC-BFB4-3122847760D3}"/>
                  </c:ext>
                </c:extLst>
              </c15:ser>
            </c15:filteredLineSeries>
            <c15:filteredLineSeries>
              <c15:ser>
                <c:idx val="3"/>
                <c:order val="3"/>
                <c:tx>
                  <c:strRef>
                    <c:extLst>
                      <c:ext xmlns:c15="http://schemas.microsoft.com/office/drawing/2012/chart" uri="{02D57815-91ED-43cb-92C2-25804820EDAC}">
                        <c15:formulaRef>
                          <c15:sqref>'Year Plan'!$A$7</c15:sqref>
                        </c15:formulaRef>
                      </c:ext>
                    </c:extLst>
                    <c:strCache>
                      <c:ptCount val="1"/>
                      <c:pt idx="0">
                        <c:v>Investment Return</c:v>
                      </c:pt>
                    </c:strCache>
                  </c:strRef>
                </c:tx>
                <c:spPr>
                  <a:ln w="22225" cap="rnd">
                    <a:solidFill>
                      <a:schemeClr val="accent4"/>
                    </a:solidFill>
                    <a:round/>
                  </a:ln>
                  <a:effectLst/>
                </c:spPr>
                <c:marker>
                  <c:symbol val="none"/>
                </c:marker>
                <c:cat>
                  <c:strRef>
                    <c:extLs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xmlns:c15="http://schemas.microsoft.com/office/drawing/2012/chart" uri="{02D57815-91ED-43cb-92C2-25804820EDAC}">
                        <c15:formulaRef>
                          <c15:sqref>'Year Plan'!$B$7:$AP$7</c15:sqref>
                        </c15:formulaRef>
                      </c:ext>
                    </c:extLst>
                    <c:numCache>
                      <c:formatCode>_ "R"\ * #\ ##0_ ;_ "R"\ * \-#\ ##0_ ;_ "R"\ * "-"??_ ;_ @_ </c:formatCode>
                      <c:ptCount val="41"/>
                      <c:pt idx="0">
                        <c:v>0</c:v>
                      </c:pt>
                      <c:pt idx="1">
                        <c:v>4480</c:v>
                      </c:pt>
                      <c:pt idx="2">
                        <c:v>10113.6</c:v>
                      </c:pt>
                      <c:pt idx="3">
                        <c:v>16555.952000000001</c:v>
                      </c:pt>
                      <c:pt idx="4">
                        <c:v>23893.292640000003</c:v>
                      </c:pt>
                      <c:pt idx="5">
                        <c:v>32219.910564800008</c:v>
                      </c:pt>
                      <c:pt idx="6">
                        <c:v>41638.842890736014</c:v>
                      </c:pt>
                      <c:pt idx="7">
                        <c:v>52262.628989671539</c:v>
                      </c:pt>
                      <c:pt idx="8">
                        <c:v>64214.126146077593</c:v>
                      </c:pt>
                      <c:pt idx="9">
                        <c:v>77627.391996047314</c:v>
                      </c:pt>
                      <c:pt idx="10">
                        <c:v>92648.639036936438</c:v>
                      </c:pt>
                      <c:pt idx="11">
                        <c:v>109437.26690500647</c:v>
                      </c:pt>
                      <c:pt idx="12">
                        <c:v>128166.97855813165</c:v>
                      </c:pt>
                      <c:pt idx="13">
                        <c:v>149026.98697363125</c:v>
                      </c:pt>
                      <c:pt idx="14">
                        <c:v>172223.31948009436</c:v>
                      </c:pt>
                      <c:pt idx="15">
                        <c:v>197980.22738934573</c:v>
                      </c:pt>
                      <c:pt idx="16">
                        <c:v>226541.70918333257</c:v>
                      </c:pt>
                      <c:pt idx="17">
                        <c:v>258173.15614376904</c:v>
                      </c:pt>
                      <c:pt idx="18">
                        <c:v>293163.12999317225</c:v>
                      </c:pt>
                      <c:pt idx="19">
                        <c:v>331825.28284800798</c:v>
                      </c:pt>
                      <c:pt idx="20">
                        <c:v>374500.43057185569</c:v>
                      </c:pt>
                      <c:pt idx="21">
                        <c:v>421558.79146288935</c:v>
                      </c:pt>
                      <c:pt idx="22">
                        <c:v>473402.40311995539</c:v>
                      </c:pt>
                      <c:pt idx="23">
                        <c:v>530467.73130982555</c:v>
                      </c:pt>
                      <c:pt idx="24">
                        <c:v>593228.48570988129</c:v>
                      </c:pt>
                      <c:pt idx="25">
                        <c:v>662198.65853097965</c:v>
                      </c:pt>
                      <c:pt idx="26">
                        <c:v>737935.8032404026</c:v>
                      </c:pt>
                      <c:pt idx="27">
                        <c:v>821044.57191086211</c:v>
                      </c:pt>
                      <c:pt idx="28">
                        <c:v>912180.53112524503</c:v>
                      </c:pt>
                      <c:pt idx="29">
                        <c:v>1012054.2778753646</c:v>
                      </c:pt>
                      <c:pt idx="30">
                        <c:v>1121435.8785141604</c:v>
                      </c:pt>
                      <c:pt idx="31">
                        <c:v>1241159.6555629047</c:v>
                      </c:pt>
                      <c:pt idx="32">
                        <c:v>1372129.3490469062</c:v>
                      </c:pt>
                      <c:pt idx="33">
                        <c:v>1515323.6810445783</c:v>
                      </c:pt>
                      <c:pt idx="34">
                        <c:v>1671802.3542957709</c:v>
                      </c:pt>
                      <c:pt idx="35">
                        <c:v>1842712.5180370423</c:v>
                      </c:pt>
                      <c:pt idx="36">
                        <c:v>2029295.7367258386</c:v>
                      </c:pt>
                      <c:pt idx="37">
                        <c:v>2232895.499995084</c:v>
                      </c:pt>
                      <c:pt idx="38">
                        <c:v>2454965.3150580782</c:v>
                      </c:pt>
                      <c:pt idx="39">
                        <c:v>2697077.4258754263</c:v>
                      </c:pt>
                      <c:pt idx="40">
                        <c:v>2960932.2067167372</c:v>
                      </c:pt>
                    </c:numCache>
                  </c:numRef>
                </c:val>
                <c:smooth val="0"/>
                <c:extLst>
                  <c:ext xmlns:c16="http://schemas.microsoft.com/office/drawing/2014/chart" uri="{C3380CC4-5D6E-409C-BE32-E72D297353CC}">
                    <c16:uniqueId val="{00000003-41F5-4EBC-BFB4-3122847760D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'Year Plan'!$A$8</c15:sqref>
                        </c15:formulaRef>
                      </c:ext>
                    </c:extLst>
                    <c:strCache>
                      <c:ptCount val="1"/>
                    </c:strCache>
                  </c:strRef>
                </c:tx>
                <c:spPr>
                  <a:ln w="2222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xmlns:c15="http://schemas.microsoft.com/office/drawing/2012/chart">
                      <c:ext xmlns:c15="http://schemas.microsoft.com/office/drawing/2012/chart" uri="{02D57815-91ED-43cb-92C2-25804820EDAC}">
                        <c15:formulaRef>
                          <c15:sqref>'Year Plan'!$B$8:$AP$8</c15:sqref>
                        </c15:formulaRef>
                      </c:ext>
                    </c:extLst>
                    <c:numCache>
                      <c:formatCode>General</c:formatCode>
                      <c:ptCount val="41"/>
                    </c:numCache>
                  </c:numRef>
                </c:val>
                <c:smooth val="0"/>
                <c:extLst>
                  <c:ext xmlns:c16="http://schemas.microsoft.com/office/drawing/2014/chart" uri="{C3380CC4-5D6E-409C-BE32-E72D297353CC}">
                    <c16:uniqueId val="{00000010-41F5-4EBC-BFB4-3122847760D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'Year Plan'!$A$10</c15:sqref>
                        </c15:formulaRef>
                      </c:ext>
                    </c:extLst>
                    <c:strCache>
                      <c:ptCount val="1"/>
                    </c:strCache>
                  </c:strRef>
                </c:tx>
                <c:spPr>
                  <a:ln w="2222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xmlns:c15="http://schemas.microsoft.com/office/drawing/2012/chart">
                      <c:ext xmlns:c15="http://schemas.microsoft.com/office/drawing/2012/chart" uri="{02D57815-91ED-43cb-92C2-25804820EDAC}">
                        <c15:formulaRef>
                          <c15:sqref>'Year Plan'!$B$10:$AP$10</c15:sqref>
                        </c15:formulaRef>
                      </c:ext>
                    </c:extLst>
                    <c:numCache>
                      <c:formatCode>General</c:formatCode>
                      <c:ptCount val="41"/>
                    </c:numCache>
                  </c:numRef>
                </c:val>
                <c:smooth val="0"/>
                <c:extLst>
                  <c:ext xmlns:c16="http://schemas.microsoft.com/office/drawing/2014/chart" uri="{C3380CC4-5D6E-409C-BE32-E72D297353CC}">
                    <c16:uniqueId val="{00000011-41F5-4EBC-BFB4-3122847760D3}"/>
                  </c:ext>
                </c:extLst>
              </c15:ser>
            </c15:filteredLineSeries>
            <c15:filteredLineSeries>
              <c15:ser>
                <c:idx val="7"/>
                <c:order val="7"/>
                <c:tx>
                  <c:strRef>
                    <c:extLst>
                      <c:ext xmlns:c15="http://schemas.microsoft.com/office/drawing/2012/chart" uri="{02D57815-91ED-43cb-92C2-25804820EDAC}">
                        <c15:formulaRef>
                          <c15:sqref>'Year Plan'!$A$11</c15:sqref>
                        </c15:formulaRef>
                      </c:ext>
                    </c:extLst>
                    <c:strCache>
                      <c:ptCount val="1"/>
                      <c:pt idx="0">
                        <c:v>Expenses</c:v>
                      </c:pt>
                    </c:strCache>
                  </c:strRef>
                </c:tx>
                <c:spPr>
                  <a:ln w="22225" cap="rnd">
                    <a:solidFill>
                      <a:schemeClr val="accent2">
                        <a:lumMod val="60000"/>
                      </a:schemeClr>
                    </a:solidFill>
                    <a:round/>
                  </a:ln>
                  <a:effectLst/>
                </c:spPr>
                <c:marker>
                  <c:symbol val="none"/>
                </c:marker>
                <c:cat>
                  <c:strRef>
                    <c:extLs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xmlns:c15="http://schemas.microsoft.com/office/drawing/2012/chart" uri="{02D57815-91ED-43cb-92C2-25804820EDAC}">
                        <c15:formulaRef>
                          <c15:sqref>'Year Plan'!$B$11:$AP$11</c15:sqref>
                        </c15:formulaRef>
                      </c:ext>
                    </c:extLst>
                    <c:numCache>
                      <c:formatCode>General</c:formatCode>
                      <c:ptCount val="41"/>
                    </c:numCache>
                  </c:numRef>
                </c:val>
                <c:smooth val="0"/>
                <c:extLst>
                  <c:ext xmlns:c16="http://schemas.microsoft.com/office/drawing/2014/chart" uri="{C3380CC4-5D6E-409C-BE32-E72D297353CC}">
                    <c16:uniqueId val="{00000005-41F5-4EBC-BFB4-3122847760D3}"/>
                  </c:ext>
                </c:extLst>
              </c15:ser>
            </c15:filteredLineSeries>
            <c15:filteredLineSeries>
              <c15:ser>
                <c:idx val="8"/>
                <c:order val="8"/>
                <c:tx>
                  <c:strRef>
                    <c:extLst>
                      <c:ext xmlns:c15="http://schemas.microsoft.com/office/drawing/2012/chart" uri="{02D57815-91ED-43cb-92C2-25804820EDAC}">
                        <c15:formulaRef>
                          <c15:sqref>'Year Plan'!$A$12</c15:sqref>
                        </c15:formulaRef>
                      </c:ext>
                    </c:extLst>
                    <c:strCache>
                      <c:ptCount val="1"/>
                      <c:pt idx="0">
                        <c:v>Years</c:v>
                      </c:pt>
                    </c:strCache>
                  </c:strRef>
                </c:tx>
                <c:spPr>
                  <a:ln w="22225" cap="rnd">
                    <a:solidFill>
                      <a:schemeClr val="accent3">
                        <a:lumMod val="60000"/>
                      </a:schemeClr>
                    </a:solidFill>
                    <a:round/>
                  </a:ln>
                  <a:effectLst/>
                </c:spPr>
                <c:marker>
                  <c:symbol val="none"/>
                </c:marker>
                <c:cat>
                  <c:strRef>
                    <c:extLs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xmlns:c15="http://schemas.microsoft.com/office/drawing/2012/chart" uri="{02D57815-91ED-43cb-92C2-25804820EDAC}">
                        <c15:formulaRef>
                          <c15:sqref>'Year Plan'!$B$12:$AP$12</c15:sqref>
                        </c15:formulaRef>
                      </c:ext>
                    </c:extLst>
                    <c:numCache>
                      <c:formatCode>General</c:formatCod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numCache>
                  </c:numRef>
                </c:val>
                <c:smooth val="0"/>
                <c:extLst>
                  <c:ext xmlns:c16="http://schemas.microsoft.com/office/drawing/2014/chart" uri="{C3380CC4-5D6E-409C-BE32-E72D297353CC}">
                    <c16:uniqueId val="{00000006-41F5-4EBC-BFB4-3122847760D3}"/>
                  </c:ext>
                </c:extLst>
              </c15:ser>
            </c15:filteredLineSeries>
            <c15:filteredLineSeries>
              <c15:ser>
                <c:idx val="9"/>
                <c:order val="9"/>
                <c:tx>
                  <c:strRef>
                    <c:extLst>
                      <c:ext xmlns:c15="http://schemas.microsoft.com/office/drawing/2012/chart" uri="{02D57815-91ED-43cb-92C2-25804820EDAC}">
                        <c15:formulaRef>
                          <c15:sqref>'Year Plan'!$A$13</c15:sqref>
                        </c15:formulaRef>
                      </c:ext>
                    </c:extLst>
                    <c:strCache>
                      <c:ptCount val="1"/>
                      <c:pt idx="0">
                        <c:v>Rent</c:v>
                      </c:pt>
                    </c:strCache>
                  </c:strRef>
                </c:tx>
                <c:spPr>
                  <a:ln w="22225" cap="rnd">
                    <a:solidFill>
                      <a:schemeClr val="accent4">
                        <a:lumMod val="60000"/>
                      </a:schemeClr>
                    </a:solidFill>
                    <a:round/>
                  </a:ln>
                  <a:effectLst/>
                </c:spPr>
                <c:marker>
                  <c:symbol val="none"/>
                </c:marker>
                <c:cat>
                  <c:strRef>
                    <c:extLs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xmlns:c15="http://schemas.microsoft.com/office/drawing/2012/chart" uri="{02D57815-91ED-43cb-92C2-25804820EDAC}">
                        <c15:formulaRef>
                          <c15:sqref>'Year Plan'!$B$13:$AP$13</c15:sqref>
                        </c15:formulaRef>
                      </c:ext>
                    </c:extLst>
                    <c:numCache>
                      <c:formatCode>_ "R"\ * #\ ##0_ ;_ "R"\ * \-#\ ##0_ ;_ "R"\ * "-"??_ ;_ @_ </c:formatCode>
                      <c:ptCount val="41"/>
                      <c:pt idx="0">
                        <c:v>42000</c:v>
                      </c:pt>
                      <c:pt idx="1">
                        <c:v>44100</c:v>
                      </c:pt>
                      <c:pt idx="2">
                        <c:v>46305</c:v>
                      </c:pt>
                      <c:pt idx="3">
                        <c:v>48620.25</c:v>
                      </c:pt>
                      <c:pt idx="4">
                        <c:v>51051.262500000004</c:v>
                      </c:pt>
                      <c:pt idx="5">
                        <c:v>53603.825625000005</c:v>
                      </c:pt>
                      <c:pt idx="6">
                        <c:v>56284.016906250006</c:v>
                      </c:pt>
                      <c:pt idx="7">
                        <c:v>59098.217751562508</c:v>
                      </c:pt>
                      <c:pt idx="8">
                        <c:v>62053.128639140639</c:v>
                      </c:pt>
                      <c:pt idx="9">
                        <c:v>65155.785071097671</c:v>
                      </c:pt>
                      <c:pt idx="10">
                        <c:v>68413.574324652553</c:v>
                      </c:pt>
                      <c:pt idx="11">
                        <c:v>71834.253040885189</c:v>
                      </c:pt>
                      <c:pt idx="12">
                        <c:v>75425.965692929458</c:v>
                      </c:pt>
                      <c:pt idx="13">
                        <c:v>79197.263977575931</c:v>
                      </c:pt>
                      <c:pt idx="14">
                        <c:v>83157.127176454727</c:v>
                      </c:pt>
                      <c:pt idx="15">
                        <c:v>87314.983535277468</c:v>
                      </c:pt>
                      <c:pt idx="16">
                        <c:v>91680.732712041339</c:v>
                      </c:pt>
                      <c:pt idx="17">
                        <c:v>96264.769347643407</c:v>
                      </c:pt>
                      <c:pt idx="18">
                        <c:v>101078.00781502559</c:v>
                      </c:pt>
                      <c:pt idx="19">
                        <c:v>106131.90820577687</c:v>
                      </c:pt>
                      <c:pt idx="20">
                        <c:v>111438.50361606572</c:v>
                      </c:pt>
                      <c:pt idx="21">
                        <c:v>117010.428796869</c:v>
                      </c:pt>
                      <c:pt idx="22">
                        <c:v>122860.95023671247</c:v>
                      </c:pt>
                      <c:pt idx="23">
                        <c:v>129003.99774854809</c:v>
                      </c:pt>
                      <c:pt idx="24">
                        <c:v>135454.19763597549</c:v>
                      </c:pt>
                      <c:pt idx="25">
                        <c:v>142226.90751777426</c:v>
                      </c:pt>
                      <c:pt idx="26">
                        <c:v>149338.25289366298</c:v>
                      </c:pt>
                      <c:pt idx="27">
                        <c:v>156805.16553834613</c:v>
                      </c:pt>
                      <c:pt idx="28">
                        <c:v>164645.42381526344</c:v>
                      </c:pt>
                      <c:pt idx="29">
                        <c:v>172877.69500602662</c:v>
                      </c:pt>
                      <c:pt idx="30">
                        <c:v>181521.57975632796</c:v>
                      </c:pt>
                      <c:pt idx="31">
                        <c:v>190597.65874414437</c:v>
                      </c:pt>
                      <c:pt idx="32">
                        <c:v>200127.54168135161</c:v>
                      </c:pt>
                      <c:pt idx="33">
                        <c:v>210133.91876541919</c:v>
                      </c:pt>
                      <c:pt idx="34">
                        <c:v>220640.61470369017</c:v>
                      </c:pt>
                      <c:pt idx="35">
                        <c:v>231672.64543887469</c:v>
                      </c:pt>
                      <c:pt idx="36">
                        <c:v>243256.27771081845</c:v>
                      </c:pt>
                      <c:pt idx="37">
                        <c:v>255419.09159635939</c:v>
                      </c:pt>
                      <c:pt idx="38">
                        <c:v>268190.04617617739</c:v>
                      </c:pt>
                      <c:pt idx="39">
                        <c:v>281599.5484849863</c:v>
                      </c:pt>
                      <c:pt idx="40">
                        <c:v>295679.52590923564</c:v>
                      </c:pt>
                    </c:numCache>
                  </c:numRef>
                </c:val>
                <c:smooth val="0"/>
                <c:extLst>
                  <c:ext xmlns:c16="http://schemas.microsoft.com/office/drawing/2014/chart" uri="{C3380CC4-5D6E-409C-BE32-E72D297353CC}">
                    <c16:uniqueId val="{00000007-41F5-4EBC-BFB4-3122847760D3}"/>
                  </c:ext>
                </c:extLst>
              </c15:ser>
            </c15:filteredLineSeries>
            <c15:filteredLineSeries>
              <c15:ser>
                <c:idx val="10"/>
                <c:order val="10"/>
                <c:tx>
                  <c:strRef>
                    <c:extLst>
                      <c:ext xmlns:c15="http://schemas.microsoft.com/office/drawing/2012/chart" uri="{02D57815-91ED-43cb-92C2-25804820EDAC}">
                        <c15:formulaRef>
                          <c15:sqref>'Year Plan'!$A$14</c15:sqref>
                        </c15:formulaRef>
                      </c:ext>
                    </c:extLst>
                    <c:strCache>
                      <c:ptCount val="1"/>
                      <c:pt idx="0">
                        <c:v>Food</c:v>
                      </c:pt>
                    </c:strCache>
                  </c:strRef>
                </c:tx>
                <c:spPr>
                  <a:ln w="22225" cap="rnd">
                    <a:solidFill>
                      <a:schemeClr val="accent5">
                        <a:lumMod val="60000"/>
                      </a:schemeClr>
                    </a:solidFill>
                    <a:round/>
                  </a:ln>
                  <a:effectLst/>
                </c:spPr>
                <c:marker>
                  <c:symbol val="none"/>
                </c:marker>
                <c:cat>
                  <c:strRef>
                    <c:extLs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xmlns:c15="http://schemas.microsoft.com/office/drawing/2012/chart" uri="{02D57815-91ED-43cb-92C2-25804820EDAC}">
                        <c15:formulaRef>
                          <c15:sqref>'Year Plan'!$B$14:$AP$14</c15:sqref>
                        </c15:formulaRef>
                      </c:ext>
                    </c:extLst>
                    <c:numCache>
                      <c:formatCode>_ "R"\ * #\ ##0_ ;_ "R"\ * \-#\ ##0_ ;_ "R"\ * "-"??_ ;_ @_ </c:formatCode>
                      <c:ptCount val="41"/>
                      <c:pt idx="0">
                        <c:v>36000</c:v>
                      </c:pt>
                      <c:pt idx="1">
                        <c:v>37800</c:v>
                      </c:pt>
                      <c:pt idx="2">
                        <c:v>39690</c:v>
                      </c:pt>
                      <c:pt idx="3">
                        <c:v>41674.5</c:v>
                      </c:pt>
                      <c:pt idx="4">
                        <c:v>43758.224999999999</c:v>
                      </c:pt>
                      <c:pt idx="5">
                        <c:v>45946.136250000003</c:v>
                      </c:pt>
                      <c:pt idx="6">
                        <c:v>48243.443062500002</c:v>
                      </c:pt>
                      <c:pt idx="7">
                        <c:v>50655.615215625003</c:v>
                      </c:pt>
                      <c:pt idx="8">
                        <c:v>53188.395976406253</c:v>
                      </c:pt>
                      <c:pt idx="9">
                        <c:v>55847.815775226569</c:v>
                      </c:pt>
                      <c:pt idx="10">
                        <c:v>58640.2065639879</c:v>
                      </c:pt>
                      <c:pt idx="11">
                        <c:v>61572.216892187294</c:v>
                      </c:pt>
                      <c:pt idx="12">
                        <c:v>64650.827736796658</c:v>
                      </c:pt>
                      <c:pt idx="13">
                        <c:v>67883.369123636498</c:v>
                      </c:pt>
                      <c:pt idx="14">
                        <c:v>71277.537579818323</c:v>
                      </c:pt>
                      <c:pt idx="15">
                        <c:v>74841.414458809246</c:v>
                      </c:pt>
                      <c:pt idx="16">
                        <c:v>78583.485181749711</c:v>
                      </c:pt>
                      <c:pt idx="17">
                        <c:v>82512.659440837204</c:v>
                      </c:pt>
                      <c:pt idx="18">
                        <c:v>86638.292412879062</c:v>
                      </c:pt>
                      <c:pt idx="19">
                        <c:v>90970.207033523024</c:v>
                      </c:pt>
                      <c:pt idx="20">
                        <c:v>95518.717385199183</c:v>
                      </c:pt>
                      <c:pt idx="21">
                        <c:v>100294.65325445915</c:v>
                      </c:pt>
                      <c:pt idx="22">
                        <c:v>105309.38591718211</c:v>
                      </c:pt>
                      <c:pt idx="23">
                        <c:v>110574.85521304121</c:v>
                      </c:pt>
                      <c:pt idx="24">
                        <c:v>116103.59797369328</c:v>
                      </c:pt>
                      <c:pt idx="25">
                        <c:v>121908.77787237795</c:v>
                      </c:pt>
                      <c:pt idx="26">
                        <c:v>128004.21676599685</c:v>
                      </c:pt>
                      <c:pt idx="27">
                        <c:v>134404.42760429671</c:v>
                      </c:pt>
                      <c:pt idx="28">
                        <c:v>141124.64898451156</c:v>
                      </c:pt>
                      <c:pt idx="29">
                        <c:v>148180.88143373714</c:v>
                      </c:pt>
                      <c:pt idx="30">
                        <c:v>155589.92550542401</c:v>
                      </c:pt>
                      <c:pt idx="31">
                        <c:v>163369.42178069521</c:v>
                      </c:pt>
                      <c:pt idx="32">
                        <c:v>171537.89286972999</c:v>
                      </c:pt>
                      <c:pt idx="33">
                        <c:v>180114.78751321649</c:v>
                      </c:pt>
                      <c:pt idx="34">
                        <c:v>189120.52688887733</c:v>
                      </c:pt>
                      <c:pt idx="35">
                        <c:v>198576.5532333212</c:v>
                      </c:pt>
                      <c:pt idx="36">
                        <c:v>208505.38089498726</c:v>
                      </c:pt>
                      <c:pt idx="37">
                        <c:v>218930.64993973664</c:v>
                      </c:pt>
                      <c:pt idx="38">
                        <c:v>229877.18243672349</c:v>
                      </c:pt>
                      <c:pt idx="39">
                        <c:v>241371.04155855969</c:v>
                      </c:pt>
                      <c:pt idx="40">
                        <c:v>253439.5936364877</c:v>
                      </c:pt>
                    </c:numCache>
                  </c:numRef>
                </c:val>
                <c:smooth val="0"/>
                <c:extLst>
                  <c:ext xmlns:c16="http://schemas.microsoft.com/office/drawing/2014/chart" uri="{C3380CC4-5D6E-409C-BE32-E72D297353CC}">
                    <c16:uniqueId val="{00000008-41F5-4EBC-BFB4-3122847760D3}"/>
                  </c:ext>
                </c:extLst>
              </c15:ser>
            </c15:filteredLineSeries>
            <c15:filteredLineSeries>
              <c15:ser>
                <c:idx val="11"/>
                <c:order val="11"/>
                <c:tx>
                  <c:strRef>
                    <c:extLst>
                      <c:ext xmlns:c15="http://schemas.microsoft.com/office/drawing/2012/chart" uri="{02D57815-91ED-43cb-92C2-25804820EDAC}">
                        <c15:formulaRef>
                          <c15:sqref>'Year Plan'!$A$15</c15:sqref>
                        </c15:formulaRef>
                      </c:ext>
                    </c:extLst>
                    <c:strCache>
                      <c:ptCount val="1"/>
                      <c:pt idx="0">
                        <c:v>Transport</c:v>
                      </c:pt>
                    </c:strCache>
                  </c:strRef>
                </c:tx>
                <c:spPr>
                  <a:ln w="22225" cap="rnd">
                    <a:solidFill>
                      <a:schemeClr val="accent6">
                        <a:lumMod val="60000"/>
                      </a:schemeClr>
                    </a:solidFill>
                    <a:round/>
                  </a:ln>
                  <a:effectLst/>
                </c:spPr>
                <c:marker>
                  <c:symbol val="none"/>
                </c:marker>
                <c:cat>
                  <c:strRef>
                    <c:extLs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xmlns:c15="http://schemas.microsoft.com/office/drawing/2012/chart" uri="{02D57815-91ED-43cb-92C2-25804820EDAC}">
                        <c15:formulaRef>
                          <c15:sqref>'Year Plan'!$B$15:$AP$15</c15:sqref>
                        </c15:formulaRef>
                      </c:ext>
                    </c:extLst>
                    <c:numCache>
                      <c:formatCode>_ "R"\ * #\ ##0_ ;_ "R"\ * \-#\ ##0_ ;_ "R"\ * "-"??_ ;_ @_ </c:formatCode>
                      <c:ptCount val="41"/>
                      <c:pt idx="0">
                        <c:v>12000</c:v>
                      </c:pt>
                      <c:pt idx="1">
                        <c:v>12600</c:v>
                      </c:pt>
                      <c:pt idx="2">
                        <c:v>13230</c:v>
                      </c:pt>
                      <c:pt idx="3">
                        <c:v>13891.5</c:v>
                      </c:pt>
                      <c:pt idx="4">
                        <c:v>14586.075000000001</c:v>
                      </c:pt>
                      <c:pt idx="5">
                        <c:v>15315.378750000002</c:v>
                      </c:pt>
                      <c:pt idx="6">
                        <c:v>16081.147687500003</c:v>
                      </c:pt>
                      <c:pt idx="7">
                        <c:v>16885.205071875003</c:v>
                      </c:pt>
                      <c:pt idx="8">
                        <c:v>17729.465325468755</c:v>
                      </c:pt>
                      <c:pt idx="9">
                        <c:v>18615.938591742193</c:v>
                      </c:pt>
                      <c:pt idx="10">
                        <c:v>19546.735521329305</c:v>
                      </c:pt>
                      <c:pt idx="11">
                        <c:v>20524.072297395771</c:v>
                      </c:pt>
                      <c:pt idx="12">
                        <c:v>21550.275912265559</c:v>
                      </c:pt>
                      <c:pt idx="13">
                        <c:v>22627.789707878837</c:v>
                      </c:pt>
                      <c:pt idx="14">
                        <c:v>23759.179193272779</c:v>
                      </c:pt>
                      <c:pt idx="15">
                        <c:v>24947.138152936419</c:v>
                      </c:pt>
                      <c:pt idx="16">
                        <c:v>26194.495060583242</c:v>
                      </c:pt>
                      <c:pt idx="17">
                        <c:v>27504.219813612406</c:v>
                      </c:pt>
                      <c:pt idx="18">
                        <c:v>28879.430804293028</c:v>
                      </c:pt>
                      <c:pt idx="19">
                        <c:v>30323.402344507682</c:v>
                      </c:pt>
                      <c:pt idx="20">
                        <c:v>31839.572461733067</c:v>
                      </c:pt>
                      <c:pt idx="21">
                        <c:v>33431.551084819723</c:v>
                      </c:pt>
                      <c:pt idx="22">
                        <c:v>35103.128639060713</c:v>
                      </c:pt>
                      <c:pt idx="23">
                        <c:v>36858.28507101375</c:v>
                      </c:pt>
                      <c:pt idx="24">
                        <c:v>38701.199324564441</c:v>
                      </c:pt>
                      <c:pt idx="25">
                        <c:v>40636.259290792666</c:v>
                      </c:pt>
                      <c:pt idx="26">
                        <c:v>42668.072255332299</c:v>
                      </c:pt>
                      <c:pt idx="27">
                        <c:v>44801.475868098918</c:v>
                      </c:pt>
                      <c:pt idx="28">
                        <c:v>47041.549661503865</c:v>
                      </c:pt>
                      <c:pt idx="29">
                        <c:v>49393.627144579063</c:v>
                      </c:pt>
                      <c:pt idx="30">
                        <c:v>51863.308501808016</c:v>
                      </c:pt>
                      <c:pt idx="31">
                        <c:v>54456.473926898419</c:v>
                      </c:pt>
                      <c:pt idx="32">
                        <c:v>57179.297623243343</c:v>
                      </c:pt>
                      <c:pt idx="33">
                        <c:v>60038.262504405509</c:v>
                      </c:pt>
                      <c:pt idx="34">
                        <c:v>63040.175629625788</c:v>
                      </c:pt>
                      <c:pt idx="35">
                        <c:v>66192.184411107082</c:v>
                      </c:pt>
                      <c:pt idx="36">
                        <c:v>69501.79363166244</c:v>
                      </c:pt>
                      <c:pt idx="37">
                        <c:v>72976.883313245562</c:v>
                      </c:pt>
                      <c:pt idx="38">
                        <c:v>76625.727478907836</c:v>
                      </c:pt>
                      <c:pt idx="39">
                        <c:v>80457.013852853226</c:v>
                      </c:pt>
                      <c:pt idx="40">
                        <c:v>84479.86454549589</c:v>
                      </c:pt>
                    </c:numCache>
                  </c:numRef>
                </c:val>
                <c:smooth val="0"/>
                <c:extLst>
                  <c:ext xmlns:c16="http://schemas.microsoft.com/office/drawing/2014/chart" uri="{C3380CC4-5D6E-409C-BE32-E72D297353CC}">
                    <c16:uniqueId val="{00000009-41F5-4EBC-BFB4-3122847760D3}"/>
                  </c:ext>
                </c:extLst>
              </c15:ser>
            </c15:filteredLineSeries>
            <c15:filteredLineSeries>
              <c15:ser>
                <c:idx val="12"/>
                <c:order val="12"/>
                <c:tx>
                  <c:strRef>
                    <c:extLst>
                      <c:ext xmlns:c15="http://schemas.microsoft.com/office/drawing/2012/chart" uri="{02D57815-91ED-43cb-92C2-25804820EDAC}">
                        <c15:formulaRef>
                          <c15:sqref>'Year Plan'!$A$16</c15:sqref>
                        </c15:formulaRef>
                      </c:ext>
                    </c:extLst>
                    <c:strCache>
                      <c:ptCount val="1"/>
                      <c:pt idx="0">
                        <c:v>Utilities</c:v>
                      </c:pt>
                    </c:strCache>
                  </c:strRef>
                </c:tx>
                <c:spPr>
                  <a:ln w="22225" cap="rnd">
                    <a:solidFill>
                      <a:schemeClr val="accent1">
                        <a:lumMod val="80000"/>
                        <a:lumOff val="20000"/>
                      </a:schemeClr>
                    </a:solidFill>
                    <a:round/>
                  </a:ln>
                  <a:effectLst/>
                </c:spPr>
                <c:marker>
                  <c:symbol val="none"/>
                </c:marker>
                <c:cat>
                  <c:strRef>
                    <c:extLs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xmlns:c15="http://schemas.microsoft.com/office/drawing/2012/chart" uri="{02D57815-91ED-43cb-92C2-25804820EDAC}">
                        <c15:formulaRef>
                          <c15:sqref>'Year Plan'!$B$16:$AP$16</c15:sqref>
                        </c15:formulaRef>
                      </c:ext>
                    </c:extLst>
                    <c:numCache>
                      <c:formatCode>_ "R"\ * #\ ##0_ ;_ "R"\ * \-#\ ##0_ ;_ "R"\ * "-"??_ ;_ @_ </c:formatCode>
                      <c:ptCount val="41"/>
                      <c:pt idx="0">
                        <c:v>10000</c:v>
                      </c:pt>
                      <c:pt idx="1">
                        <c:v>10500</c:v>
                      </c:pt>
                      <c:pt idx="2">
                        <c:v>11025</c:v>
                      </c:pt>
                      <c:pt idx="3">
                        <c:v>11576.25</c:v>
                      </c:pt>
                      <c:pt idx="4">
                        <c:v>12155.0625</c:v>
                      </c:pt>
                      <c:pt idx="5">
                        <c:v>12762.815625000001</c:v>
                      </c:pt>
                      <c:pt idx="6">
                        <c:v>13400.956406250001</c:v>
                      </c:pt>
                      <c:pt idx="7">
                        <c:v>14071.004226562502</c:v>
                      </c:pt>
                      <c:pt idx="8">
                        <c:v>14774.554437890627</c:v>
                      </c:pt>
                      <c:pt idx="9">
                        <c:v>15513.28215978516</c:v>
                      </c:pt>
                      <c:pt idx="10">
                        <c:v>16288.946267774418</c:v>
                      </c:pt>
                      <c:pt idx="11">
                        <c:v>17103.393581163138</c:v>
                      </c:pt>
                      <c:pt idx="12">
                        <c:v>17958.563260221297</c:v>
                      </c:pt>
                      <c:pt idx="13">
                        <c:v>18856.491423232364</c:v>
                      </c:pt>
                      <c:pt idx="14">
                        <c:v>19799.315994393983</c:v>
                      </c:pt>
                      <c:pt idx="15">
                        <c:v>20789.281794113682</c:v>
                      </c:pt>
                      <c:pt idx="16">
                        <c:v>21828.745883819367</c:v>
                      </c:pt>
                      <c:pt idx="17">
                        <c:v>22920.183178010335</c:v>
                      </c:pt>
                      <c:pt idx="18">
                        <c:v>24066.192336910852</c:v>
                      </c:pt>
                      <c:pt idx="19">
                        <c:v>25269.501953756397</c:v>
                      </c:pt>
                      <c:pt idx="20">
                        <c:v>26532.977051444217</c:v>
                      </c:pt>
                      <c:pt idx="21">
                        <c:v>27859.62590401643</c:v>
                      </c:pt>
                      <c:pt idx="22">
                        <c:v>29252.607199217251</c:v>
                      </c:pt>
                      <c:pt idx="23">
                        <c:v>30715.237559178116</c:v>
                      </c:pt>
                      <c:pt idx="24">
                        <c:v>32250.999437137023</c:v>
                      </c:pt>
                      <c:pt idx="25">
                        <c:v>33863.549408993873</c:v>
                      </c:pt>
                      <c:pt idx="26">
                        <c:v>35556.726879443566</c:v>
                      </c:pt>
                      <c:pt idx="27">
                        <c:v>37334.563223415746</c:v>
                      </c:pt>
                      <c:pt idx="28">
                        <c:v>39201.291384586533</c:v>
                      </c:pt>
                      <c:pt idx="29">
                        <c:v>41161.355953815859</c:v>
                      </c:pt>
                      <c:pt idx="30">
                        <c:v>43219.423751506656</c:v>
                      </c:pt>
                      <c:pt idx="31">
                        <c:v>45380.394939081991</c:v>
                      </c:pt>
                      <c:pt idx="32">
                        <c:v>47649.414686036092</c:v>
                      </c:pt>
                      <c:pt idx="33">
                        <c:v>50031.885420337901</c:v>
                      </c:pt>
                      <c:pt idx="34">
                        <c:v>52533.479691354798</c:v>
                      </c:pt>
                      <c:pt idx="35">
                        <c:v>55160.153675922542</c:v>
                      </c:pt>
                      <c:pt idx="36">
                        <c:v>57918.161359718673</c:v>
                      </c:pt>
                      <c:pt idx="37">
                        <c:v>60814.069427704613</c:v>
                      </c:pt>
                      <c:pt idx="38">
                        <c:v>63854.772899089847</c:v>
                      </c:pt>
                      <c:pt idx="39">
                        <c:v>67047.511544044348</c:v>
                      </c:pt>
                      <c:pt idx="40">
                        <c:v>70399.887121246575</c:v>
                      </c:pt>
                    </c:numCache>
                  </c:numRef>
                </c:val>
                <c:smooth val="0"/>
                <c:extLst>
                  <c:ext xmlns:c16="http://schemas.microsoft.com/office/drawing/2014/chart" uri="{C3380CC4-5D6E-409C-BE32-E72D297353CC}">
                    <c16:uniqueId val="{0000000A-41F5-4EBC-BFB4-3122847760D3}"/>
                  </c:ext>
                </c:extLst>
              </c15:ser>
            </c15:filteredLineSeries>
            <c15:filteredLineSeries>
              <c15:ser>
                <c:idx val="13"/>
                <c:order val="13"/>
                <c:tx>
                  <c:strRef>
                    <c:extLst>
                      <c:ext xmlns:c15="http://schemas.microsoft.com/office/drawing/2012/chart" uri="{02D57815-91ED-43cb-92C2-25804820EDAC}">
                        <c15:formulaRef>
                          <c15:sqref>'Year Plan'!$A$17</c15:sqref>
                        </c15:formulaRef>
                      </c:ext>
                    </c:extLst>
                    <c:strCache>
                      <c:ptCount val="1"/>
                      <c:pt idx="0">
                        <c:v>Clothing</c:v>
                      </c:pt>
                    </c:strCache>
                  </c:strRef>
                </c:tx>
                <c:spPr>
                  <a:ln w="22225" cap="rnd">
                    <a:solidFill>
                      <a:schemeClr val="accent2">
                        <a:lumMod val="80000"/>
                        <a:lumOff val="20000"/>
                      </a:schemeClr>
                    </a:solidFill>
                    <a:round/>
                  </a:ln>
                  <a:effectLst/>
                </c:spPr>
                <c:marker>
                  <c:symbol val="none"/>
                </c:marker>
                <c:cat>
                  <c:strRef>
                    <c:extLs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xmlns:c15="http://schemas.microsoft.com/office/drawing/2012/chart" uri="{02D57815-91ED-43cb-92C2-25804820EDAC}">
                        <c15:formulaRef>
                          <c15:sqref>'Year Plan'!$B$17:$AP$17</c15:sqref>
                        </c15:formulaRef>
                      </c:ext>
                    </c:extLst>
                    <c:numCache>
                      <c:formatCode>_ "R"\ * #\ ##0_ ;_ "R"\ * \-#\ ##0_ ;_ "R"\ * "-"??_ ;_ @_ </c:formatCode>
                      <c:ptCount val="41"/>
                      <c:pt idx="0">
                        <c:v>6000</c:v>
                      </c:pt>
                      <c:pt idx="1">
                        <c:v>6300</c:v>
                      </c:pt>
                      <c:pt idx="2">
                        <c:v>6615</c:v>
                      </c:pt>
                      <c:pt idx="3">
                        <c:v>6945.75</c:v>
                      </c:pt>
                      <c:pt idx="4">
                        <c:v>7293.0375000000004</c:v>
                      </c:pt>
                      <c:pt idx="5">
                        <c:v>7657.6893750000008</c:v>
                      </c:pt>
                      <c:pt idx="6">
                        <c:v>8040.5738437500013</c:v>
                      </c:pt>
                      <c:pt idx="7">
                        <c:v>8442.6025359375017</c:v>
                      </c:pt>
                      <c:pt idx="8">
                        <c:v>8864.7326627343773</c:v>
                      </c:pt>
                      <c:pt idx="9">
                        <c:v>9307.9692958710966</c:v>
                      </c:pt>
                      <c:pt idx="10">
                        <c:v>9773.3677606646525</c:v>
                      </c:pt>
                      <c:pt idx="11">
                        <c:v>10262.036148697885</c:v>
                      </c:pt>
                      <c:pt idx="12">
                        <c:v>10775.137956132779</c:v>
                      </c:pt>
                      <c:pt idx="13">
                        <c:v>11313.894853939419</c:v>
                      </c:pt>
                      <c:pt idx="14">
                        <c:v>11879.58959663639</c:v>
                      </c:pt>
                      <c:pt idx="15">
                        <c:v>12473.569076468209</c:v>
                      </c:pt>
                      <c:pt idx="16">
                        <c:v>13097.247530291621</c:v>
                      </c:pt>
                      <c:pt idx="17">
                        <c:v>13752.109906806203</c:v>
                      </c:pt>
                      <c:pt idx="18">
                        <c:v>14439.715402146514</c:v>
                      </c:pt>
                      <c:pt idx="19">
                        <c:v>15161.701172253841</c:v>
                      </c:pt>
                      <c:pt idx="20">
                        <c:v>15919.786230866534</c:v>
                      </c:pt>
                      <c:pt idx="21">
                        <c:v>16715.775542409861</c:v>
                      </c:pt>
                      <c:pt idx="22">
                        <c:v>17551.564319530356</c:v>
                      </c:pt>
                      <c:pt idx="23">
                        <c:v>18429.142535506875</c:v>
                      </c:pt>
                      <c:pt idx="24">
                        <c:v>19350.59966228222</c:v>
                      </c:pt>
                      <c:pt idx="25">
                        <c:v>20318.129645396333</c:v>
                      </c:pt>
                      <c:pt idx="26">
                        <c:v>21334.03612766615</c:v>
                      </c:pt>
                      <c:pt idx="27">
                        <c:v>22400.737934049459</c:v>
                      </c:pt>
                      <c:pt idx="28">
                        <c:v>23520.774830751932</c:v>
                      </c:pt>
                      <c:pt idx="29">
                        <c:v>24696.813572289531</c:v>
                      </c:pt>
                      <c:pt idx="30">
                        <c:v>25931.654250904008</c:v>
                      </c:pt>
                      <c:pt idx="31">
                        <c:v>27228.23696344921</c:v>
                      </c:pt>
                      <c:pt idx="32">
                        <c:v>28589.648811621671</c:v>
                      </c:pt>
                      <c:pt idx="33">
                        <c:v>30019.131252202755</c:v>
                      </c:pt>
                      <c:pt idx="34">
                        <c:v>31520.087814812894</c:v>
                      </c:pt>
                      <c:pt idx="35">
                        <c:v>33096.092205553541</c:v>
                      </c:pt>
                      <c:pt idx="36">
                        <c:v>34750.89681583122</c:v>
                      </c:pt>
                      <c:pt idx="37">
                        <c:v>36488.441656622781</c:v>
                      </c:pt>
                      <c:pt idx="38">
                        <c:v>38312.863739453918</c:v>
                      </c:pt>
                      <c:pt idx="39">
                        <c:v>40228.506926426613</c:v>
                      </c:pt>
                      <c:pt idx="40">
                        <c:v>42239.932272747945</c:v>
                      </c:pt>
                    </c:numCache>
                  </c:numRef>
                </c:val>
                <c:smooth val="0"/>
                <c:extLst>
                  <c:ext xmlns:c16="http://schemas.microsoft.com/office/drawing/2014/chart" uri="{C3380CC4-5D6E-409C-BE32-E72D297353CC}">
                    <c16:uniqueId val="{0000000B-41F5-4EBC-BFB4-3122847760D3}"/>
                  </c:ext>
                </c:extLst>
              </c15:ser>
            </c15:filteredLineSeries>
            <c15:filteredLineSeries>
              <c15:ser>
                <c:idx val="14"/>
                <c:order val="14"/>
                <c:tx>
                  <c:strRef>
                    <c:extLst>
                      <c:ext xmlns:c15="http://schemas.microsoft.com/office/drawing/2012/chart" uri="{02D57815-91ED-43cb-92C2-25804820EDAC}">
                        <c15:formulaRef>
                          <c15:sqref>'Year Plan'!$A$18</c15:sqref>
                        </c15:formulaRef>
                      </c:ext>
                    </c:extLst>
                    <c:strCache>
                      <c:ptCount val="1"/>
                      <c:pt idx="0">
                        <c:v>Entertainment</c:v>
                      </c:pt>
                    </c:strCache>
                  </c:strRef>
                </c:tx>
                <c:spPr>
                  <a:ln w="22225" cap="rnd">
                    <a:solidFill>
                      <a:schemeClr val="accent3">
                        <a:lumMod val="80000"/>
                        <a:lumOff val="20000"/>
                      </a:schemeClr>
                    </a:solidFill>
                    <a:round/>
                  </a:ln>
                  <a:effectLst/>
                </c:spPr>
                <c:marker>
                  <c:symbol val="none"/>
                </c:marker>
                <c:cat>
                  <c:strRef>
                    <c:extLs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xmlns:c15="http://schemas.microsoft.com/office/drawing/2012/chart" uri="{02D57815-91ED-43cb-92C2-25804820EDAC}">
                        <c15:formulaRef>
                          <c15:sqref>'Year Plan'!$B$18:$AP$18</c15:sqref>
                        </c15:formulaRef>
                      </c:ext>
                    </c:extLst>
                    <c:numCache>
                      <c:formatCode>_ "R"\ * #\ ##0_ ;_ "R"\ * \-#\ ##0_ ;_ "R"\ * "-"??_ ;_ @_ </c:formatCode>
                      <c:ptCount val="41"/>
                      <c:pt idx="0">
                        <c:v>20000</c:v>
                      </c:pt>
                      <c:pt idx="1">
                        <c:v>21000</c:v>
                      </c:pt>
                      <c:pt idx="2">
                        <c:v>22050</c:v>
                      </c:pt>
                      <c:pt idx="3">
                        <c:v>23152.5</c:v>
                      </c:pt>
                      <c:pt idx="4">
                        <c:v>24310.125</c:v>
                      </c:pt>
                      <c:pt idx="5">
                        <c:v>25525.631250000002</c:v>
                      </c:pt>
                      <c:pt idx="6">
                        <c:v>26801.912812500002</c:v>
                      </c:pt>
                      <c:pt idx="7">
                        <c:v>28142.008453125003</c:v>
                      </c:pt>
                      <c:pt idx="8">
                        <c:v>29549.108875781254</c:v>
                      </c:pt>
                      <c:pt idx="9">
                        <c:v>31026.56431957032</c:v>
                      </c:pt>
                      <c:pt idx="10">
                        <c:v>32577.892535548835</c:v>
                      </c:pt>
                      <c:pt idx="11">
                        <c:v>34206.787162326276</c:v>
                      </c:pt>
                      <c:pt idx="12">
                        <c:v>35917.126520442594</c:v>
                      </c:pt>
                      <c:pt idx="13">
                        <c:v>37712.982846464729</c:v>
                      </c:pt>
                      <c:pt idx="14">
                        <c:v>39598.631988787965</c:v>
                      </c:pt>
                      <c:pt idx="15">
                        <c:v>41578.563588227364</c:v>
                      </c:pt>
                      <c:pt idx="16">
                        <c:v>43657.491767638734</c:v>
                      </c:pt>
                      <c:pt idx="17">
                        <c:v>45840.36635602067</c:v>
                      </c:pt>
                      <c:pt idx="18">
                        <c:v>48132.384673821703</c:v>
                      </c:pt>
                      <c:pt idx="19">
                        <c:v>50539.003907512793</c:v>
                      </c:pt>
                      <c:pt idx="20">
                        <c:v>53065.954102888434</c:v>
                      </c:pt>
                      <c:pt idx="21">
                        <c:v>55719.251808032859</c:v>
                      </c:pt>
                      <c:pt idx="22">
                        <c:v>58505.214398434502</c:v>
                      </c:pt>
                      <c:pt idx="23">
                        <c:v>61430.475118356233</c:v>
                      </c:pt>
                      <c:pt idx="24">
                        <c:v>64501.998874274046</c:v>
                      </c:pt>
                      <c:pt idx="25">
                        <c:v>67727.098817987746</c:v>
                      </c:pt>
                      <c:pt idx="26">
                        <c:v>71113.453758887132</c:v>
                      </c:pt>
                      <c:pt idx="27">
                        <c:v>74669.126446831491</c:v>
                      </c:pt>
                      <c:pt idx="28">
                        <c:v>78402.582769173066</c:v>
                      </c:pt>
                      <c:pt idx="29">
                        <c:v>82322.711907631718</c:v>
                      </c:pt>
                      <c:pt idx="30">
                        <c:v>86438.847503013312</c:v>
                      </c:pt>
                      <c:pt idx="31">
                        <c:v>90760.789878163981</c:v>
                      </c:pt>
                      <c:pt idx="32">
                        <c:v>95298.829372072185</c:v>
                      </c:pt>
                      <c:pt idx="33">
                        <c:v>100063.7708406758</c:v>
                      </c:pt>
                      <c:pt idx="34">
                        <c:v>105066.9593827096</c:v>
                      </c:pt>
                      <c:pt idx="35">
                        <c:v>110320.30735184508</c:v>
                      </c:pt>
                      <c:pt idx="36">
                        <c:v>115836.32271943735</c:v>
                      </c:pt>
                      <c:pt idx="37">
                        <c:v>121628.13885540923</c:v>
                      </c:pt>
                      <c:pt idx="38">
                        <c:v>127709.54579817969</c:v>
                      </c:pt>
                      <c:pt idx="39">
                        <c:v>134095.0230880887</c:v>
                      </c:pt>
                      <c:pt idx="40">
                        <c:v>140799.77424249315</c:v>
                      </c:pt>
                    </c:numCache>
                  </c:numRef>
                </c:val>
                <c:smooth val="0"/>
                <c:extLst>
                  <c:ext xmlns:c16="http://schemas.microsoft.com/office/drawing/2014/chart" uri="{C3380CC4-5D6E-409C-BE32-E72D297353CC}">
                    <c16:uniqueId val="{0000000C-41F5-4EBC-BFB4-3122847760D3}"/>
                  </c:ext>
                </c:extLst>
              </c15:ser>
            </c15:filteredLineSeries>
            <c15:filteredLineSeries>
              <c15:ser>
                <c:idx val="15"/>
                <c:order val="15"/>
                <c:tx>
                  <c:strRef>
                    <c:extLst>
                      <c:ext xmlns:c15="http://schemas.microsoft.com/office/drawing/2012/chart" uri="{02D57815-91ED-43cb-92C2-25804820EDAC}">
                        <c15:formulaRef>
                          <c15:sqref>'Year Plan'!$A$19</c15:sqref>
                        </c15:formulaRef>
                      </c:ext>
                    </c:extLst>
                    <c:strCache>
                      <c:ptCount val="1"/>
                      <c:pt idx="0">
                        <c:v>Health</c:v>
                      </c:pt>
                    </c:strCache>
                  </c:strRef>
                </c:tx>
                <c:spPr>
                  <a:ln w="22225" cap="rnd">
                    <a:solidFill>
                      <a:schemeClr val="accent4">
                        <a:lumMod val="80000"/>
                        <a:lumOff val="20000"/>
                      </a:schemeClr>
                    </a:solidFill>
                    <a:round/>
                  </a:ln>
                  <a:effectLst/>
                </c:spPr>
                <c:marker>
                  <c:symbol val="none"/>
                </c:marker>
                <c:cat>
                  <c:strRef>
                    <c:extLs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xmlns:c15="http://schemas.microsoft.com/office/drawing/2012/chart" uri="{02D57815-91ED-43cb-92C2-25804820EDAC}">
                        <c15:formulaRef>
                          <c15:sqref>'Year Plan'!$B$19:$AP$19</c15:sqref>
                        </c15:formulaRef>
                      </c:ext>
                    </c:extLst>
                    <c:numCache>
                      <c:formatCode>_ "R"\ * #\ ##0_ ;_ "R"\ * \-#\ ##0_ ;_ "R"\ * "-"??_ ;_ @_ </c:formatCode>
                      <c:ptCount val="41"/>
                      <c:pt idx="0">
                        <c:v>6000</c:v>
                      </c:pt>
                      <c:pt idx="1">
                        <c:v>6300</c:v>
                      </c:pt>
                      <c:pt idx="2">
                        <c:v>6615</c:v>
                      </c:pt>
                      <c:pt idx="3">
                        <c:v>6945.75</c:v>
                      </c:pt>
                      <c:pt idx="4">
                        <c:v>7293.0375000000004</c:v>
                      </c:pt>
                      <c:pt idx="5">
                        <c:v>7657.6893750000008</c:v>
                      </c:pt>
                      <c:pt idx="6">
                        <c:v>8040.5738437500013</c:v>
                      </c:pt>
                      <c:pt idx="7">
                        <c:v>8442.6025359375017</c:v>
                      </c:pt>
                      <c:pt idx="8">
                        <c:v>8864.7326627343773</c:v>
                      </c:pt>
                      <c:pt idx="9">
                        <c:v>9307.9692958710966</c:v>
                      </c:pt>
                      <c:pt idx="10">
                        <c:v>9773.3677606646525</c:v>
                      </c:pt>
                      <c:pt idx="11">
                        <c:v>10262.036148697885</c:v>
                      </c:pt>
                      <c:pt idx="12">
                        <c:v>10775.137956132779</c:v>
                      </c:pt>
                      <c:pt idx="13">
                        <c:v>11313.894853939419</c:v>
                      </c:pt>
                      <c:pt idx="14">
                        <c:v>11879.58959663639</c:v>
                      </c:pt>
                      <c:pt idx="15">
                        <c:v>12473.569076468209</c:v>
                      </c:pt>
                      <c:pt idx="16">
                        <c:v>13097.247530291621</c:v>
                      </c:pt>
                      <c:pt idx="17">
                        <c:v>13752.109906806203</c:v>
                      </c:pt>
                      <c:pt idx="18">
                        <c:v>14439.715402146514</c:v>
                      </c:pt>
                      <c:pt idx="19">
                        <c:v>15161.701172253841</c:v>
                      </c:pt>
                      <c:pt idx="20">
                        <c:v>15919.786230866534</c:v>
                      </c:pt>
                      <c:pt idx="21">
                        <c:v>16715.775542409861</c:v>
                      </c:pt>
                      <c:pt idx="22">
                        <c:v>17551.564319530356</c:v>
                      </c:pt>
                      <c:pt idx="23">
                        <c:v>18429.142535506875</c:v>
                      </c:pt>
                      <c:pt idx="24">
                        <c:v>19350.59966228222</c:v>
                      </c:pt>
                      <c:pt idx="25">
                        <c:v>20318.129645396333</c:v>
                      </c:pt>
                      <c:pt idx="26">
                        <c:v>21334.03612766615</c:v>
                      </c:pt>
                      <c:pt idx="27">
                        <c:v>22400.737934049459</c:v>
                      </c:pt>
                      <c:pt idx="28">
                        <c:v>23520.774830751932</c:v>
                      </c:pt>
                      <c:pt idx="29">
                        <c:v>24696.813572289531</c:v>
                      </c:pt>
                      <c:pt idx="30">
                        <c:v>25931.654250904008</c:v>
                      </c:pt>
                      <c:pt idx="31">
                        <c:v>27228.23696344921</c:v>
                      </c:pt>
                      <c:pt idx="32">
                        <c:v>28589.648811621671</c:v>
                      </c:pt>
                      <c:pt idx="33">
                        <c:v>30019.131252202755</c:v>
                      </c:pt>
                      <c:pt idx="34">
                        <c:v>31520.087814812894</c:v>
                      </c:pt>
                      <c:pt idx="35">
                        <c:v>33096.092205553541</c:v>
                      </c:pt>
                      <c:pt idx="36">
                        <c:v>34750.89681583122</c:v>
                      </c:pt>
                      <c:pt idx="37">
                        <c:v>36488.441656622781</c:v>
                      </c:pt>
                      <c:pt idx="38">
                        <c:v>38312.863739453918</c:v>
                      </c:pt>
                      <c:pt idx="39">
                        <c:v>40228.506926426613</c:v>
                      </c:pt>
                      <c:pt idx="40">
                        <c:v>42239.932272747945</c:v>
                      </c:pt>
                    </c:numCache>
                  </c:numRef>
                </c:val>
                <c:smooth val="0"/>
                <c:extLst>
                  <c:ext xmlns:c16="http://schemas.microsoft.com/office/drawing/2014/chart" uri="{C3380CC4-5D6E-409C-BE32-E72D297353CC}">
                    <c16:uniqueId val="{0000000D-41F5-4EBC-BFB4-3122847760D3}"/>
                  </c:ext>
                </c:extLst>
              </c15:ser>
            </c15:filteredLineSeries>
            <c15:filteredLineSeries>
              <c15:ser>
                <c:idx val="16"/>
                <c:order val="16"/>
                <c:tx>
                  <c:strRef>
                    <c:extLst>
                      <c:ext xmlns:c15="http://schemas.microsoft.com/office/drawing/2012/chart" uri="{02D57815-91ED-43cb-92C2-25804820EDAC}">
                        <c15:formulaRef>
                          <c15:sqref>'Year Plan'!$A$20</c15:sqref>
                        </c15:formulaRef>
                      </c:ext>
                    </c:extLst>
                    <c:strCache>
                      <c:ptCount val="1"/>
                      <c:pt idx="0">
                        <c:v>Personal Care</c:v>
                      </c:pt>
                    </c:strCache>
                  </c:strRef>
                </c:tx>
                <c:spPr>
                  <a:ln w="22225" cap="rnd">
                    <a:solidFill>
                      <a:schemeClr val="accent5">
                        <a:lumMod val="80000"/>
                        <a:lumOff val="20000"/>
                      </a:schemeClr>
                    </a:solidFill>
                    <a:round/>
                  </a:ln>
                  <a:effectLst/>
                </c:spPr>
                <c:marker>
                  <c:symbol val="none"/>
                </c:marker>
                <c:cat>
                  <c:strRef>
                    <c:extLs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xmlns:c15="http://schemas.microsoft.com/office/drawing/2012/chart" uri="{02D57815-91ED-43cb-92C2-25804820EDAC}">
                        <c15:formulaRef>
                          <c15:sqref>'Year Plan'!$B$20:$AP$20</c15:sqref>
                        </c15:formulaRef>
                      </c:ext>
                    </c:extLst>
                    <c:numCache>
                      <c:formatCode>_ "R"\ * #\ ##0_ ;_ "R"\ * \-#\ ##0_ ;_ "R"\ * "-"??_ ;_ @_ </c:formatCode>
                      <c:ptCount val="41"/>
                      <c:pt idx="0">
                        <c:v>4000</c:v>
                      </c:pt>
                      <c:pt idx="1">
                        <c:v>4200</c:v>
                      </c:pt>
                      <c:pt idx="2">
                        <c:v>4410</c:v>
                      </c:pt>
                      <c:pt idx="3">
                        <c:v>4630.5</c:v>
                      </c:pt>
                      <c:pt idx="4">
                        <c:v>4862.0250000000005</c:v>
                      </c:pt>
                      <c:pt idx="5">
                        <c:v>5105.1262500000012</c:v>
                      </c:pt>
                      <c:pt idx="6">
                        <c:v>5360.3825625000018</c:v>
                      </c:pt>
                      <c:pt idx="7">
                        <c:v>5628.4016906250017</c:v>
                      </c:pt>
                      <c:pt idx="8">
                        <c:v>5909.8217751562524</c:v>
                      </c:pt>
                      <c:pt idx="9">
                        <c:v>6205.312863914065</c:v>
                      </c:pt>
                      <c:pt idx="10">
                        <c:v>6515.5785071097689</c:v>
                      </c:pt>
                      <c:pt idx="11">
                        <c:v>6841.3574324652573</c:v>
                      </c:pt>
                      <c:pt idx="12">
                        <c:v>7183.4253040885205</c:v>
                      </c:pt>
                      <c:pt idx="13">
                        <c:v>7542.5965692929467</c:v>
                      </c:pt>
                      <c:pt idx="14">
                        <c:v>7919.726397757594</c:v>
                      </c:pt>
                      <c:pt idx="15">
                        <c:v>8315.7127176454742</c:v>
                      </c:pt>
                      <c:pt idx="16">
                        <c:v>8731.4983535277479</c:v>
                      </c:pt>
                      <c:pt idx="17">
                        <c:v>9168.0732712041354</c:v>
                      </c:pt>
                      <c:pt idx="18">
                        <c:v>9626.4769347643432</c:v>
                      </c:pt>
                      <c:pt idx="19">
                        <c:v>10107.800781502561</c:v>
                      </c:pt>
                      <c:pt idx="20">
                        <c:v>10613.190820577689</c:v>
                      </c:pt>
                      <c:pt idx="21">
                        <c:v>11143.850361606574</c:v>
                      </c:pt>
                      <c:pt idx="22">
                        <c:v>11701.042879686904</c:v>
                      </c:pt>
                      <c:pt idx="23">
                        <c:v>12286.095023671249</c:v>
                      </c:pt>
                      <c:pt idx="24">
                        <c:v>12900.399774854812</c:v>
                      </c:pt>
                      <c:pt idx="25">
                        <c:v>13545.419763597552</c:v>
                      </c:pt>
                      <c:pt idx="26">
                        <c:v>14222.690751777431</c:v>
                      </c:pt>
                      <c:pt idx="27">
                        <c:v>14933.825289366303</c:v>
                      </c:pt>
                      <c:pt idx="28">
                        <c:v>15680.516553834619</c:v>
                      </c:pt>
                      <c:pt idx="29">
                        <c:v>16464.542381526349</c:v>
                      </c:pt>
                      <c:pt idx="30">
                        <c:v>17287.769500602666</c:v>
                      </c:pt>
                      <c:pt idx="31">
                        <c:v>18152.157975632799</c:v>
                      </c:pt>
                      <c:pt idx="32">
                        <c:v>19059.765874414439</c:v>
                      </c:pt>
                      <c:pt idx="33">
                        <c:v>20012.754168135161</c:v>
                      </c:pt>
                      <c:pt idx="34">
                        <c:v>21013.391876541918</c:v>
                      </c:pt>
                      <c:pt idx="35">
                        <c:v>22064.061470369015</c:v>
                      </c:pt>
                      <c:pt idx="36">
                        <c:v>23167.264543887468</c:v>
                      </c:pt>
                      <c:pt idx="37">
                        <c:v>24325.627771081843</c:v>
                      </c:pt>
                      <c:pt idx="38">
                        <c:v>25541.909159635936</c:v>
                      </c:pt>
                      <c:pt idx="39">
                        <c:v>26819.004617617735</c:v>
                      </c:pt>
                      <c:pt idx="40">
                        <c:v>28159.954848498623</c:v>
                      </c:pt>
                    </c:numCache>
                  </c:numRef>
                </c:val>
                <c:smooth val="0"/>
                <c:extLst>
                  <c:ext xmlns:c16="http://schemas.microsoft.com/office/drawing/2014/chart" uri="{C3380CC4-5D6E-409C-BE32-E72D297353CC}">
                    <c16:uniqueId val="{0000000E-41F5-4EBC-BFB4-3122847760D3}"/>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'Year Plan'!$A$21</c15:sqref>
                        </c15:formulaRef>
                      </c:ext>
                    </c:extLst>
                    <c:strCache>
                      <c:ptCount val="1"/>
                    </c:strCache>
                  </c:strRef>
                </c:tx>
                <c:spPr>
                  <a:ln w="2222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'Year Plan'!$B$2:$AP$3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xmlns:c15="http://schemas.microsoft.com/office/drawing/2012/chart">
                      <c:ext xmlns:c15="http://schemas.microsoft.com/office/drawing/2012/chart" uri="{02D57815-91ED-43cb-92C2-25804820EDAC}">
                        <c15:formulaRef>
                          <c15:sqref>'Year Plan'!$B$21:$AP$21</c15:sqref>
                        </c15:formulaRef>
                      </c:ext>
                    </c:extLst>
                    <c:numCache>
                      <c:formatCode>General</c:formatCode>
                      <c:ptCount val="41"/>
                    </c:numCache>
                  </c:numRef>
                </c:val>
                <c:smooth val="0"/>
                <c:extLst>
                  <c:ext xmlns:c16="http://schemas.microsoft.com/office/drawing/2014/chart" uri="{C3380CC4-5D6E-409C-BE32-E72D297353CC}">
                    <c16:uniqueId val="{00000012-41F5-4EBC-BFB4-3122847760D3}"/>
                  </c:ext>
                </c:extLst>
              </c15:ser>
            </c15:filteredLineSeries>
          </c:ext>
        </c:extLst>
      </c:lineChart>
      <c:catAx>
        <c:axId val="99878344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98783920"/>
        <c:crosses val="autoZero"/>
        <c:auto val="1"/>
        <c:lblAlgn val="ctr"/>
        <c:lblOffset val="100"/>
        <c:noMultiLvlLbl val="0"/>
      </c:catAx>
      <c:valAx>
        <c:axId val="9987839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_ &quot;R&quot;\ * #\ ##0_ ;_ &quot;R&quot;\ * \-#\ ##0_ ;_ &quot;R&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98783440"/>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ZA"/>
              <a:t>Expenses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'Updated Expenses'!$A$4</c:f>
              <c:strCache>
                <c:ptCount val="1"/>
                <c:pt idx="0">
                  <c:v>Previous Total</c:v>
                </c:pt>
              </c:strCache>
            </c:strRef>
          </c:tx>
          <c:spPr>
            <a:ln w="22225" cap="rnd">
              <a:solidFill>
                <a:schemeClr val="accent1"/>
              </a:solidFill>
              <a:round/>
            </a:ln>
            <a:effectLst/>
          </c:spPr>
          <c:marker>
            <c:symbol val="none"/>
          </c:marker>
          <c:cat>
            <c:strRef>
              <c:f>'Updated Expenses'!$B$2:$AP$3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'Updated Expenses'!$B$4:$AP$4</c:f>
              <c:numCache>
                <c:formatCode>_ "R"\ * #\ ##0_ ;_ "R"\ * \-#\ ##0_ ;_ "R"\ * "-"??_ ;_ @_ </c:formatCode>
                <c:ptCount val="41"/>
                <c:pt idx="0">
                  <c:v>136000</c:v>
                </c:pt>
                <c:pt idx="1">
                  <c:v>142800</c:v>
                </c:pt>
                <c:pt idx="2">
                  <c:v>149940</c:v>
                </c:pt>
                <c:pt idx="3">
                  <c:v>157437</c:v>
                </c:pt>
                <c:pt idx="4">
                  <c:v>165308.85</c:v>
                </c:pt>
                <c:pt idx="5">
                  <c:v>173574.29250000001</c:v>
                </c:pt>
                <c:pt idx="6">
                  <c:v>182253.007125</c:v>
                </c:pt>
                <c:pt idx="7">
                  <c:v>191365.65748125006</c:v>
                </c:pt>
                <c:pt idx="8">
                  <c:v>200933.94035531252</c:v>
                </c:pt>
                <c:pt idx="9">
                  <c:v>210980.63737307815</c:v>
                </c:pt>
                <c:pt idx="10">
                  <c:v>221529.6692417321</c:v>
                </c:pt>
                <c:pt idx="11">
                  <c:v>232606.15270381869</c:v>
                </c:pt>
                <c:pt idx="12">
                  <c:v>244236.46033900967</c:v>
                </c:pt>
                <c:pt idx="13">
                  <c:v>256448.28335596016</c:v>
                </c:pt>
                <c:pt idx="14">
                  <c:v>269270.69752375816</c:v>
                </c:pt>
                <c:pt idx="15">
                  <c:v>282734.23239994608</c:v>
                </c:pt>
                <c:pt idx="16">
                  <c:v>296870.9440199433</c:v>
                </c:pt>
                <c:pt idx="17">
                  <c:v>311714.49122094054</c:v>
                </c:pt>
                <c:pt idx="18">
                  <c:v>327300.21578198759</c:v>
                </c:pt>
                <c:pt idx="19">
                  <c:v>343665.22657108703</c:v>
                </c:pt>
                <c:pt idx="20">
                  <c:v>360848.48789964127</c:v>
                </c:pt>
                <c:pt idx="21">
                  <c:v>378890.91229462344</c:v>
                </c:pt>
                <c:pt idx="22">
                  <c:v>397835.45790935471</c:v>
                </c:pt>
                <c:pt idx="23">
                  <c:v>417727.23080482229</c:v>
                </c:pt>
                <c:pt idx="24">
                  <c:v>438613.59234506352</c:v>
                </c:pt>
                <c:pt idx="25">
                  <c:v>460544.27196231665</c:v>
                </c:pt>
                <c:pt idx="26">
                  <c:v>483571.48556043254</c:v>
                </c:pt>
                <c:pt idx="27">
                  <c:v>507750.05983845424</c:v>
                </c:pt>
                <c:pt idx="28">
                  <c:v>533137.56283037702</c:v>
                </c:pt>
                <c:pt idx="29">
                  <c:v>559794.44097189582</c:v>
                </c:pt>
                <c:pt idx="30">
                  <c:v>587784.16302049055</c:v>
                </c:pt>
                <c:pt idx="31">
                  <c:v>617173.3711715152</c:v>
                </c:pt>
                <c:pt idx="32">
                  <c:v>648032.03973009111</c:v>
                </c:pt>
                <c:pt idx="33">
                  <c:v>680433.64171659551</c:v>
                </c:pt>
                <c:pt idx="34">
                  <c:v>714455.32380242541</c:v>
                </c:pt>
                <c:pt idx="35">
                  <c:v>750178.08999254671</c:v>
                </c:pt>
                <c:pt idx="36">
                  <c:v>787686.99449217401</c:v>
                </c:pt>
                <c:pt idx="37">
                  <c:v>827071.34421678295</c:v>
                </c:pt>
                <c:pt idx="38">
                  <c:v>868424.91142762208</c:v>
                </c:pt>
                <c:pt idx="39">
                  <c:v>911846.15699900337</c:v>
                </c:pt>
                <c:pt idx="40">
                  <c:v>957438.46484895342</c:v>
                </c:pt>
              </c:numCache>
            </c:numRef>
          </c:val>
          <c:smooth val="0"/>
          <c:extLst>
            <c:ext xmlns:c16="http://schemas.microsoft.com/office/drawing/2014/chart" uri="{C3380CC4-5D6E-409C-BE32-E72D297353CC}">
              <c16:uniqueId val="{00000000-4563-4293-A690-88C624B9A27C}"/>
            </c:ext>
          </c:extLst>
        </c:ser>
        <c:ser>
          <c:idx val="1"/>
          <c:order val="1"/>
          <c:tx>
            <c:strRef>
              <c:f>'Updated Expenses'!$A$5</c:f>
              <c:strCache>
                <c:ptCount val="1"/>
                <c:pt idx="0">
                  <c:v>Car</c:v>
                </c:pt>
              </c:strCache>
            </c:strRef>
          </c:tx>
          <c:spPr>
            <a:ln w="22225" cap="rnd">
              <a:solidFill>
                <a:schemeClr val="accent2"/>
              </a:solidFill>
              <a:round/>
            </a:ln>
            <a:effectLst/>
          </c:spPr>
          <c:marker>
            <c:symbol val="none"/>
          </c:marker>
          <c:cat>
            <c:strRef>
              <c:f>'Updated Expenses'!$B$2:$AP$3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'Updated Expenses'!$B$5:$AP$5</c:f>
              <c:numCache>
                <c:formatCode>_ "R"\ * #\ ##0_ ;_ "R"\ * \-#\ ##0_ ;_ "R"\ * "-"??_ ;_ @_ </c:formatCode>
                <c:ptCount val="41"/>
                <c:pt idx="0">
                  <c:v>0</c:v>
                </c:pt>
                <c:pt idx="1">
                  <c:v>0</c:v>
                </c:pt>
                <c:pt idx="2">
                  <c:v>66000</c:v>
                </c:pt>
                <c:pt idx="3">
                  <c:v>66000</c:v>
                </c:pt>
                <c:pt idx="4">
                  <c:v>66000</c:v>
                </c:pt>
                <c:pt idx="5">
                  <c:v>66000</c:v>
                </c:pt>
                <c:pt idx="6">
                  <c:v>66000</c:v>
                </c:pt>
                <c:pt idx="7">
                  <c:v>66000</c:v>
                </c:pt>
                <c:pt idx="8">
                  <c:v>66000</c:v>
                </c:pt>
                <c:pt idx="9">
                  <c:v>66000</c:v>
                </c:pt>
                <c:pt idx="10">
                  <c:v>66000</c:v>
                </c:pt>
                <c:pt idx="11">
                  <c:v>66000</c:v>
                </c:pt>
                <c:pt idx="12">
                  <c:v>66000</c:v>
                </c:pt>
                <c:pt idx="13">
                  <c:v>66000</c:v>
                </c:pt>
                <c:pt idx="14">
                  <c:v>66000</c:v>
                </c:pt>
                <c:pt idx="15">
                  <c:v>66000</c:v>
                </c:pt>
                <c:pt idx="16">
                  <c:v>66000</c:v>
                </c:pt>
                <c:pt idx="17">
                  <c:v>66000</c:v>
                </c:pt>
                <c:pt idx="18">
                  <c:v>66000</c:v>
                </c:pt>
                <c:pt idx="19">
                  <c:v>66000</c:v>
                </c:pt>
                <c:pt idx="20">
                  <c:v>66000</c:v>
                </c:pt>
                <c:pt idx="21">
                  <c:v>66000</c:v>
                </c:pt>
                <c:pt idx="22">
                  <c:v>66000</c:v>
                </c:pt>
                <c:pt idx="23">
                  <c:v>66000</c:v>
                </c:pt>
                <c:pt idx="24">
                  <c:v>66000</c:v>
                </c:pt>
                <c:pt idx="25">
                  <c:v>66000</c:v>
                </c:pt>
                <c:pt idx="26">
                  <c:v>66000</c:v>
                </c:pt>
                <c:pt idx="27">
                  <c:v>66000</c:v>
                </c:pt>
                <c:pt idx="28">
                  <c:v>66000</c:v>
                </c:pt>
                <c:pt idx="29">
                  <c:v>66000</c:v>
                </c:pt>
                <c:pt idx="30">
                  <c:v>66000</c:v>
                </c:pt>
                <c:pt idx="31">
                  <c:v>66000</c:v>
                </c:pt>
                <c:pt idx="32">
                  <c:v>66000</c:v>
                </c:pt>
                <c:pt idx="33">
                  <c:v>66000</c:v>
                </c:pt>
                <c:pt idx="34">
                  <c:v>66000</c:v>
                </c:pt>
                <c:pt idx="35">
                  <c:v>66000</c:v>
                </c:pt>
                <c:pt idx="36">
                  <c:v>66000</c:v>
                </c:pt>
                <c:pt idx="37">
                  <c:v>66000</c:v>
                </c:pt>
                <c:pt idx="38">
                  <c:v>66000</c:v>
                </c:pt>
                <c:pt idx="39">
                  <c:v>66000</c:v>
                </c:pt>
                <c:pt idx="40">
                  <c:v>66000</c:v>
                </c:pt>
              </c:numCache>
            </c:numRef>
          </c:val>
          <c:smooth val="0"/>
          <c:extLst>
            <c:ext xmlns:c16="http://schemas.microsoft.com/office/drawing/2014/chart" uri="{C3380CC4-5D6E-409C-BE32-E72D297353CC}">
              <c16:uniqueId val="{00000001-4563-4293-A690-88C624B9A27C}"/>
            </c:ext>
          </c:extLst>
        </c:ser>
        <c:ser>
          <c:idx val="2"/>
          <c:order val="2"/>
          <c:tx>
            <c:strRef>
              <c:f>'Updated Expenses'!$A$6</c:f>
              <c:strCache>
                <c:ptCount val="1"/>
                <c:pt idx="0">
                  <c:v>Children</c:v>
                </c:pt>
              </c:strCache>
            </c:strRef>
          </c:tx>
          <c:spPr>
            <a:ln w="22225" cap="rnd">
              <a:solidFill>
                <a:schemeClr val="accent3"/>
              </a:solidFill>
              <a:round/>
            </a:ln>
            <a:effectLst/>
          </c:spPr>
          <c:marker>
            <c:symbol val="none"/>
          </c:marker>
          <c:cat>
            <c:strRef>
              <c:f>'Updated Expenses'!$B$2:$AP$3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'Updated Expenses'!$B$6:$AP$6</c:f>
              <c:numCache>
                <c:formatCode>_ "R"\ * #\ ##0_ ;_ "R"\ * \-#\ ##0_ ;_ "R"\ * "-"??_ ;_ @_ </c:formatCode>
                <c:ptCount val="41"/>
                <c:pt idx="0">
                  <c:v>0</c:v>
                </c:pt>
                <c:pt idx="1">
                  <c:v>0</c:v>
                </c:pt>
                <c:pt idx="2">
                  <c:v>0</c:v>
                </c:pt>
                <c:pt idx="3">
                  <c:v>0</c:v>
                </c:pt>
                <c:pt idx="4">
                  <c:v>0</c:v>
                </c:pt>
                <c:pt idx="5">
                  <c:v>0</c:v>
                </c:pt>
                <c:pt idx="6">
                  <c:v>36000</c:v>
                </c:pt>
                <c:pt idx="7">
                  <c:v>36000</c:v>
                </c:pt>
                <c:pt idx="8">
                  <c:v>36000</c:v>
                </c:pt>
                <c:pt idx="9">
                  <c:v>36000</c:v>
                </c:pt>
                <c:pt idx="10">
                  <c:v>36000</c:v>
                </c:pt>
                <c:pt idx="11">
                  <c:v>36000</c:v>
                </c:pt>
                <c:pt idx="12">
                  <c:v>36000</c:v>
                </c:pt>
                <c:pt idx="13">
                  <c:v>36000</c:v>
                </c:pt>
                <c:pt idx="14">
                  <c:v>36000</c:v>
                </c:pt>
                <c:pt idx="15">
                  <c:v>36000</c:v>
                </c:pt>
                <c:pt idx="16">
                  <c:v>36000</c:v>
                </c:pt>
                <c:pt idx="17">
                  <c:v>36000</c:v>
                </c:pt>
                <c:pt idx="18">
                  <c:v>36000</c:v>
                </c:pt>
                <c:pt idx="19">
                  <c:v>36000</c:v>
                </c:pt>
                <c:pt idx="20">
                  <c:v>36000</c:v>
                </c:pt>
                <c:pt idx="21">
                  <c:v>36000</c:v>
                </c:pt>
                <c:pt idx="22">
                  <c:v>36000</c:v>
                </c:pt>
                <c:pt idx="23">
                  <c:v>36000</c:v>
                </c:pt>
                <c:pt idx="24">
                  <c:v>36000</c:v>
                </c:pt>
                <c:pt idx="25">
                  <c:v>36000</c:v>
                </c:pt>
                <c:pt idx="26">
                  <c:v>36000</c:v>
                </c:pt>
                <c:pt idx="27">
                  <c:v>36000</c:v>
                </c:pt>
                <c:pt idx="28">
                  <c:v>36000</c:v>
                </c:pt>
                <c:pt idx="29">
                  <c:v>36000</c:v>
                </c:pt>
                <c:pt idx="30">
                  <c:v>36000</c:v>
                </c:pt>
                <c:pt idx="31">
                  <c:v>36000</c:v>
                </c:pt>
                <c:pt idx="32">
                  <c:v>36000</c:v>
                </c:pt>
                <c:pt idx="33">
                  <c:v>36000</c:v>
                </c:pt>
                <c:pt idx="34">
                  <c:v>36000</c:v>
                </c:pt>
                <c:pt idx="35">
                  <c:v>36000</c:v>
                </c:pt>
                <c:pt idx="36">
                  <c:v>36000</c:v>
                </c:pt>
                <c:pt idx="37">
                  <c:v>36000</c:v>
                </c:pt>
                <c:pt idx="38">
                  <c:v>36000</c:v>
                </c:pt>
                <c:pt idx="39">
                  <c:v>36000</c:v>
                </c:pt>
                <c:pt idx="40">
                  <c:v>36000</c:v>
                </c:pt>
              </c:numCache>
            </c:numRef>
          </c:val>
          <c:smooth val="0"/>
          <c:extLst>
            <c:ext xmlns:c16="http://schemas.microsoft.com/office/drawing/2014/chart" uri="{C3380CC4-5D6E-409C-BE32-E72D297353CC}">
              <c16:uniqueId val="{00000002-4563-4293-A690-88C624B9A27C}"/>
            </c:ext>
          </c:extLst>
        </c:ser>
        <c:ser>
          <c:idx val="3"/>
          <c:order val="3"/>
          <c:tx>
            <c:strRef>
              <c:f>'Updated Expenses'!$A$7</c:f>
              <c:strCache>
                <c:ptCount val="1"/>
                <c:pt idx="0">
                  <c:v>Renovations</c:v>
                </c:pt>
              </c:strCache>
            </c:strRef>
          </c:tx>
          <c:spPr>
            <a:ln w="22225" cap="rnd">
              <a:solidFill>
                <a:schemeClr val="accent4"/>
              </a:solidFill>
              <a:round/>
            </a:ln>
            <a:effectLst/>
          </c:spPr>
          <c:marker>
            <c:symbol val="none"/>
          </c:marker>
          <c:cat>
            <c:strRef>
              <c:f>'Updated Expenses'!$B$2:$AP$3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'Updated Expenses'!$B$7:$AP$7</c:f>
              <c:numCache>
                <c:formatCode>_ "R"\ * #\ ##0_ ;_ "R"\ * \-#\ ##0_ ;_ "R"\ * "-"??_ ;_ @_ </c:formatCode>
                <c:ptCount val="41"/>
                <c:pt idx="0">
                  <c:v>50000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mooth val="0"/>
          <c:extLst>
            <c:ext xmlns:c16="http://schemas.microsoft.com/office/drawing/2014/chart" uri="{C3380CC4-5D6E-409C-BE32-E72D297353CC}">
              <c16:uniqueId val="{00000003-4563-4293-A690-88C624B9A27C}"/>
            </c:ext>
          </c:extLst>
        </c:ser>
        <c:ser>
          <c:idx val="4"/>
          <c:order val="4"/>
          <c:tx>
            <c:strRef>
              <c:f>'Updated Expenses'!$A$8</c:f>
              <c:strCache>
                <c:ptCount val="1"/>
                <c:pt idx="0">
                  <c:v>Lobola</c:v>
                </c:pt>
              </c:strCache>
            </c:strRef>
          </c:tx>
          <c:spPr>
            <a:ln w="22225" cap="rnd">
              <a:solidFill>
                <a:schemeClr val="accent5"/>
              </a:solidFill>
              <a:round/>
            </a:ln>
            <a:effectLst/>
          </c:spPr>
          <c:marker>
            <c:symbol val="none"/>
          </c:marker>
          <c:cat>
            <c:strRef>
              <c:f>'Updated Expenses'!$B$2:$AP$3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'Updated Expenses'!$B$8:$AP$8</c:f>
              <c:numCache>
                <c:formatCode>_ "R"\ * #\ ##0_ ;_ "R"\ * \-#\ ##0_ ;_ "R"\ * "-"??_ ;_ @_ </c:formatCode>
                <c:ptCount val="41"/>
                <c:pt idx="0">
                  <c:v>0</c:v>
                </c:pt>
                <c:pt idx="1">
                  <c:v>0</c:v>
                </c:pt>
                <c:pt idx="2">
                  <c:v>0</c:v>
                </c:pt>
                <c:pt idx="3">
                  <c:v>0</c:v>
                </c:pt>
                <c:pt idx="4">
                  <c:v>0</c:v>
                </c:pt>
                <c:pt idx="5">
                  <c:v>70000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mooth val="0"/>
          <c:extLst>
            <c:ext xmlns:c16="http://schemas.microsoft.com/office/drawing/2014/chart" uri="{C3380CC4-5D6E-409C-BE32-E72D297353CC}">
              <c16:uniqueId val="{00000004-4563-4293-A690-88C624B9A27C}"/>
            </c:ext>
          </c:extLst>
        </c:ser>
        <c:ser>
          <c:idx val="6"/>
          <c:order val="6"/>
          <c:tx>
            <c:strRef>
              <c:f>'Updated Expenses'!$A$10</c:f>
              <c:strCache>
                <c:ptCount val="1"/>
                <c:pt idx="0">
                  <c:v>Total Expenses</c:v>
                </c:pt>
              </c:strCache>
            </c:strRef>
          </c:tx>
          <c:spPr>
            <a:ln w="22225" cap="rnd">
              <a:solidFill>
                <a:schemeClr val="accent1">
                  <a:lumMod val="60000"/>
                </a:schemeClr>
              </a:solidFill>
              <a:round/>
            </a:ln>
            <a:effectLst/>
          </c:spPr>
          <c:marker>
            <c:symbol val="none"/>
          </c:marker>
          <c:cat>
            <c:strRef>
              <c:f>'Updated Expenses'!$B$2:$AP$3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'Updated Expenses'!$B$10:$AP$10</c:f>
              <c:numCache>
                <c:formatCode>_ "R"\ * #\ ##0_ ;_ "R"\ * \-#\ ##0_ ;_ "R"\ * "-"??_ ;_ @_ </c:formatCode>
                <c:ptCount val="41"/>
                <c:pt idx="0">
                  <c:v>186000</c:v>
                </c:pt>
                <c:pt idx="1">
                  <c:v>142800</c:v>
                </c:pt>
                <c:pt idx="2">
                  <c:v>215940</c:v>
                </c:pt>
                <c:pt idx="3">
                  <c:v>223437</c:v>
                </c:pt>
                <c:pt idx="4">
                  <c:v>231308.85</c:v>
                </c:pt>
                <c:pt idx="5">
                  <c:v>309574.29249999998</c:v>
                </c:pt>
                <c:pt idx="6">
                  <c:v>284253.007125</c:v>
                </c:pt>
                <c:pt idx="7">
                  <c:v>293365.65748125006</c:v>
                </c:pt>
                <c:pt idx="8">
                  <c:v>302933.94035531254</c:v>
                </c:pt>
                <c:pt idx="9">
                  <c:v>312980.63737307815</c:v>
                </c:pt>
                <c:pt idx="10">
                  <c:v>323529.6692417321</c:v>
                </c:pt>
                <c:pt idx="11">
                  <c:v>334606.15270381869</c:v>
                </c:pt>
                <c:pt idx="12">
                  <c:v>346236.46033900965</c:v>
                </c:pt>
                <c:pt idx="13">
                  <c:v>358448.28335596016</c:v>
                </c:pt>
                <c:pt idx="14">
                  <c:v>371270.69752375816</c:v>
                </c:pt>
                <c:pt idx="15">
                  <c:v>384734.23239994608</c:v>
                </c:pt>
                <c:pt idx="16">
                  <c:v>398870.9440199433</c:v>
                </c:pt>
                <c:pt idx="17">
                  <c:v>413714.49122094054</c:v>
                </c:pt>
                <c:pt idx="18">
                  <c:v>429300.21578198759</c:v>
                </c:pt>
                <c:pt idx="19">
                  <c:v>445665.22657108703</c:v>
                </c:pt>
                <c:pt idx="20">
                  <c:v>462848.48789964127</c:v>
                </c:pt>
                <c:pt idx="21">
                  <c:v>480890.91229462344</c:v>
                </c:pt>
                <c:pt idx="22">
                  <c:v>499835.45790935471</c:v>
                </c:pt>
                <c:pt idx="23">
                  <c:v>519727.23080482229</c:v>
                </c:pt>
                <c:pt idx="24">
                  <c:v>540613.59234506357</c:v>
                </c:pt>
                <c:pt idx="25">
                  <c:v>562544.27196231671</c:v>
                </c:pt>
                <c:pt idx="26">
                  <c:v>585571.48556043254</c:v>
                </c:pt>
                <c:pt idx="27">
                  <c:v>609750.05983845424</c:v>
                </c:pt>
                <c:pt idx="28">
                  <c:v>635137.56283037702</c:v>
                </c:pt>
                <c:pt idx="29">
                  <c:v>661794.44097189582</c:v>
                </c:pt>
                <c:pt idx="30">
                  <c:v>689784.16302049055</c:v>
                </c:pt>
                <c:pt idx="31">
                  <c:v>719173.3711715152</c:v>
                </c:pt>
                <c:pt idx="32">
                  <c:v>750032.03973009111</c:v>
                </c:pt>
                <c:pt idx="33">
                  <c:v>782433.64171659551</c:v>
                </c:pt>
                <c:pt idx="34">
                  <c:v>816455.32380242541</c:v>
                </c:pt>
                <c:pt idx="35">
                  <c:v>852178.08999254671</c:v>
                </c:pt>
                <c:pt idx="36">
                  <c:v>889686.99449217401</c:v>
                </c:pt>
                <c:pt idx="37">
                  <c:v>929071.34421678295</c:v>
                </c:pt>
                <c:pt idx="38">
                  <c:v>970424.91142762208</c:v>
                </c:pt>
                <c:pt idx="39">
                  <c:v>1013846.1569990034</c:v>
                </c:pt>
                <c:pt idx="40">
                  <c:v>1059438.4648489533</c:v>
                </c:pt>
              </c:numCache>
            </c:numRef>
          </c:val>
          <c:smooth val="0"/>
          <c:extLst>
            <c:ext xmlns:c16="http://schemas.microsoft.com/office/drawing/2014/chart" uri="{C3380CC4-5D6E-409C-BE32-E72D297353CC}">
              <c16:uniqueId val="{00000005-4563-4293-A690-88C624B9A27C}"/>
            </c:ext>
          </c:extLst>
        </c:ser>
        <c:dLbls>
          <c:showLegendKey val="0"/>
          <c:showVal val="0"/>
          <c:showCatName val="0"/>
          <c:showSerName val="0"/>
          <c:showPercent val="0"/>
          <c:showBubbleSize val="0"/>
        </c:dLbls>
        <c:smooth val="0"/>
        <c:axId val="840189328"/>
        <c:axId val="840190288"/>
        <c:extLst>
          <c:ext xmlns:c15="http://schemas.microsoft.com/office/drawing/2012/chart" uri="{02D57815-91ED-43cb-92C2-25804820EDAC}">
            <c15:filteredLineSeries>
              <c15:ser>
                <c:idx val="5"/>
                <c:order val="5"/>
                <c:tx>
                  <c:strRef>
                    <c:extLst>
                      <c:ext uri="{02D57815-91ED-43cb-92C2-25804820EDAC}">
                        <c15:formulaRef>
                          <c15:sqref>'Updated Expenses'!$A$9</c15:sqref>
                        </c15:formulaRef>
                      </c:ext>
                    </c:extLst>
                    <c:strCache>
                      <c:ptCount val="1"/>
                    </c:strCache>
                  </c:strRef>
                </c:tx>
                <c:spPr>
                  <a:ln w="22225" cap="rnd">
                    <a:solidFill>
                      <a:schemeClr val="accent6"/>
                    </a:solidFill>
                    <a:round/>
                  </a:ln>
                  <a:effectLst/>
                </c:spPr>
                <c:marker>
                  <c:symbol val="none"/>
                </c:marker>
                <c:cat>
                  <c:strRef>
                    <c:extLst>
                      <c:ext uri="{02D57815-91ED-43cb-92C2-25804820EDAC}">
                        <c15:formulaRef>
                          <c15:sqref>'Updated Expenses'!$B$2:$AP$3</c15:sqref>
                        </c15:formulaRef>
                      </c:ext>
                    </c:extLst>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extLst>
                      <c:ext uri="{02D57815-91ED-43cb-92C2-25804820EDAC}">
                        <c15:formulaRef>
                          <c15:sqref>'Updated Expenses'!$B$9:$AP$9</c15:sqref>
                        </c15:formulaRef>
                      </c:ext>
                    </c:extLst>
                    <c:numCache>
                      <c:formatCode>General</c:formatCode>
                      <c:ptCount val="41"/>
                    </c:numCache>
                  </c:numRef>
                </c:val>
                <c:smooth val="0"/>
                <c:extLst>
                  <c:ext xmlns:c16="http://schemas.microsoft.com/office/drawing/2014/chart" uri="{C3380CC4-5D6E-409C-BE32-E72D297353CC}">
                    <c16:uniqueId val="{00000006-4563-4293-A690-88C624B9A27C}"/>
                  </c:ext>
                </c:extLst>
              </c15:ser>
            </c15:filteredLineSeries>
          </c:ext>
        </c:extLst>
      </c:lineChart>
      <c:catAx>
        <c:axId val="84018932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40190288"/>
        <c:crosses val="autoZero"/>
        <c:auto val="1"/>
        <c:lblAlgn val="ctr"/>
        <c:lblOffset val="100"/>
        <c:noMultiLvlLbl val="0"/>
      </c:catAx>
      <c:valAx>
        <c:axId val="84019028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_ &quot;R&quot;\ * #\ ##0_ ;_ &quot;R&quot;\ * \-#\ ##0_ ;_ &quot;R&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4018932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ZA"/>
              <a:t>Net cash</a:t>
            </a:r>
          </a:p>
          <a:p>
            <a:pPr>
              <a:defRPr/>
            </a:pPr>
            <a:endParaRPr lang="en-ZA"/>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6.0753267001554499E-2"/>
          <c:y val="7.1671497584541069E-2"/>
          <c:w val="0.93878594701145657"/>
          <c:h val="0.88799010993191063"/>
        </c:manualLayout>
      </c:layout>
      <c:lineChart>
        <c:grouping val="standard"/>
        <c:varyColors val="0"/>
        <c:ser>
          <c:idx val="0"/>
          <c:order val="0"/>
          <c:tx>
            <c:strRef>
              <c:f>'Net Cash'!$A$4</c:f>
              <c:strCache>
                <c:ptCount val="1"/>
                <c:pt idx="0">
                  <c:v>Income</c:v>
                </c:pt>
              </c:strCache>
            </c:strRef>
          </c:tx>
          <c:spPr>
            <a:ln w="22225" cap="rnd">
              <a:solidFill>
                <a:schemeClr val="accent1"/>
              </a:solidFill>
              <a:round/>
            </a:ln>
            <a:effectLst/>
          </c:spPr>
          <c:marker>
            <c:symbol val="none"/>
          </c:marker>
          <c:cat>
            <c:strRef>
              <c:f>'Net Cash'!$B$2:$AP$3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'Net Cash'!$B$4:$AP$4</c:f>
              <c:numCache>
                <c:formatCode>_ "R"\ * #\ ##0_ ;_ "R"\ * \-#\ ##0_ ;_ "R"\ * "-"??_ ;_ @_ </c:formatCode>
                <c:ptCount val="41"/>
                <c:pt idx="0">
                  <c:v>200000</c:v>
                </c:pt>
                <c:pt idx="1">
                  <c:v>212000</c:v>
                </c:pt>
                <c:pt idx="2">
                  <c:v>224720</c:v>
                </c:pt>
                <c:pt idx="3">
                  <c:v>238203.2</c:v>
                </c:pt>
                <c:pt idx="4">
                  <c:v>252495.39200000002</c:v>
                </c:pt>
                <c:pt idx="5">
                  <c:v>267645.11552000005</c:v>
                </c:pt>
                <c:pt idx="6">
                  <c:v>283703.82245120005</c:v>
                </c:pt>
                <c:pt idx="7">
                  <c:v>300726.05179827206</c:v>
                </c:pt>
                <c:pt idx="8">
                  <c:v>318769.61490616843</c:v>
                </c:pt>
                <c:pt idx="9">
                  <c:v>337895.79180053854</c:v>
                </c:pt>
                <c:pt idx="10">
                  <c:v>358169.53930857085</c:v>
                </c:pt>
                <c:pt idx="11">
                  <c:v>379659.71166708512</c:v>
                </c:pt>
                <c:pt idx="12">
                  <c:v>402439.29436711024</c:v>
                </c:pt>
                <c:pt idx="13">
                  <c:v>426585.65202913689</c:v>
                </c:pt>
                <c:pt idx="14">
                  <c:v>452180.79115088511</c:v>
                </c:pt>
                <c:pt idx="15">
                  <c:v>479311.63861993823</c:v>
                </c:pt>
                <c:pt idx="16">
                  <c:v>508070.33693713456</c:v>
                </c:pt>
                <c:pt idx="17">
                  <c:v>538554.55715336266</c:v>
                </c:pt>
                <c:pt idx="18">
                  <c:v>570867.83058256446</c:v>
                </c:pt>
                <c:pt idx="19">
                  <c:v>605119.90041751834</c:v>
                </c:pt>
                <c:pt idx="20">
                  <c:v>641427.09444256942</c:v>
                </c:pt>
                <c:pt idx="21">
                  <c:v>679912.72010912362</c:v>
                </c:pt>
                <c:pt idx="22">
                  <c:v>720707.4833156711</c:v>
                </c:pt>
                <c:pt idx="23">
                  <c:v>763949.93231461139</c:v>
                </c:pt>
                <c:pt idx="24">
                  <c:v>809786.92825348815</c:v>
                </c:pt>
                <c:pt idx="25">
                  <c:v>858374.14394869749</c:v>
                </c:pt>
                <c:pt idx="26">
                  <c:v>909876.59258561942</c:v>
                </c:pt>
                <c:pt idx="27">
                  <c:v>964469.18814075668</c:v>
                </c:pt>
                <c:pt idx="28">
                  <c:v>1022337.3394292021</c:v>
                </c:pt>
                <c:pt idx="29">
                  <c:v>1083677.5797949543</c:v>
                </c:pt>
                <c:pt idx="30">
                  <c:v>1148698.2345826516</c:v>
                </c:pt>
                <c:pt idx="31">
                  <c:v>1217620.1286576109</c:v>
                </c:pt>
                <c:pt idx="32">
                  <c:v>1290677.3363770675</c:v>
                </c:pt>
                <c:pt idx="33">
                  <c:v>1368117.9765596916</c:v>
                </c:pt>
                <c:pt idx="34">
                  <c:v>1450205.0551532733</c:v>
                </c:pt>
                <c:pt idx="35">
                  <c:v>1537217.3584624697</c:v>
                </c:pt>
                <c:pt idx="36">
                  <c:v>1629450.3999702178</c:v>
                </c:pt>
                <c:pt idx="37">
                  <c:v>1727217.4239684311</c:v>
                </c:pt>
                <c:pt idx="38">
                  <c:v>1830850.469406537</c:v>
                </c:pt>
                <c:pt idx="39">
                  <c:v>1940701.4975709294</c:v>
                </c:pt>
                <c:pt idx="40">
                  <c:v>2057143.5874251851</c:v>
                </c:pt>
              </c:numCache>
            </c:numRef>
          </c:val>
          <c:smooth val="0"/>
          <c:extLst>
            <c:ext xmlns:c16="http://schemas.microsoft.com/office/drawing/2014/chart" uri="{C3380CC4-5D6E-409C-BE32-E72D297353CC}">
              <c16:uniqueId val="{00000000-B277-4322-B870-EA719E1F64A8}"/>
            </c:ext>
          </c:extLst>
        </c:ser>
        <c:ser>
          <c:idx val="1"/>
          <c:order val="1"/>
          <c:tx>
            <c:strRef>
              <c:f>'Net Cash'!$A$5</c:f>
              <c:strCache>
                <c:ptCount val="1"/>
                <c:pt idx="0">
                  <c:v>Total Expenses</c:v>
                </c:pt>
              </c:strCache>
            </c:strRef>
          </c:tx>
          <c:spPr>
            <a:ln w="22225" cap="rnd">
              <a:solidFill>
                <a:schemeClr val="accent2"/>
              </a:solidFill>
              <a:round/>
            </a:ln>
            <a:effectLst/>
          </c:spPr>
          <c:marker>
            <c:symbol val="none"/>
          </c:marker>
          <c:cat>
            <c:strRef>
              <c:f>'Net Cash'!$B$2:$AP$3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'Net Cash'!$B$5:$AP$5</c:f>
              <c:numCache>
                <c:formatCode>_ "R"\ * #\ ##0_ ;_ "R"\ * \-#\ ##0_ ;_ "R"\ * "-"??_ ;_ @_ </c:formatCode>
                <c:ptCount val="41"/>
                <c:pt idx="0">
                  <c:v>186000</c:v>
                </c:pt>
                <c:pt idx="1">
                  <c:v>142800</c:v>
                </c:pt>
                <c:pt idx="2">
                  <c:v>215940</c:v>
                </c:pt>
                <c:pt idx="3">
                  <c:v>223437</c:v>
                </c:pt>
                <c:pt idx="4">
                  <c:v>231308.85</c:v>
                </c:pt>
                <c:pt idx="5">
                  <c:v>309574.29249999998</c:v>
                </c:pt>
                <c:pt idx="6">
                  <c:v>284253.007125</c:v>
                </c:pt>
                <c:pt idx="7">
                  <c:v>293365.65748125006</c:v>
                </c:pt>
                <c:pt idx="8">
                  <c:v>302933.94035531254</c:v>
                </c:pt>
                <c:pt idx="9">
                  <c:v>312980.63737307815</c:v>
                </c:pt>
                <c:pt idx="10">
                  <c:v>323529.6692417321</c:v>
                </c:pt>
                <c:pt idx="11">
                  <c:v>334606.15270381869</c:v>
                </c:pt>
                <c:pt idx="12">
                  <c:v>346236.46033900965</c:v>
                </c:pt>
                <c:pt idx="13">
                  <c:v>358448.28335596016</c:v>
                </c:pt>
                <c:pt idx="14">
                  <c:v>371270.69752375816</c:v>
                </c:pt>
                <c:pt idx="15">
                  <c:v>384734.23239994608</c:v>
                </c:pt>
                <c:pt idx="16">
                  <c:v>398870.9440199433</c:v>
                </c:pt>
                <c:pt idx="17">
                  <c:v>413714.49122094054</c:v>
                </c:pt>
                <c:pt idx="18">
                  <c:v>429300.21578198759</c:v>
                </c:pt>
                <c:pt idx="19">
                  <c:v>445665.22657108703</c:v>
                </c:pt>
                <c:pt idx="20">
                  <c:v>462848.48789964127</c:v>
                </c:pt>
                <c:pt idx="21">
                  <c:v>480890.91229462344</c:v>
                </c:pt>
                <c:pt idx="22">
                  <c:v>499835.45790935471</c:v>
                </c:pt>
                <c:pt idx="23">
                  <c:v>519727.23080482229</c:v>
                </c:pt>
                <c:pt idx="24">
                  <c:v>540613.59234506357</c:v>
                </c:pt>
                <c:pt idx="25">
                  <c:v>562544.27196231671</c:v>
                </c:pt>
                <c:pt idx="26">
                  <c:v>585571.48556043254</c:v>
                </c:pt>
                <c:pt idx="27">
                  <c:v>609750.05983845424</c:v>
                </c:pt>
                <c:pt idx="28">
                  <c:v>635137.56283037702</c:v>
                </c:pt>
                <c:pt idx="29">
                  <c:v>661794.44097189582</c:v>
                </c:pt>
                <c:pt idx="30">
                  <c:v>689784.16302049055</c:v>
                </c:pt>
                <c:pt idx="31">
                  <c:v>719173.3711715152</c:v>
                </c:pt>
                <c:pt idx="32">
                  <c:v>750032.03973009111</c:v>
                </c:pt>
                <c:pt idx="33">
                  <c:v>782433.64171659551</c:v>
                </c:pt>
                <c:pt idx="34">
                  <c:v>816455.32380242541</c:v>
                </c:pt>
                <c:pt idx="35">
                  <c:v>852178.08999254671</c:v>
                </c:pt>
                <c:pt idx="36">
                  <c:v>889686.99449217401</c:v>
                </c:pt>
                <c:pt idx="37">
                  <c:v>929071.34421678295</c:v>
                </c:pt>
                <c:pt idx="38">
                  <c:v>970424.91142762208</c:v>
                </c:pt>
                <c:pt idx="39">
                  <c:v>1013846.1569990034</c:v>
                </c:pt>
                <c:pt idx="40">
                  <c:v>1059438.4648489533</c:v>
                </c:pt>
              </c:numCache>
            </c:numRef>
          </c:val>
          <c:smooth val="0"/>
          <c:extLst>
            <c:ext xmlns:c16="http://schemas.microsoft.com/office/drawing/2014/chart" uri="{C3380CC4-5D6E-409C-BE32-E72D297353CC}">
              <c16:uniqueId val="{00000001-B277-4322-B870-EA719E1F64A8}"/>
            </c:ext>
          </c:extLst>
        </c:ser>
        <c:ser>
          <c:idx val="2"/>
          <c:order val="2"/>
          <c:tx>
            <c:strRef>
              <c:f>'Net Cash'!#REF!</c:f>
              <c:strCache>
                <c:ptCount val="1"/>
                <c:pt idx="0">
                  <c:v>#REF!</c:v>
                </c:pt>
              </c:strCache>
            </c:strRef>
          </c:tx>
          <c:spPr>
            <a:ln w="22225" cap="rnd">
              <a:solidFill>
                <a:schemeClr val="accent3"/>
              </a:solidFill>
              <a:round/>
            </a:ln>
            <a:effectLst/>
          </c:spPr>
          <c:marker>
            <c:symbol val="none"/>
          </c:marker>
          <c:cat>
            <c:strRef>
              <c:f>'Net Cash'!$B$2:$AP$3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'Net Cash'!#REF!</c:f>
              <c:numCache>
                <c:formatCode>General</c:formatCode>
                <c:ptCount val="1"/>
                <c:pt idx="0">
                  <c:v>1</c:v>
                </c:pt>
              </c:numCache>
            </c:numRef>
          </c:val>
          <c:smooth val="0"/>
          <c:extLst>
            <c:ext xmlns:c16="http://schemas.microsoft.com/office/drawing/2014/chart" uri="{C3380CC4-5D6E-409C-BE32-E72D297353CC}">
              <c16:uniqueId val="{00000002-B277-4322-B870-EA719E1F64A8}"/>
            </c:ext>
          </c:extLst>
        </c:ser>
        <c:ser>
          <c:idx val="3"/>
          <c:order val="3"/>
          <c:tx>
            <c:strRef>
              <c:f>'Net Cash'!$A$6</c:f>
              <c:strCache>
                <c:ptCount val="1"/>
                <c:pt idx="0">
                  <c:v>Net Cash</c:v>
                </c:pt>
              </c:strCache>
            </c:strRef>
          </c:tx>
          <c:spPr>
            <a:ln w="22225" cap="rnd">
              <a:solidFill>
                <a:schemeClr val="accent4"/>
              </a:solidFill>
              <a:round/>
            </a:ln>
            <a:effectLst/>
          </c:spPr>
          <c:marker>
            <c:symbol val="none"/>
          </c:marker>
          <c:cat>
            <c:strRef>
              <c:f>'Net Cash'!$B$2:$AP$3</c:f>
              <c:strCache>
                <c:ptCount val="4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pt idx="26">
                  <c:v>2051</c:v>
                </c:pt>
                <c:pt idx="27">
                  <c:v>2052</c:v>
                </c:pt>
                <c:pt idx="28">
                  <c:v>2053</c:v>
                </c:pt>
                <c:pt idx="29">
                  <c:v>2054</c:v>
                </c:pt>
                <c:pt idx="30">
                  <c:v>2055</c:v>
                </c:pt>
                <c:pt idx="31">
                  <c:v>2056</c:v>
                </c:pt>
                <c:pt idx="32">
                  <c:v>2057</c:v>
                </c:pt>
                <c:pt idx="33">
                  <c:v>2058</c:v>
                </c:pt>
                <c:pt idx="34">
                  <c:v>2059</c:v>
                </c:pt>
                <c:pt idx="35">
                  <c:v>2060</c:v>
                </c:pt>
                <c:pt idx="36">
                  <c:v>2061</c:v>
                </c:pt>
                <c:pt idx="37">
                  <c:v>2062</c:v>
                </c:pt>
                <c:pt idx="38">
                  <c:v>2063</c:v>
                </c:pt>
                <c:pt idx="39">
                  <c:v>2064</c:v>
                </c:pt>
                <c:pt idx="40">
                  <c:v>2065</c:v>
                </c:pt>
              </c:strCache>
            </c:strRef>
          </c:cat>
          <c:val>
            <c:numRef>
              <c:f>'Net Cash'!$B$6:$AP$6</c:f>
              <c:numCache>
                <c:formatCode>_ "R"\ * #\ ##0_ ;_ "R"\ * \-#\ ##0_ ;_ "R"\ * "-"??_ ;_ @_ </c:formatCode>
                <c:ptCount val="41"/>
                <c:pt idx="0">
                  <c:v>14000</c:v>
                </c:pt>
                <c:pt idx="1">
                  <c:v>69200</c:v>
                </c:pt>
                <c:pt idx="2">
                  <c:v>8780</c:v>
                </c:pt>
                <c:pt idx="3">
                  <c:v>14766.200000000012</c:v>
                </c:pt>
                <c:pt idx="4">
                  <c:v>21186.542000000016</c:v>
                </c:pt>
                <c:pt idx="5">
                  <c:v>-41929.176979999931</c:v>
                </c:pt>
                <c:pt idx="6">
                  <c:v>-549.18467379995855</c:v>
                </c:pt>
                <c:pt idx="7">
                  <c:v>7360.3943170220009</c:v>
                </c:pt>
                <c:pt idx="8">
                  <c:v>15835.674550855882</c:v>
                </c:pt>
                <c:pt idx="9">
                  <c:v>24915.154427460395</c:v>
                </c:pt>
                <c:pt idx="10">
                  <c:v>34639.870066838746</c:v>
                </c:pt>
                <c:pt idx="11">
                  <c:v>45053.558963266434</c:v>
                </c:pt>
                <c:pt idx="12">
                  <c:v>56202.834028100595</c:v>
                </c:pt>
                <c:pt idx="13">
                  <c:v>68137.368673176738</c:v>
                </c:pt>
                <c:pt idx="14">
                  <c:v>80910.093627126946</c:v>
                </c:pt>
                <c:pt idx="15">
                  <c:v>94577.406219992146</c:v>
                </c:pt>
                <c:pt idx="16">
                  <c:v>109199.39291719126</c:v>
                </c:pt>
                <c:pt idx="17">
                  <c:v>124840.06593242212</c:v>
                </c:pt>
                <c:pt idx="18">
                  <c:v>141567.61480057688</c:v>
                </c:pt>
                <c:pt idx="19">
                  <c:v>159454.67384643131</c:v>
                </c:pt>
                <c:pt idx="20">
                  <c:v>178578.60654292814</c:v>
                </c:pt>
                <c:pt idx="21">
                  <c:v>199021.80781450018</c:v>
                </c:pt>
                <c:pt idx="22">
                  <c:v>220872.02540631639</c:v>
                </c:pt>
                <c:pt idx="23">
                  <c:v>244222.7015097891</c:v>
                </c:pt>
                <c:pt idx="24">
                  <c:v>269173.33590842457</c:v>
                </c:pt>
                <c:pt idx="25">
                  <c:v>295829.87198638078</c:v>
                </c:pt>
                <c:pt idx="26">
                  <c:v>324305.10702518688</c:v>
                </c:pt>
                <c:pt idx="27">
                  <c:v>354719.12830230244</c:v>
                </c:pt>
                <c:pt idx="28">
                  <c:v>387199.77659882512</c:v>
                </c:pt>
                <c:pt idx="29">
                  <c:v>421883.13882305846</c:v>
                </c:pt>
                <c:pt idx="30">
                  <c:v>458914.07156216109</c:v>
                </c:pt>
                <c:pt idx="31">
                  <c:v>498446.75748609565</c:v>
                </c:pt>
                <c:pt idx="32">
                  <c:v>540645.29664697638</c:v>
                </c:pt>
                <c:pt idx="33">
                  <c:v>585684.33484309609</c:v>
                </c:pt>
                <c:pt idx="34">
                  <c:v>633749.73135084787</c:v>
                </c:pt>
                <c:pt idx="35">
                  <c:v>685039.26846992294</c:v>
                </c:pt>
                <c:pt idx="36">
                  <c:v>739763.40547804383</c:v>
                </c:pt>
                <c:pt idx="37">
                  <c:v>798146.07975164813</c:v>
                </c:pt>
                <c:pt idx="38">
                  <c:v>860425.55797891493</c:v>
                </c:pt>
                <c:pt idx="39">
                  <c:v>926855.34057192598</c:v>
                </c:pt>
                <c:pt idx="40">
                  <c:v>997705.12257623184</c:v>
                </c:pt>
              </c:numCache>
            </c:numRef>
          </c:val>
          <c:smooth val="0"/>
          <c:extLst>
            <c:ext xmlns:c16="http://schemas.microsoft.com/office/drawing/2014/chart" uri="{C3380CC4-5D6E-409C-BE32-E72D297353CC}">
              <c16:uniqueId val="{00000003-B277-4322-B870-EA719E1F64A8}"/>
            </c:ext>
          </c:extLst>
        </c:ser>
        <c:dLbls>
          <c:showLegendKey val="0"/>
          <c:showVal val="0"/>
          <c:showCatName val="0"/>
          <c:showSerName val="0"/>
          <c:showPercent val="0"/>
          <c:showBubbleSize val="0"/>
        </c:dLbls>
        <c:smooth val="0"/>
        <c:axId val="994319312"/>
        <c:axId val="994318352"/>
      </c:lineChart>
      <c:catAx>
        <c:axId val="99431931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94318352"/>
        <c:crosses val="autoZero"/>
        <c:auto val="1"/>
        <c:lblAlgn val="ctr"/>
        <c:lblOffset val="100"/>
        <c:noMultiLvlLbl val="0"/>
      </c:catAx>
      <c:valAx>
        <c:axId val="99431835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_ &quot;R&quot;\ * #\ ##0_ ;_ &quot;R&quot;\ * \-#\ ##0_ ;_ &quot;R&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94319312"/>
        <c:crosses val="autoZero"/>
        <c:crossBetween val="between"/>
      </c:valAx>
      <c:spPr>
        <a:pattFill prst="ltDnDiag">
          <a:fgClr>
            <a:schemeClr val="dk1">
              <a:lumMod val="15000"/>
              <a:lumOff val="85000"/>
            </a:schemeClr>
          </a:fgClr>
          <a:bgClr>
            <a:schemeClr val="lt1"/>
          </a:bgClr>
        </a:patt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14287</xdr:colOff>
      <xdr:row>2</xdr:row>
      <xdr:rowOff>121444</xdr:rowOff>
    </xdr:from>
    <xdr:to>
      <xdr:col>8</xdr:col>
      <xdr:colOff>221456</xdr:colOff>
      <xdr:row>30</xdr:row>
      <xdr:rowOff>102394</xdr:rowOff>
    </xdr:to>
    <xdr:sp macro="" textlink="">
      <xdr:nvSpPr>
        <xdr:cNvPr id="2" name="Text Box 4">
          <a:extLst>
            <a:ext uri="{FF2B5EF4-FFF2-40B4-BE49-F238E27FC236}">
              <a16:creationId xmlns:a16="http://schemas.microsoft.com/office/drawing/2014/main" id="{108102D4-2FE8-444D-9BBC-EDF6AB130844}"/>
            </a:ext>
          </a:extLst>
        </xdr:cNvPr>
        <xdr:cNvSpPr txBox="1">
          <a:spLocks noChangeArrowheads="1"/>
        </xdr:cNvSpPr>
      </xdr:nvSpPr>
      <xdr:spPr bwMode="auto">
        <a:xfrm>
          <a:off x="621506" y="478632"/>
          <a:ext cx="8517731" cy="4981575"/>
        </a:xfrm>
        <a:prstGeom prst="rect">
          <a:avLst/>
        </a:prstGeom>
        <a:solidFill>
          <a:srgbClr val="FFFFFF"/>
        </a:solidFill>
        <a:ln w="9525">
          <a:solidFill>
            <a:srgbClr val="000000"/>
          </a:solidFill>
          <a:miter lim="800000"/>
          <a:headEnd/>
          <a:tailEnd/>
        </a:ln>
        <a:effectLst>
          <a:outerShdw dist="107763" dir="2700000" algn="ctr" rotWithShape="0">
            <a:srgbClr val="808080">
              <a:alpha val="50000"/>
            </a:srgbClr>
          </a:outerShdw>
        </a:effectLst>
      </xdr:spPr>
      <xdr:txBody>
        <a:bodyPr vertOverflow="clip" wrap="square" lIns="91440" tIns="45720" rIns="91440" bIns="45720" anchor="ctr" upright="1"/>
        <a:lstStyle/>
        <a:p>
          <a:pPr algn="l" rtl="0">
            <a:lnSpc>
              <a:spcPts val="1400"/>
            </a:lnSpc>
            <a:defRPr sz="1000"/>
          </a:pPr>
          <a:r>
            <a:rPr lang="en-US" sz="1200" b="0" i="1" u="sng" strike="noStrike">
              <a:solidFill>
                <a:srgbClr val="000000"/>
              </a:solidFill>
              <a:latin typeface="Verdana" panose="020B0604030504040204" pitchFamily="34" charset="0"/>
              <a:ea typeface="Verdana" panose="020B0604030504040204" pitchFamily="34" charset="0"/>
              <a:cs typeface="Arial"/>
            </a:rPr>
            <a:t>Financial Model</a:t>
          </a:r>
        </a:p>
        <a:p>
          <a:pPr algn="l" rtl="0">
            <a:lnSpc>
              <a:spcPts val="1400"/>
            </a:lnSpc>
            <a:defRPr sz="1000"/>
          </a:pPr>
          <a:endParaRPr lang="en-US" sz="1200" b="0" i="1" u="sng" strike="noStrike">
            <a:solidFill>
              <a:srgbClr val="000000"/>
            </a:solidFill>
            <a:latin typeface="Verdana" panose="020B0604030504040204" pitchFamily="34" charset="0"/>
            <a:ea typeface="Verdana" panose="020B0604030504040204" pitchFamily="34" charset="0"/>
            <a:cs typeface="Arial"/>
          </a:endParaRPr>
        </a:p>
        <a:p>
          <a:pPr algn="l" rtl="0">
            <a:lnSpc>
              <a:spcPts val="1400"/>
            </a:lnSpc>
            <a:defRPr sz="1000"/>
          </a:pPr>
          <a:r>
            <a:rPr lang="en-US" sz="1200" b="0" i="0" u="none" strike="noStrike">
              <a:solidFill>
                <a:srgbClr val="000000"/>
              </a:solidFill>
              <a:latin typeface="Verdana" panose="020B0604030504040204" pitchFamily="34" charset="0"/>
              <a:ea typeface="Verdana" panose="020B0604030504040204" pitchFamily="34" charset="0"/>
              <a:cs typeface="Arial"/>
            </a:rPr>
            <a:t>This financial model shows a view of my projected financial journey from the age of 25 in the year 2025 through to retirement at age 65 in 2065. It is designed to help assess my long-term financial health by tracking income, expenses, savings, investments, and debt over a 41-year period. This is intended to support informed decision-making around budgeting, saving, and planning for retirement.</a:t>
          </a:r>
        </a:p>
        <a:p>
          <a:pPr algn="l" rtl="0">
            <a:lnSpc>
              <a:spcPts val="1400"/>
            </a:lnSpc>
            <a:defRPr sz="1000"/>
          </a:pPr>
          <a:endParaRPr lang="en-US" sz="1200" b="0" i="0" u="none" strike="noStrike">
            <a:solidFill>
              <a:srgbClr val="000000"/>
            </a:solidFill>
            <a:latin typeface="Verdana" panose="020B0604030504040204" pitchFamily="34" charset="0"/>
            <a:ea typeface="Verdana" panose="020B0604030504040204" pitchFamily="34" charset="0"/>
            <a:cs typeface="Arial"/>
          </a:endParaRPr>
        </a:p>
        <a:p>
          <a:pPr algn="l" rtl="0">
            <a:lnSpc>
              <a:spcPts val="1400"/>
            </a:lnSpc>
            <a:defRPr sz="1000"/>
          </a:pPr>
          <a:r>
            <a:rPr lang="en-US" sz="1200" b="0" i="0" u="none" strike="noStrike">
              <a:solidFill>
                <a:srgbClr val="000000"/>
              </a:solidFill>
              <a:latin typeface="Verdana" panose="020B0604030504040204" pitchFamily="34" charset="0"/>
              <a:ea typeface="Verdana" panose="020B0604030504040204" pitchFamily="34" charset="0"/>
              <a:cs typeface="Arial"/>
            </a:rPr>
            <a:t>The projections are based on a clear set of assumptions that reflect realistic and forward-looking expectations. At age 25, I am assumed to begin full-time employment with an annual income of R200,000. My salary is expected to increase by 6% per year, reflecting standard career progression and inflation adjustments.</a:t>
          </a:r>
        </a:p>
        <a:p>
          <a:pPr algn="l" rtl="0">
            <a:lnSpc>
              <a:spcPts val="1400"/>
            </a:lnSpc>
            <a:defRPr sz="1000"/>
          </a:pPr>
          <a:endParaRPr lang="en-US" sz="1200" b="0" i="0" u="none" strike="noStrike">
            <a:solidFill>
              <a:srgbClr val="000000"/>
            </a:solidFill>
            <a:latin typeface="Verdana" panose="020B0604030504040204" pitchFamily="34" charset="0"/>
            <a:ea typeface="Verdana" panose="020B0604030504040204" pitchFamily="34" charset="0"/>
            <a:cs typeface="Arial"/>
          </a:endParaRPr>
        </a:p>
        <a:p>
          <a:pPr algn="l" rtl="0">
            <a:lnSpc>
              <a:spcPts val="1400"/>
            </a:lnSpc>
            <a:defRPr sz="1000"/>
          </a:pPr>
          <a:r>
            <a:rPr lang="en-US" sz="1200" b="0" i="0" u="none" strike="noStrike">
              <a:solidFill>
                <a:srgbClr val="000000"/>
              </a:solidFill>
              <a:latin typeface="Verdana" panose="020B0604030504040204" pitchFamily="34" charset="0"/>
              <a:ea typeface="Verdana" panose="020B0604030504040204" pitchFamily="34" charset="0"/>
              <a:cs typeface="Arial"/>
            </a:rPr>
            <a:t>On the cost side, I begin with annual living expenses of R136,000, which are projected to grow at 5% annually, in line with inflation and lifestyle changes over time. To build long-term financial security, I plan to save an initial amount of R64,000 in the first year. These savings are assumed to be invested, earning a 7% annual return, compounding over time.</a:t>
          </a:r>
        </a:p>
        <a:p>
          <a:pPr algn="l" rtl="0">
            <a:lnSpc>
              <a:spcPts val="1400"/>
            </a:lnSpc>
            <a:defRPr sz="1000"/>
          </a:pPr>
          <a:endParaRPr lang="en-US" sz="1200" b="0" i="0" u="none" strike="noStrike">
            <a:solidFill>
              <a:srgbClr val="000000"/>
            </a:solidFill>
            <a:latin typeface="Verdana" panose="020B0604030504040204" pitchFamily="34" charset="0"/>
            <a:ea typeface="Verdana" panose="020B0604030504040204" pitchFamily="34" charset="0"/>
            <a:cs typeface="Arial"/>
          </a:endParaRPr>
        </a:p>
        <a:p>
          <a:pPr algn="l" rtl="0">
            <a:lnSpc>
              <a:spcPts val="1400"/>
            </a:lnSpc>
            <a:defRPr sz="1000"/>
          </a:pPr>
          <a:r>
            <a:rPr lang="en-US" sz="1200" b="0" i="0" u="none" strike="noStrike">
              <a:solidFill>
                <a:srgbClr val="000000"/>
              </a:solidFill>
              <a:latin typeface="Verdana" panose="020B0604030504040204" pitchFamily="34" charset="0"/>
              <a:ea typeface="Verdana" panose="020B0604030504040204" pitchFamily="34" charset="0"/>
              <a:cs typeface="Arial"/>
            </a:rPr>
            <a:t>To ensure the model reflects real-world value, an inflation rate of 5% is used to adjust both income and expenses, allowing for more accurate and meaningful comparisons across different years.</a:t>
          </a:r>
        </a:p>
        <a:p>
          <a:pPr algn="l" rtl="0">
            <a:lnSpc>
              <a:spcPts val="1400"/>
            </a:lnSpc>
            <a:defRPr sz="1000"/>
          </a:pPr>
          <a:endParaRPr lang="en-US" sz="1200" b="0" i="0" u="none" strike="noStrike">
            <a:solidFill>
              <a:srgbClr val="000000"/>
            </a:solidFill>
            <a:latin typeface="Verdana" panose="020B0604030504040204" pitchFamily="34" charset="0"/>
            <a:ea typeface="Verdana" panose="020B0604030504040204" pitchFamily="34" charset="0"/>
            <a:cs typeface="Arial"/>
          </a:endParaRPr>
        </a:p>
        <a:p>
          <a:pPr algn="l" rtl="0">
            <a:lnSpc>
              <a:spcPts val="1400"/>
            </a:lnSpc>
            <a:defRPr sz="1000"/>
          </a:pPr>
          <a:r>
            <a:rPr lang="en-US" sz="1200" b="0" i="0" u="none" strike="noStrike">
              <a:solidFill>
                <a:srgbClr val="000000"/>
              </a:solidFill>
              <a:latin typeface="Verdana" panose="020B0604030504040204" pitchFamily="34" charset="0"/>
              <a:ea typeface="Verdana" panose="020B0604030504040204" pitchFamily="34" charset="0"/>
              <a:cs typeface="Arial"/>
            </a:rPr>
            <a:t>By combining these assumptions into a structured financial plan, the model provides a year-by-year forecast of:</a:t>
          </a:r>
        </a:p>
        <a:p>
          <a:pPr marL="171450" indent="-171450" algn="l" rtl="0">
            <a:lnSpc>
              <a:spcPts val="1400"/>
            </a:lnSpc>
            <a:buFont typeface="Arial" panose="020B0604020202020204" pitchFamily="34" charset="0"/>
            <a:buChar char="•"/>
            <a:defRPr sz="1000"/>
          </a:pPr>
          <a:r>
            <a:rPr lang="en-US" sz="1200" b="0" i="0" u="none" strike="noStrike">
              <a:solidFill>
                <a:srgbClr val="000000"/>
              </a:solidFill>
              <a:latin typeface="Verdana" panose="020B0604030504040204" pitchFamily="34" charset="0"/>
              <a:ea typeface="Verdana" panose="020B0604030504040204" pitchFamily="34" charset="0"/>
              <a:cs typeface="Arial"/>
            </a:rPr>
            <a:t>Total income (from employment and passive sources like dividends and interest)</a:t>
          </a:r>
        </a:p>
        <a:p>
          <a:pPr marL="171450" indent="-171450" algn="l" rtl="0">
            <a:lnSpc>
              <a:spcPts val="1400"/>
            </a:lnSpc>
            <a:buFont typeface="Arial" panose="020B0604020202020204" pitchFamily="34" charset="0"/>
            <a:buChar char="•"/>
            <a:defRPr sz="1000"/>
          </a:pPr>
          <a:r>
            <a:rPr lang="en-US" sz="1200" b="0" i="0" u="none" strike="noStrike">
              <a:solidFill>
                <a:srgbClr val="000000"/>
              </a:solidFill>
              <a:latin typeface="Verdana" panose="020B0604030504040204" pitchFamily="34" charset="0"/>
              <a:ea typeface="Verdana" panose="020B0604030504040204" pitchFamily="34" charset="0"/>
              <a:cs typeface="Arial"/>
            </a:rPr>
            <a:t>Total expenses</a:t>
          </a:r>
        </a:p>
        <a:p>
          <a:pPr marL="171450" indent="-171450" algn="l" rtl="0">
            <a:lnSpc>
              <a:spcPts val="1400"/>
            </a:lnSpc>
            <a:buFont typeface="Arial" panose="020B0604020202020204" pitchFamily="34" charset="0"/>
            <a:buChar char="•"/>
            <a:defRPr sz="1000"/>
          </a:pPr>
          <a:r>
            <a:rPr lang="en-US" sz="1200" b="0" i="0" u="none" strike="noStrike">
              <a:solidFill>
                <a:srgbClr val="000000"/>
              </a:solidFill>
              <a:latin typeface="Verdana" panose="020B0604030504040204" pitchFamily="34" charset="0"/>
              <a:ea typeface="Verdana" panose="020B0604030504040204" pitchFamily="34" charset="0"/>
              <a:cs typeface="Arial"/>
            </a:rPr>
            <a:t>Annual savings</a:t>
          </a:r>
        </a:p>
        <a:p>
          <a:pPr marL="171450" indent="-171450" algn="l" rtl="0">
            <a:lnSpc>
              <a:spcPts val="1400"/>
            </a:lnSpc>
            <a:buFont typeface="Arial" panose="020B0604020202020204" pitchFamily="34" charset="0"/>
            <a:buChar char="•"/>
            <a:defRPr sz="1000"/>
          </a:pPr>
          <a:r>
            <a:rPr lang="en-US" sz="1200" b="0" i="0" u="none" strike="noStrike">
              <a:solidFill>
                <a:srgbClr val="000000"/>
              </a:solidFill>
              <a:latin typeface="Verdana" panose="020B0604030504040204" pitchFamily="34" charset="0"/>
              <a:ea typeface="Verdana" panose="020B0604030504040204" pitchFamily="34" charset="0"/>
              <a:cs typeface="Arial"/>
            </a:rPr>
            <a:t>Investment growth</a:t>
          </a:r>
        </a:p>
        <a:p>
          <a:pPr marL="171450" indent="-171450" algn="l" rtl="0">
            <a:lnSpc>
              <a:spcPts val="1400"/>
            </a:lnSpc>
            <a:buFont typeface="Arial" panose="020B0604020202020204" pitchFamily="34" charset="0"/>
            <a:buChar char="•"/>
            <a:defRPr sz="1000"/>
          </a:pPr>
          <a:r>
            <a:rPr lang="en-US" sz="1200" b="0" i="0" u="none" strike="noStrike">
              <a:solidFill>
                <a:srgbClr val="000000"/>
              </a:solidFill>
              <a:latin typeface="Verdana" panose="020B0604030504040204" pitchFamily="34" charset="0"/>
              <a:ea typeface="Verdana" panose="020B0604030504040204" pitchFamily="34" charset="0"/>
              <a:cs typeface="Arial"/>
            </a:rPr>
            <a:t>Net worth accumulation</a:t>
          </a:r>
        </a:p>
        <a:p>
          <a:pPr marL="171450" indent="-171450" algn="l" rtl="0">
            <a:lnSpc>
              <a:spcPts val="1400"/>
            </a:lnSpc>
            <a:buFont typeface="Arial" panose="020B0604020202020204" pitchFamily="34" charset="0"/>
            <a:buChar char="•"/>
            <a:defRPr sz="1000"/>
          </a:pPr>
          <a:endParaRPr lang="en-US" sz="1200" b="0" i="0" u="none" strike="noStrike">
            <a:solidFill>
              <a:srgbClr val="000000"/>
            </a:solidFill>
            <a:latin typeface="Verdana" panose="020B0604030504040204" pitchFamily="34" charset="0"/>
            <a:ea typeface="Verdana" panose="020B0604030504040204" pitchFamily="34" charset="0"/>
            <a:cs typeface="Arial"/>
          </a:endParaRPr>
        </a:p>
        <a:p>
          <a:pPr algn="l" rtl="0">
            <a:lnSpc>
              <a:spcPts val="1400"/>
            </a:lnSpc>
            <a:defRPr sz="1000"/>
          </a:pPr>
          <a:r>
            <a:rPr lang="en-US" sz="1200" b="0" i="0" u="none" strike="noStrike">
              <a:solidFill>
                <a:srgbClr val="000000"/>
              </a:solidFill>
              <a:latin typeface="Verdana" panose="020B0604030504040204" pitchFamily="34" charset="0"/>
              <a:ea typeface="Verdana" panose="020B0604030504040204" pitchFamily="34" charset="0"/>
              <a:cs typeface="Arial"/>
            </a:rPr>
            <a:t>The purpose of this model is to evaluate how my financial situation is likely to evolve over time, measure progress toward financial independence, and ensure that I remain on track to retire comfortably by age 65.</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1</xdr:row>
      <xdr:rowOff>190499</xdr:rowOff>
    </xdr:from>
    <xdr:to>
      <xdr:col>23</xdr:col>
      <xdr:colOff>561975</xdr:colOff>
      <xdr:row>40</xdr:row>
      <xdr:rowOff>142875</xdr:rowOff>
    </xdr:to>
    <xdr:graphicFrame macro="">
      <xdr:nvGraphicFramePr>
        <xdr:cNvPr id="2" name="Chart 1">
          <a:extLst>
            <a:ext uri="{FF2B5EF4-FFF2-40B4-BE49-F238E27FC236}">
              <a16:creationId xmlns:a16="http://schemas.microsoft.com/office/drawing/2014/main" id="{EBD2622D-CAC8-4925-BCF6-6459AF17A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581026</xdr:colOff>
      <xdr:row>1</xdr:row>
      <xdr:rowOff>9526</xdr:rowOff>
    </xdr:from>
    <xdr:to>
      <xdr:col>5</xdr:col>
      <xdr:colOff>1866900</xdr:colOff>
      <xdr:row>14</xdr:row>
      <xdr:rowOff>142875</xdr:rowOff>
    </xdr:to>
    <xdr:sp macro="" textlink="">
      <xdr:nvSpPr>
        <xdr:cNvPr id="2" name="Text Box 4">
          <a:extLst>
            <a:ext uri="{FF2B5EF4-FFF2-40B4-BE49-F238E27FC236}">
              <a16:creationId xmlns:a16="http://schemas.microsoft.com/office/drawing/2014/main" id="{F4CA5DD2-FC0C-4B43-BC76-97924B528E6F}"/>
            </a:ext>
          </a:extLst>
        </xdr:cNvPr>
        <xdr:cNvSpPr txBox="1">
          <a:spLocks noChangeArrowheads="1"/>
        </xdr:cNvSpPr>
      </xdr:nvSpPr>
      <xdr:spPr bwMode="auto">
        <a:xfrm>
          <a:off x="581026" y="200026"/>
          <a:ext cx="9439274" cy="2609849"/>
        </a:xfrm>
        <a:prstGeom prst="rect">
          <a:avLst/>
        </a:prstGeom>
        <a:solidFill>
          <a:srgbClr val="FFFFFF"/>
        </a:solidFill>
        <a:ln w="9525">
          <a:solidFill>
            <a:srgbClr val="000000"/>
          </a:solidFill>
          <a:miter lim="800000"/>
          <a:headEnd/>
          <a:tailEnd/>
        </a:ln>
        <a:effectLst>
          <a:outerShdw dist="107763" dir="2700000" algn="ctr" rotWithShape="0">
            <a:srgbClr val="808080">
              <a:alpha val="50000"/>
            </a:srgbClr>
          </a:outerShdw>
        </a:effectLst>
      </xdr:spPr>
      <xdr:txBody>
        <a:bodyPr vertOverflow="clip" wrap="square" lIns="91440" tIns="45720" rIns="91440" bIns="45720" anchor="ctr" upright="1"/>
        <a:lstStyle/>
        <a:p>
          <a:r>
            <a:rPr lang="en-ZA" sz="1200" i="1" u="sng">
              <a:latin typeface="Verdana" panose="020B0604030504040204" pitchFamily="34" charset="0"/>
              <a:ea typeface="Verdana" panose="020B0604030504040204" pitchFamily="34" charset="0"/>
            </a:rPr>
            <a:t>Life events:</a:t>
          </a:r>
        </a:p>
        <a:p>
          <a:endParaRPr lang="en-ZA" sz="1200">
            <a:latin typeface="Verdana" panose="020B0604030504040204" pitchFamily="34" charset="0"/>
            <a:ea typeface="Verdana" panose="020B0604030504040204" pitchFamily="34" charset="0"/>
          </a:endParaRPr>
        </a:p>
        <a:p>
          <a:r>
            <a:rPr lang="en-ZA" sz="1200" b="0">
              <a:latin typeface="Verdana" panose="020B0604030504040204" pitchFamily="34" charset="0"/>
              <a:ea typeface="Verdana" panose="020B0604030504040204" pitchFamily="34" charset="0"/>
            </a:rPr>
            <a:t>These are the key life events I plan for over the coming years, along with their estimated financial impacts:</a:t>
          </a:r>
        </a:p>
        <a:p>
          <a:pPr marL="171450" indent="-171450">
            <a:buFont typeface="Arial" panose="020B0604020202020204" pitchFamily="34" charset="0"/>
            <a:buChar char="•"/>
          </a:pPr>
          <a:r>
            <a:rPr lang="en-ZA" sz="1200" b="0">
              <a:latin typeface="Verdana" panose="020B0604030504040204" pitchFamily="34" charset="0"/>
              <a:ea typeface="Verdana" panose="020B0604030504040204" pitchFamily="34" charset="0"/>
            </a:rPr>
            <a:t>Home Renovation (Dec 2025): I plan to upgrade and renovate my home by the end of 2025, with an estimated cost of R50,000.</a:t>
          </a:r>
        </a:p>
        <a:p>
          <a:pPr marL="171450" indent="-171450">
            <a:buFont typeface="Arial" panose="020B0604020202020204" pitchFamily="34" charset="0"/>
            <a:buChar char="•"/>
          </a:pPr>
          <a:r>
            <a:rPr lang="en-ZA" sz="1200" b="0">
              <a:latin typeface="Verdana" panose="020B0604030504040204" pitchFamily="34" charset="0"/>
              <a:ea typeface="Verdana" panose="020B0604030504040204" pitchFamily="34" charset="0"/>
            </a:rPr>
            <a:t>Car Purchase (2027): I intend to purchase a new vehicle in 2027, financed at approximately R5,500/month, which amounts to R66,000 per year for 5 years.</a:t>
          </a:r>
        </a:p>
        <a:p>
          <a:pPr marL="171450" indent="-171450">
            <a:buFont typeface="Arial" panose="020B0604020202020204" pitchFamily="34" charset="0"/>
            <a:buChar char="•"/>
          </a:pPr>
          <a:r>
            <a:rPr lang="en-ZA" sz="1200" b="0">
              <a:latin typeface="Verdana" panose="020B0604030504040204" pitchFamily="34" charset="0"/>
              <a:ea typeface="Verdana" panose="020B0604030504040204" pitchFamily="34" charset="0"/>
            </a:rPr>
            <a:t>Lobola Payment (2030): I plan to pay lobola in 2030, with an estimated cost of R70,000 as a once-off cultural expense.</a:t>
          </a:r>
        </a:p>
        <a:p>
          <a:pPr marL="171450" indent="-171450">
            <a:buFont typeface="Arial" panose="020B0604020202020204" pitchFamily="34" charset="0"/>
            <a:buChar char="•"/>
          </a:pPr>
          <a:r>
            <a:rPr lang="en-ZA" sz="1200" b="0">
              <a:latin typeface="Verdana" panose="020B0604030504040204" pitchFamily="34" charset="0"/>
              <a:ea typeface="Verdana" panose="020B0604030504040204" pitchFamily="34" charset="0"/>
            </a:rPr>
            <a:t>Start of Family (2031 onward): From 2031, I expect to begin covering costs related to raising children, starting at around R3,000/month (R36,000/year), increasing with inflation each year.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609599</xdr:colOff>
      <xdr:row>0</xdr:row>
      <xdr:rowOff>190499</xdr:rowOff>
    </xdr:from>
    <xdr:to>
      <xdr:col>24</xdr:col>
      <xdr:colOff>466725</xdr:colOff>
      <xdr:row>35</xdr:row>
      <xdr:rowOff>123825</xdr:rowOff>
    </xdr:to>
    <xdr:graphicFrame macro="">
      <xdr:nvGraphicFramePr>
        <xdr:cNvPr id="2" name="Chart 1">
          <a:extLst>
            <a:ext uri="{FF2B5EF4-FFF2-40B4-BE49-F238E27FC236}">
              <a16:creationId xmlns:a16="http://schemas.microsoft.com/office/drawing/2014/main" id="{13394A14-C4EE-4CF7-865B-D51E960D5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609599</xdr:colOff>
      <xdr:row>1</xdr:row>
      <xdr:rowOff>0</xdr:rowOff>
    </xdr:from>
    <xdr:to>
      <xdr:col>27</xdr:col>
      <xdr:colOff>409574</xdr:colOff>
      <xdr:row>35</xdr:row>
      <xdr:rowOff>95250</xdr:rowOff>
    </xdr:to>
    <xdr:graphicFrame macro="">
      <xdr:nvGraphicFramePr>
        <xdr:cNvPr id="2" name="Chart 1">
          <a:extLst>
            <a:ext uri="{FF2B5EF4-FFF2-40B4-BE49-F238E27FC236}">
              <a16:creationId xmlns:a16="http://schemas.microsoft.com/office/drawing/2014/main" id="{85938CB9-AB75-471C-B2D1-9821A9D2E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352425</xdr:colOff>
      <xdr:row>2</xdr:row>
      <xdr:rowOff>133350</xdr:rowOff>
    </xdr:from>
    <xdr:to>
      <xdr:col>14</xdr:col>
      <xdr:colOff>335756</xdr:colOff>
      <xdr:row>25</xdr:row>
      <xdr:rowOff>152400</xdr:rowOff>
    </xdr:to>
    <xdr:sp macro="" textlink="">
      <xdr:nvSpPr>
        <xdr:cNvPr id="2" name="Text Box 4">
          <a:extLst>
            <a:ext uri="{FF2B5EF4-FFF2-40B4-BE49-F238E27FC236}">
              <a16:creationId xmlns:a16="http://schemas.microsoft.com/office/drawing/2014/main" id="{395E935C-C7BD-4ACC-BD79-3F122E774BD7}"/>
            </a:ext>
          </a:extLst>
        </xdr:cNvPr>
        <xdr:cNvSpPr txBox="1">
          <a:spLocks noChangeArrowheads="1"/>
        </xdr:cNvSpPr>
      </xdr:nvSpPr>
      <xdr:spPr bwMode="auto">
        <a:xfrm>
          <a:off x="352425" y="514350"/>
          <a:ext cx="8517731" cy="4400550"/>
        </a:xfrm>
        <a:prstGeom prst="rect">
          <a:avLst/>
        </a:prstGeom>
        <a:solidFill>
          <a:srgbClr val="FFFFFF"/>
        </a:solidFill>
        <a:ln w="9525">
          <a:solidFill>
            <a:srgbClr val="000000"/>
          </a:solidFill>
          <a:miter lim="800000"/>
          <a:headEnd/>
          <a:tailEnd/>
        </a:ln>
        <a:effectLst>
          <a:outerShdw dist="107763" dir="2700000" algn="ctr" rotWithShape="0">
            <a:srgbClr val="808080">
              <a:alpha val="50000"/>
            </a:srgbClr>
          </a:outerShdw>
        </a:effectLst>
      </xdr:spPr>
      <xdr:txBody>
        <a:bodyPr vertOverflow="clip" wrap="square" lIns="91440" tIns="45720" rIns="91440" bIns="45720" anchor="ctr" upright="1"/>
        <a:lstStyle/>
        <a:p>
          <a:r>
            <a:rPr lang="en-ZA" sz="1200" b="0" i="1" u="sng">
              <a:latin typeface="Verdana" panose="020B0604030504040204" pitchFamily="34" charset="0"/>
              <a:ea typeface="Verdana" panose="020B0604030504040204" pitchFamily="34" charset="0"/>
            </a:rPr>
            <a:t>Conclusion and Reflection</a:t>
          </a:r>
        </a:p>
        <a:p>
          <a:endParaRPr lang="en-ZA" sz="1200" b="0" i="1" u="sng">
            <a:latin typeface="Verdana" panose="020B0604030504040204" pitchFamily="34" charset="0"/>
            <a:ea typeface="Verdana" panose="020B0604030504040204" pitchFamily="34" charset="0"/>
          </a:endParaRPr>
        </a:p>
        <a:p>
          <a:r>
            <a:rPr lang="en-ZA" sz="1200" b="0">
              <a:latin typeface="Verdana" panose="020B0604030504040204" pitchFamily="34" charset="0"/>
              <a:ea typeface="Verdana" panose="020B0604030504040204" pitchFamily="34" charset="0"/>
            </a:rPr>
            <a:t>This financial model provides a detailed projection of my financial journey from age 25 through to retirement at age 65. By integrating realistic income growth, expenses, and significant life events such as home renovations, car purchases, lobola payments, and starting a family, the model offers a comprehensive outlook on my financial future.</a:t>
          </a:r>
        </a:p>
        <a:p>
          <a:endParaRPr lang="en-ZA" sz="1200" b="0">
            <a:latin typeface="Verdana" panose="020B0604030504040204" pitchFamily="34" charset="0"/>
            <a:ea typeface="Verdana" panose="020B0604030504040204" pitchFamily="34" charset="0"/>
          </a:endParaRPr>
        </a:p>
        <a:p>
          <a:r>
            <a:rPr lang="en-ZA" sz="1200" b="0">
              <a:latin typeface="Verdana" panose="020B0604030504040204" pitchFamily="34" charset="0"/>
              <a:ea typeface="Verdana" panose="020B0604030504040204" pitchFamily="34" charset="0"/>
            </a:rPr>
            <a:t>From this exercise, several key insights have emerged:</a:t>
          </a:r>
        </a:p>
        <a:p>
          <a:pPr marL="171450" indent="-171450">
            <a:buFont typeface="Arial" panose="020B0604020202020204" pitchFamily="34" charset="0"/>
            <a:buChar char="•"/>
          </a:pPr>
          <a:r>
            <a:rPr lang="en-ZA" sz="1200" b="0">
              <a:latin typeface="Verdana" panose="020B0604030504040204" pitchFamily="34" charset="0"/>
              <a:ea typeface="Verdana" panose="020B0604030504040204" pitchFamily="34" charset="0"/>
            </a:rPr>
            <a:t>Importance of Planning for Life Events: Major expenses, especially once-off costs like renovations and lobola, have a significant impact on cash flow and savings. Incorporating these events early allows for better budgeting and prevents unexpected financial strain.</a:t>
          </a:r>
        </a:p>
        <a:p>
          <a:pPr marL="171450" indent="-171450">
            <a:buFont typeface="Arial" panose="020B0604020202020204" pitchFamily="34" charset="0"/>
            <a:buChar char="•"/>
          </a:pPr>
          <a:r>
            <a:rPr lang="en-ZA" sz="1200" b="0">
              <a:latin typeface="Verdana" panose="020B0604030504040204" pitchFamily="34" charset="0"/>
              <a:ea typeface="Verdana" panose="020B0604030504040204" pitchFamily="34" charset="0"/>
            </a:rPr>
            <a:t>Value of Consistent Savings: Despite recurring expenses, maintaining a disciplined savings rate and investing surplus cash annually results in steady investment growth, highlighting the power of compound interest over the long term.</a:t>
          </a:r>
        </a:p>
        <a:p>
          <a:pPr marL="171450" indent="-171450">
            <a:buFont typeface="Arial" panose="020B0604020202020204" pitchFamily="34" charset="0"/>
            <a:buChar char="•"/>
          </a:pPr>
          <a:r>
            <a:rPr lang="en-ZA" sz="1200" b="0">
              <a:latin typeface="Verdana" panose="020B0604030504040204" pitchFamily="34" charset="0"/>
              <a:ea typeface="Verdana" panose="020B0604030504040204" pitchFamily="34" charset="0"/>
            </a:rPr>
            <a:t>Expense Growth Awareness: Modeling expense growth with inflation ensures realistic projections and encourages ongoing adjustments in lifestyle and budgeting to maintain financial health.</a:t>
          </a:r>
        </a:p>
        <a:p>
          <a:pPr marL="171450" indent="-171450">
            <a:buFont typeface="Arial" panose="020B0604020202020204" pitchFamily="34" charset="0"/>
            <a:buChar char="•"/>
          </a:pPr>
          <a:r>
            <a:rPr lang="en-ZA" sz="1200" b="0">
              <a:latin typeface="Verdana" panose="020B0604030504040204" pitchFamily="34" charset="0"/>
              <a:ea typeface="Verdana" panose="020B0604030504040204" pitchFamily="34" charset="0"/>
            </a:rPr>
            <a:t>Flexibility in Financial Planning: The model shows that life events and financial situations can evolve. Building buffers in savings and reviewing the plan regularly are essential to stay on track.</a:t>
          </a:r>
        </a:p>
        <a:p>
          <a:pPr marL="171450" indent="-171450">
            <a:buFont typeface="Arial" panose="020B0604020202020204" pitchFamily="34" charset="0"/>
            <a:buChar char="•"/>
          </a:pPr>
          <a:endParaRPr lang="en-ZA" sz="1200" b="0">
            <a:latin typeface="Verdana" panose="020B0604030504040204" pitchFamily="34" charset="0"/>
            <a:ea typeface="Verdana" panose="020B0604030504040204" pitchFamily="34" charset="0"/>
          </a:endParaRPr>
        </a:p>
        <a:p>
          <a:r>
            <a:rPr lang="en-ZA" sz="1200" b="0">
              <a:latin typeface="Verdana" panose="020B0604030504040204" pitchFamily="34" charset="0"/>
              <a:ea typeface="Verdana" panose="020B0604030504040204" pitchFamily="34" charset="0"/>
            </a:rPr>
            <a:t>Overall, this modeling process has deepened my understanding of how income, expenses, savings, and investments interact over time, and how important it is to proactively plan for both expected and unexpected financial changes. It equips me with a roadmap to make informed decisions that support financial security and a comfortable retirement.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21087-32D6-4D38-B995-6D1E013CB19C}">
  <sheetPr>
    <tabColor theme="0" tint="-0.499984740745262"/>
  </sheetPr>
  <dimension ref="C21:F31"/>
  <sheetViews>
    <sheetView showGridLines="0" showRowColHeaders="0" zoomScale="80" zoomScaleNormal="80" workbookViewId="0">
      <selection activeCell="C36" sqref="C36"/>
    </sheetView>
  </sheetViews>
  <sheetFormatPr defaultColWidth="9.140625" defaultRowHeight="14.25" x14ac:dyDescent="0.2"/>
  <cols>
    <col min="1" max="2" width="9.140625" style="30"/>
    <col min="3" max="3" width="28.28515625" style="30" bestFit="1" customWidth="1"/>
    <col min="4" max="4" width="50.85546875" style="30" bestFit="1" customWidth="1"/>
    <col min="5" max="16384" width="9.140625" style="30"/>
  </cols>
  <sheetData>
    <row r="21" spans="3:6" s="30" customFormat="1" x14ac:dyDescent="0.2">
      <c r="C21" s="29"/>
    </row>
    <row r="29" spans="3:6" s="30" customFormat="1" x14ac:dyDescent="0.2">
      <c r="F29" s="31"/>
    </row>
    <row r="31" spans="3:6" s="30" customFormat="1" x14ac:dyDescent="0.2">
      <c r="F31" s="3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09183-0BB9-49D2-BAAF-BE59BD197379}">
  <sheetPr>
    <tabColor theme="5" tint="0.79998168889431442"/>
  </sheetPr>
  <dimension ref="A1"/>
  <sheetViews>
    <sheetView showGridLines="0" showRowColHeaders="0" tabSelected="1" workbookViewId="0">
      <selection activeCell="R31" sqref="R31"/>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2FE6E-94CB-462E-8138-CCF65A23F3B0}">
  <sheetPr>
    <tabColor theme="8" tint="0.79998168889431442"/>
  </sheetPr>
  <dimension ref="A1:C13"/>
  <sheetViews>
    <sheetView showRowColHeaders="0" workbookViewId="0">
      <selection activeCell="B20" sqref="B20"/>
    </sheetView>
  </sheetViews>
  <sheetFormatPr defaultColWidth="9.85546875" defaultRowHeight="15" x14ac:dyDescent="0.25"/>
  <cols>
    <col min="1" max="1" width="9.85546875" style="10"/>
    <col min="2" max="2" width="28.28515625" style="10" bestFit="1" customWidth="1"/>
    <col min="3" max="3" width="52.85546875" style="10" customWidth="1"/>
    <col min="4" max="16384" width="9.85546875" style="10"/>
  </cols>
  <sheetData>
    <row r="1" spans="1:3" x14ac:dyDescent="0.25">
      <c r="B1" s="32"/>
      <c r="C1" s="32"/>
    </row>
    <row r="2" spans="1:3" x14ac:dyDescent="0.25">
      <c r="A2" s="33"/>
      <c r="B2" s="41" t="s">
        <v>9</v>
      </c>
      <c r="C2" s="42" t="s">
        <v>0</v>
      </c>
    </row>
    <row r="3" spans="1:3" x14ac:dyDescent="0.25">
      <c r="A3" s="33"/>
      <c r="B3" s="34" t="s">
        <v>1</v>
      </c>
      <c r="C3" s="35">
        <v>25</v>
      </c>
    </row>
    <row r="4" spans="1:3" x14ac:dyDescent="0.25">
      <c r="A4" s="33"/>
      <c r="B4" s="34" t="s">
        <v>2</v>
      </c>
      <c r="C4" s="35">
        <v>65</v>
      </c>
    </row>
    <row r="5" spans="1:3" x14ac:dyDescent="0.25">
      <c r="A5" s="33"/>
      <c r="B5" s="34" t="s">
        <v>3</v>
      </c>
      <c r="C5" s="35">
        <v>2025</v>
      </c>
    </row>
    <row r="6" spans="1:3" x14ac:dyDescent="0.25">
      <c r="A6" s="33"/>
      <c r="B6" s="34" t="s">
        <v>4</v>
      </c>
      <c r="C6" s="35">
        <v>2065</v>
      </c>
    </row>
    <row r="7" spans="1:3" x14ac:dyDescent="0.25">
      <c r="A7" s="33"/>
      <c r="B7" s="37" t="s">
        <v>5</v>
      </c>
      <c r="C7" s="38">
        <v>200000</v>
      </c>
    </row>
    <row r="8" spans="1:3" x14ac:dyDescent="0.25">
      <c r="A8" s="33"/>
      <c r="B8" s="39" t="s">
        <v>6</v>
      </c>
      <c r="C8" s="40">
        <v>100000</v>
      </c>
    </row>
    <row r="9" spans="1:3" x14ac:dyDescent="0.25">
      <c r="A9" s="33"/>
      <c r="B9" s="34" t="s">
        <v>7</v>
      </c>
      <c r="C9" s="36">
        <v>0.2</v>
      </c>
    </row>
    <row r="10" spans="1:3" x14ac:dyDescent="0.25">
      <c r="A10" s="33"/>
      <c r="B10" s="34" t="s">
        <v>12</v>
      </c>
      <c r="C10" s="36">
        <v>0.06</v>
      </c>
    </row>
    <row r="11" spans="1:3" x14ac:dyDescent="0.25">
      <c r="A11" s="33"/>
      <c r="B11" s="34" t="s">
        <v>10</v>
      </c>
      <c r="C11" s="36">
        <v>0.05</v>
      </c>
    </row>
    <row r="12" spans="1:3" x14ac:dyDescent="0.25">
      <c r="A12" s="33"/>
      <c r="B12" s="34" t="s">
        <v>11</v>
      </c>
      <c r="C12" s="36">
        <v>7.0000000000000007E-2</v>
      </c>
    </row>
    <row r="13" spans="1:3" x14ac:dyDescent="0.25">
      <c r="A13" s="33"/>
      <c r="B13" s="34" t="s">
        <v>8</v>
      </c>
      <c r="C13" s="36">
        <v>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D3EC3-D574-4ABC-B3F4-127502A7334C}">
  <sheetPr>
    <tabColor theme="9" tint="0.59999389629810485"/>
  </sheetPr>
  <dimension ref="A2:AP32"/>
  <sheetViews>
    <sheetView workbookViewId="0">
      <selection activeCell="AB23" sqref="AB23"/>
    </sheetView>
  </sheetViews>
  <sheetFormatPr defaultColWidth="9" defaultRowHeight="10.5" x14ac:dyDescent="0.15"/>
  <cols>
    <col min="1" max="1" width="16.42578125" style="3" bestFit="1" customWidth="1"/>
    <col min="2" max="9" width="12.5703125" style="3" bestFit="1" customWidth="1"/>
    <col min="10" max="21" width="13.140625" style="3" bestFit="1" customWidth="1"/>
    <col min="22" max="26" width="13.28515625" style="3" bestFit="1" customWidth="1"/>
    <col min="27" max="42" width="14.5703125" style="3" bestFit="1" customWidth="1"/>
    <col min="43" max="16384" width="9" style="3"/>
  </cols>
  <sheetData>
    <row r="2" spans="1:42" s="1" customFormat="1" ht="11.25" x14ac:dyDescent="0.15">
      <c r="A2" s="20" t="s">
        <v>5</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row>
    <row r="3" spans="1:42" ht="11.25" x14ac:dyDescent="0.15">
      <c r="A3" s="21" t="s">
        <v>13</v>
      </c>
      <c r="B3" s="21">
        <v>2025</v>
      </c>
      <c r="C3" s="21">
        <v>2026</v>
      </c>
      <c r="D3" s="21">
        <v>2027</v>
      </c>
      <c r="E3" s="21">
        <v>2028</v>
      </c>
      <c r="F3" s="21">
        <v>2029</v>
      </c>
      <c r="G3" s="21">
        <v>2030</v>
      </c>
      <c r="H3" s="21">
        <v>2031</v>
      </c>
      <c r="I3" s="21">
        <v>2032</v>
      </c>
      <c r="J3" s="21">
        <v>2033</v>
      </c>
      <c r="K3" s="21">
        <v>2034</v>
      </c>
      <c r="L3" s="21">
        <v>2035</v>
      </c>
      <c r="M3" s="21">
        <v>2036</v>
      </c>
      <c r="N3" s="21">
        <v>2037</v>
      </c>
      <c r="O3" s="21">
        <v>2038</v>
      </c>
      <c r="P3" s="21">
        <v>2039</v>
      </c>
      <c r="Q3" s="21">
        <v>2040</v>
      </c>
      <c r="R3" s="21">
        <v>2041</v>
      </c>
      <c r="S3" s="21">
        <v>2042</v>
      </c>
      <c r="T3" s="21">
        <v>2043</v>
      </c>
      <c r="U3" s="21">
        <v>2044</v>
      </c>
      <c r="V3" s="21">
        <v>2045</v>
      </c>
      <c r="W3" s="21">
        <v>2046</v>
      </c>
      <c r="X3" s="21">
        <v>2047</v>
      </c>
      <c r="Y3" s="21">
        <v>2048</v>
      </c>
      <c r="Z3" s="21">
        <v>2049</v>
      </c>
      <c r="AA3" s="21">
        <v>2050</v>
      </c>
      <c r="AB3" s="21">
        <v>2051</v>
      </c>
      <c r="AC3" s="21">
        <v>2052</v>
      </c>
      <c r="AD3" s="21">
        <v>2053</v>
      </c>
      <c r="AE3" s="21">
        <v>2054</v>
      </c>
      <c r="AF3" s="21">
        <v>2055</v>
      </c>
      <c r="AG3" s="21">
        <v>2056</v>
      </c>
      <c r="AH3" s="21">
        <v>2057</v>
      </c>
      <c r="AI3" s="21">
        <v>2058</v>
      </c>
      <c r="AJ3" s="21">
        <v>2059</v>
      </c>
      <c r="AK3" s="21">
        <v>2060</v>
      </c>
      <c r="AL3" s="21">
        <v>2061</v>
      </c>
      <c r="AM3" s="21">
        <v>2062</v>
      </c>
      <c r="AN3" s="21">
        <v>2063</v>
      </c>
      <c r="AO3" s="21">
        <v>2064</v>
      </c>
      <c r="AP3" s="21">
        <v>2065</v>
      </c>
    </row>
    <row r="4" spans="1:42" ht="11.25" x14ac:dyDescent="0.15">
      <c r="A4" s="22" t="s">
        <v>18</v>
      </c>
      <c r="B4" s="23">
        <f>Assumptions!C7</f>
        <v>200000</v>
      </c>
      <c r="C4" s="24">
        <f>B4*(1+Assumptions!$C$10)</f>
        <v>212000</v>
      </c>
      <c r="D4" s="24">
        <f>C4*(1+Assumptions!$C$10)</f>
        <v>224720</v>
      </c>
      <c r="E4" s="24">
        <f>D4*(1+Assumptions!$C$10)</f>
        <v>238203.2</v>
      </c>
      <c r="F4" s="24">
        <f>E4*(1+Assumptions!$C$10)</f>
        <v>252495.39200000002</v>
      </c>
      <c r="G4" s="24">
        <f>F4*(1+Assumptions!$C$10)</f>
        <v>267645.11552000005</v>
      </c>
      <c r="H4" s="24">
        <f>G4*(1+Assumptions!$C$10)</f>
        <v>283703.82245120005</v>
      </c>
      <c r="I4" s="24">
        <f>H4*(1+Assumptions!$C$10)</f>
        <v>300726.05179827206</v>
      </c>
      <c r="J4" s="24">
        <f>I4*(1+Assumptions!$C$10)</f>
        <v>318769.61490616843</v>
      </c>
      <c r="K4" s="24">
        <f>J4*(1+Assumptions!$C$10)</f>
        <v>337895.79180053854</v>
      </c>
      <c r="L4" s="24">
        <f>K4*(1+Assumptions!$C$10)</f>
        <v>358169.53930857085</v>
      </c>
      <c r="M4" s="24">
        <f>L4*(1+Assumptions!$C$10)</f>
        <v>379659.71166708512</v>
      </c>
      <c r="N4" s="24">
        <f>M4*(1+Assumptions!$C$10)</f>
        <v>402439.29436711024</v>
      </c>
      <c r="O4" s="24">
        <f>N4*(1+Assumptions!$C$10)</f>
        <v>426585.65202913689</v>
      </c>
      <c r="P4" s="24">
        <f>O4*(1+Assumptions!$C$10)</f>
        <v>452180.79115088511</v>
      </c>
      <c r="Q4" s="24">
        <f>P4*(1+Assumptions!$C$10)</f>
        <v>479311.63861993823</v>
      </c>
      <c r="R4" s="24">
        <f>Q4*(1+Assumptions!$C$10)</f>
        <v>508070.33693713456</v>
      </c>
      <c r="S4" s="24">
        <f>R4*(1+Assumptions!$C$10)</f>
        <v>538554.55715336266</v>
      </c>
      <c r="T4" s="24">
        <f>S4*(1+Assumptions!$C$10)</f>
        <v>570867.83058256446</v>
      </c>
      <c r="U4" s="24">
        <f>T4*(1+Assumptions!$C$10)</f>
        <v>605119.90041751834</v>
      </c>
      <c r="V4" s="24">
        <f>U4*(1+Assumptions!$C$10)</f>
        <v>641427.09444256942</v>
      </c>
      <c r="W4" s="24">
        <f>V4*(1+Assumptions!$C$10)</f>
        <v>679912.72010912362</v>
      </c>
      <c r="X4" s="24">
        <f>W4*(1+Assumptions!$C$10)</f>
        <v>720707.4833156711</v>
      </c>
      <c r="Y4" s="24">
        <f>X4*(1+Assumptions!$C$10)</f>
        <v>763949.93231461139</v>
      </c>
      <c r="Z4" s="24">
        <f>Y4*(1+Assumptions!$C$10)</f>
        <v>809786.92825348815</v>
      </c>
      <c r="AA4" s="24">
        <f>Z4*(1+Assumptions!$C$10)</f>
        <v>858374.14394869749</v>
      </c>
      <c r="AB4" s="24">
        <f>AA4*(1+Assumptions!$C$10)</f>
        <v>909876.59258561942</v>
      </c>
      <c r="AC4" s="24">
        <f>AB4*(1+Assumptions!$C$10)</f>
        <v>964469.18814075668</v>
      </c>
      <c r="AD4" s="24">
        <f>AC4*(1+Assumptions!$C$10)</f>
        <v>1022337.3394292021</v>
      </c>
      <c r="AE4" s="24">
        <f>AD4*(1+Assumptions!$C$10)</f>
        <v>1083677.5797949543</v>
      </c>
      <c r="AF4" s="24">
        <f>AE4*(1+Assumptions!$C$10)</f>
        <v>1148698.2345826516</v>
      </c>
      <c r="AG4" s="24">
        <f>AF4*(1+Assumptions!$C$10)</f>
        <v>1217620.1286576109</v>
      </c>
      <c r="AH4" s="24">
        <f>AG4*(1+Assumptions!$C$10)</f>
        <v>1290677.3363770675</v>
      </c>
      <c r="AI4" s="24">
        <f>AH4*(1+Assumptions!$C$10)</f>
        <v>1368117.9765596916</v>
      </c>
      <c r="AJ4" s="24">
        <f>AI4*(1+Assumptions!$C$10)</f>
        <v>1450205.0551532733</v>
      </c>
      <c r="AK4" s="24">
        <f>AJ4*(1+Assumptions!$C$10)</f>
        <v>1537217.3584624697</v>
      </c>
      <c r="AL4" s="24">
        <f>AK4*(1+Assumptions!$C$10)</f>
        <v>1629450.3999702178</v>
      </c>
      <c r="AM4" s="24">
        <f>AL4*(1+Assumptions!$C$10)</f>
        <v>1727217.4239684311</v>
      </c>
      <c r="AN4" s="24">
        <f>AM4*(1+Assumptions!$C$10)</f>
        <v>1830850.469406537</v>
      </c>
      <c r="AO4" s="24">
        <f>AN4*(1+Assumptions!$C$10)</f>
        <v>1940701.4975709294</v>
      </c>
      <c r="AP4" s="24">
        <f>AO4*(1+Assumptions!$C$10)</f>
        <v>2057143.5874251851</v>
      </c>
    </row>
    <row r="5" spans="1:42" ht="11.25" x14ac:dyDescent="0.15">
      <c r="A5" s="22" t="s">
        <v>19</v>
      </c>
      <c r="B5" s="24">
        <f>B4-B22</f>
        <v>64000</v>
      </c>
      <c r="C5" s="24">
        <f>C4-B22</f>
        <v>76000</v>
      </c>
      <c r="D5" s="24">
        <f t="shared" ref="D5:AP5" si="0">D4-C22</f>
        <v>81920</v>
      </c>
      <c r="E5" s="24">
        <f t="shared" si="0"/>
        <v>88263.200000000012</v>
      </c>
      <c r="F5" s="24">
        <f t="shared" si="0"/>
        <v>95058.392000000022</v>
      </c>
      <c r="G5" s="24">
        <f t="shared" si="0"/>
        <v>102336.26552000004</v>
      </c>
      <c r="H5" s="24">
        <f t="shared" si="0"/>
        <v>110129.52995120003</v>
      </c>
      <c r="I5" s="24">
        <f t="shared" si="0"/>
        <v>118473.04467327206</v>
      </c>
      <c r="J5" s="24">
        <f t="shared" si="0"/>
        <v>127403.95742491836</v>
      </c>
      <c r="K5" s="24">
        <f t="shared" si="0"/>
        <v>136961.85144522603</v>
      </c>
      <c r="L5" s="24">
        <f t="shared" si="0"/>
        <v>147188.9019354927</v>
      </c>
      <c r="M5" s="24">
        <f t="shared" si="0"/>
        <v>158130.04242535302</v>
      </c>
      <c r="N5" s="24">
        <f t="shared" si="0"/>
        <v>169833.14166329155</v>
      </c>
      <c r="O5" s="24">
        <f t="shared" si="0"/>
        <v>182349.19169012722</v>
      </c>
      <c r="P5" s="24">
        <f t="shared" si="0"/>
        <v>195732.50779492495</v>
      </c>
      <c r="Q5" s="24">
        <f t="shared" si="0"/>
        <v>210040.94109618006</v>
      </c>
      <c r="R5" s="24">
        <f t="shared" si="0"/>
        <v>225336.10453718848</v>
      </c>
      <c r="S5" s="24">
        <f t="shared" si="0"/>
        <v>241683.61313341936</v>
      </c>
      <c r="T5" s="24">
        <f t="shared" si="0"/>
        <v>259153.33936162392</v>
      </c>
      <c r="U5" s="24">
        <f t="shared" si="0"/>
        <v>277819.68463553075</v>
      </c>
      <c r="V5" s="24">
        <f t="shared" si="0"/>
        <v>297761.86787148239</v>
      </c>
      <c r="W5" s="24">
        <f t="shared" si="0"/>
        <v>319064.23220948235</v>
      </c>
      <c r="X5" s="24">
        <f t="shared" si="0"/>
        <v>341816.57102104765</v>
      </c>
      <c r="Y5" s="24">
        <f t="shared" si="0"/>
        <v>366114.47440525668</v>
      </c>
      <c r="Z5" s="24">
        <f t="shared" si="0"/>
        <v>392059.69744866586</v>
      </c>
      <c r="AA5" s="24">
        <f t="shared" si="0"/>
        <v>419760.55160363397</v>
      </c>
      <c r="AB5" s="24">
        <f t="shared" si="0"/>
        <v>449332.32062330277</v>
      </c>
      <c r="AC5" s="24">
        <f t="shared" si="0"/>
        <v>480897.70258032414</v>
      </c>
      <c r="AD5" s="24">
        <f t="shared" si="0"/>
        <v>514587.2795907479</v>
      </c>
      <c r="AE5" s="24">
        <f t="shared" si="0"/>
        <v>550540.01696457725</v>
      </c>
      <c r="AF5" s="24">
        <f t="shared" si="0"/>
        <v>588903.79361075582</v>
      </c>
      <c r="AG5" s="24">
        <f t="shared" si="0"/>
        <v>629835.9656371203</v>
      </c>
      <c r="AH5" s="24">
        <f t="shared" si="0"/>
        <v>673503.96520555229</v>
      </c>
      <c r="AI5" s="24">
        <f t="shared" si="0"/>
        <v>720085.93682960048</v>
      </c>
      <c r="AJ5" s="24">
        <f t="shared" si="0"/>
        <v>769771.41343667777</v>
      </c>
      <c r="AK5" s="24">
        <f t="shared" si="0"/>
        <v>822762.03466004424</v>
      </c>
      <c r="AL5" s="24">
        <f t="shared" si="0"/>
        <v>879272.30997767113</v>
      </c>
      <c r="AM5" s="24">
        <f t="shared" si="0"/>
        <v>939530.42947625706</v>
      </c>
      <c r="AN5" s="24">
        <f t="shared" si="0"/>
        <v>1003779.1251897541</v>
      </c>
      <c r="AO5" s="24">
        <f t="shared" si="0"/>
        <v>1072276.5861433074</v>
      </c>
      <c r="AP5" s="24">
        <f t="shared" si="0"/>
        <v>1145297.4304261818</v>
      </c>
    </row>
    <row r="6" spans="1:42" ht="11.25" x14ac:dyDescent="0.15">
      <c r="A6" s="22" t="s">
        <v>27</v>
      </c>
      <c r="B6" s="24">
        <f>B5</f>
        <v>64000</v>
      </c>
      <c r="C6" s="24">
        <f t="shared" ref="C6:AP6" si="1">B6+C5+C7</f>
        <v>144480</v>
      </c>
      <c r="D6" s="24">
        <f t="shared" si="1"/>
        <v>236513.6</v>
      </c>
      <c r="E6" s="24">
        <f t="shared" si="1"/>
        <v>341332.75200000004</v>
      </c>
      <c r="F6" s="24">
        <f t="shared" si="1"/>
        <v>460284.43664000009</v>
      </c>
      <c r="G6" s="24">
        <f t="shared" si="1"/>
        <v>594840.61272480013</v>
      </c>
      <c r="H6" s="24">
        <f t="shared" si="1"/>
        <v>746608.9855667362</v>
      </c>
      <c r="I6" s="24">
        <f t="shared" si="1"/>
        <v>917344.65922967985</v>
      </c>
      <c r="J6" s="24">
        <f t="shared" si="1"/>
        <v>1108962.7428006758</v>
      </c>
      <c r="K6" s="24">
        <f t="shared" si="1"/>
        <v>1323551.986241949</v>
      </c>
      <c r="L6" s="24">
        <f t="shared" si="1"/>
        <v>1563389.5272143781</v>
      </c>
      <c r="M6" s="24">
        <f t="shared" si="1"/>
        <v>1830956.8365447377</v>
      </c>
      <c r="N6" s="24">
        <f t="shared" si="1"/>
        <v>2128956.9567661607</v>
      </c>
      <c r="O6" s="24">
        <f t="shared" si="1"/>
        <v>2460333.1354299192</v>
      </c>
      <c r="P6" s="24">
        <f t="shared" si="1"/>
        <v>2828288.9627049388</v>
      </c>
      <c r="Q6" s="24">
        <f t="shared" si="1"/>
        <v>3236310.1311904648</v>
      </c>
      <c r="R6" s="24">
        <f t="shared" si="1"/>
        <v>3688187.9449109859</v>
      </c>
      <c r="S6" s="24">
        <f t="shared" si="1"/>
        <v>4188044.7141881743</v>
      </c>
      <c r="T6" s="24">
        <f t="shared" si="1"/>
        <v>4740361.1835429706</v>
      </c>
      <c r="U6" s="24">
        <f t="shared" si="1"/>
        <v>5350006.1510265097</v>
      </c>
      <c r="V6" s="24">
        <f t="shared" si="1"/>
        <v>6022268.4494698476</v>
      </c>
      <c r="W6" s="24">
        <f t="shared" si="1"/>
        <v>6762891.4731422188</v>
      </c>
      <c r="X6" s="24">
        <f t="shared" si="1"/>
        <v>7578110.4472832214</v>
      </c>
      <c r="Y6" s="24">
        <f t="shared" si="1"/>
        <v>8474692.652998304</v>
      </c>
      <c r="Z6" s="24">
        <f t="shared" si="1"/>
        <v>9459980.8361568507</v>
      </c>
      <c r="AA6" s="24">
        <f t="shared" si="1"/>
        <v>10541940.046291465</v>
      </c>
      <c r="AB6" s="24">
        <f t="shared" si="1"/>
        <v>11729208.170155171</v>
      </c>
      <c r="AC6" s="24">
        <f t="shared" si="1"/>
        <v>13031150.444646357</v>
      </c>
      <c r="AD6" s="24">
        <f t="shared" si="1"/>
        <v>14457918.25536235</v>
      </c>
      <c r="AE6" s="24">
        <f t="shared" si="1"/>
        <v>16020512.550202291</v>
      </c>
      <c r="AF6" s="24">
        <f t="shared" si="1"/>
        <v>17730852.222327206</v>
      </c>
      <c r="AG6" s="24">
        <f t="shared" si="1"/>
        <v>19601847.843527231</v>
      </c>
      <c r="AH6" s="24">
        <f t="shared" si="1"/>
        <v>21647481.15777969</v>
      </c>
      <c r="AI6" s="24">
        <f t="shared" si="1"/>
        <v>23882890.775653869</v>
      </c>
      <c r="AJ6" s="24">
        <f t="shared" si="1"/>
        <v>26324464.543386318</v>
      </c>
      <c r="AK6" s="24">
        <f t="shared" si="1"/>
        <v>28989939.096083406</v>
      </c>
      <c r="AL6" s="24">
        <f t="shared" si="1"/>
        <v>31898507.142786913</v>
      </c>
      <c r="AM6" s="24">
        <f t="shared" si="1"/>
        <v>35070933.072258256</v>
      </c>
      <c r="AN6" s="24">
        <f t="shared" si="1"/>
        <v>38529677.512506083</v>
      </c>
      <c r="AO6" s="24">
        <f t="shared" si="1"/>
        <v>42299031.524524815</v>
      </c>
      <c r="AP6" s="24">
        <f t="shared" si="1"/>
        <v>46405261.161667734</v>
      </c>
    </row>
    <row r="7" spans="1:42" ht="11.25" x14ac:dyDescent="0.15">
      <c r="A7" s="22" t="s">
        <v>20</v>
      </c>
      <c r="B7" s="24">
        <v>0</v>
      </c>
      <c r="C7" s="24">
        <f>B6*Assumptions!$C$12</f>
        <v>4480</v>
      </c>
      <c r="D7" s="24">
        <f>C6*Assumptions!$C$12</f>
        <v>10113.6</v>
      </c>
      <c r="E7" s="24">
        <f>D6*Assumptions!$C$12</f>
        <v>16555.952000000001</v>
      </c>
      <c r="F7" s="24">
        <f>E6*Assumptions!$C$12</f>
        <v>23893.292640000003</v>
      </c>
      <c r="G7" s="24">
        <f>F6*Assumptions!$C$12</f>
        <v>32219.910564800008</v>
      </c>
      <c r="H7" s="24">
        <f>G6*Assumptions!$C$12</f>
        <v>41638.842890736014</v>
      </c>
      <c r="I7" s="24">
        <f>H6*Assumptions!$C$12</f>
        <v>52262.628989671539</v>
      </c>
      <c r="J7" s="24">
        <f>I6*Assumptions!$C$12</f>
        <v>64214.126146077593</v>
      </c>
      <c r="K7" s="24">
        <f>J6*Assumptions!$C$12</f>
        <v>77627.391996047314</v>
      </c>
      <c r="L7" s="24">
        <f>K6*Assumptions!$C$12</f>
        <v>92648.639036936438</v>
      </c>
      <c r="M7" s="24">
        <f>L6*Assumptions!$C$12</f>
        <v>109437.26690500647</v>
      </c>
      <c r="N7" s="24">
        <f>M6*Assumptions!$C$12</f>
        <v>128166.97855813165</v>
      </c>
      <c r="O7" s="24">
        <f>N6*Assumptions!$C$12</f>
        <v>149026.98697363125</v>
      </c>
      <c r="P7" s="24">
        <f>O6*Assumptions!$C$12</f>
        <v>172223.31948009436</v>
      </c>
      <c r="Q7" s="24">
        <f>P6*Assumptions!$C$12</f>
        <v>197980.22738934573</v>
      </c>
      <c r="R7" s="24">
        <f>Q6*Assumptions!$C$12</f>
        <v>226541.70918333257</v>
      </c>
      <c r="S7" s="24">
        <f>R6*Assumptions!$C$12</f>
        <v>258173.15614376904</v>
      </c>
      <c r="T7" s="24">
        <f>S6*Assumptions!$C$12</f>
        <v>293163.12999317225</v>
      </c>
      <c r="U7" s="24">
        <f>T6*Assumptions!$C$12</f>
        <v>331825.28284800798</v>
      </c>
      <c r="V7" s="24">
        <f>U6*Assumptions!$C$12</f>
        <v>374500.43057185569</v>
      </c>
      <c r="W7" s="24">
        <f>V6*Assumptions!$C$12</f>
        <v>421558.79146288935</v>
      </c>
      <c r="X7" s="24">
        <f>W6*Assumptions!$C$12</f>
        <v>473402.40311995539</v>
      </c>
      <c r="Y7" s="24">
        <f>X6*Assumptions!$C$12</f>
        <v>530467.73130982555</v>
      </c>
      <c r="Z7" s="24">
        <f>Y6*Assumptions!$C$12</f>
        <v>593228.48570988129</v>
      </c>
      <c r="AA7" s="24">
        <f>Z6*Assumptions!$C$12</f>
        <v>662198.65853097965</v>
      </c>
      <c r="AB7" s="24">
        <f>AA6*Assumptions!$C$12</f>
        <v>737935.8032404026</v>
      </c>
      <c r="AC7" s="24">
        <f>AB6*Assumptions!$C$12</f>
        <v>821044.57191086211</v>
      </c>
      <c r="AD7" s="24">
        <f>AC6*Assumptions!$C$12</f>
        <v>912180.53112524503</v>
      </c>
      <c r="AE7" s="24">
        <f>AD6*Assumptions!$C$12</f>
        <v>1012054.2778753646</v>
      </c>
      <c r="AF7" s="24">
        <f>AE6*Assumptions!$C$12</f>
        <v>1121435.8785141604</v>
      </c>
      <c r="AG7" s="24">
        <f>AF6*Assumptions!$C$12</f>
        <v>1241159.6555629047</v>
      </c>
      <c r="AH7" s="24">
        <f>AG6*Assumptions!$C$12</f>
        <v>1372129.3490469062</v>
      </c>
      <c r="AI7" s="24">
        <f>AH6*Assumptions!$C$12</f>
        <v>1515323.6810445783</v>
      </c>
      <c r="AJ7" s="24">
        <f>AI6*Assumptions!$C$12</f>
        <v>1671802.3542957709</v>
      </c>
      <c r="AK7" s="24">
        <f>AJ6*Assumptions!$C$12</f>
        <v>1842712.5180370423</v>
      </c>
      <c r="AL7" s="24">
        <f>AK6*Assumptions!$C$12</f>
        <v>2029295.7367258386</v>
      </c>
      <c r="AM7" s="24">
        <f>AL6*Assumptions!$C$12</f>
        <v>2232895.499995084</v>
      </c>
      <c r="AN7" s="24">
        <f>AM6*Assumptions!$C$12</f>
        <v>2454965.3150580782</v>
      </c>
      <c r="AO7" s="24">
        <f>AN6*Assumptions!$C$12</f>
        <v>2697077.4258754263</v>
      </c>
      <c r="AP7" s="24">
        <f>AO6*Assumptions!$C$12</f>
        <v>2960932.2067167372</v>
      </c>
    </row>
    <row r="8" spans="1:42" ht="11.25" x14ac:dyDescent="0.15">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row>
    <row r="9" spans="1:42" s="1" customFormat="1" ht="18.75" customHeight="1" x14ac:dyDescent="0.15">
      <c r="A9" s="25" t="s">
        <v>26</v>
      </c>
      <c r="B9" s="26">
        <f t="shared" ref="B9:AP9" si="2">B5+B7</f>
        <v>64000</v>
      </c>
      <c r="C9" s="26">
        <f t="shared" si="2"/>
        <v>80480</v>
      </c>
      <c r="D9" s="26">
        <f t="shared" si="2"/>
        <v>92033.600000000006</v>
      </c>
      <c r="E9" s="26">
        <f t="shared" si="2"/>
        <v>104819.15200000002</v>
      </c>
      <c r="F9" s="26">
        <f t="shared" si="2"/>
        <v>118951.68464000002</v>
      </c>
      <c r="G9" s="26">
        <f t="shared" si="2"/>
        <v>134556.17608480004</v>
      </c>
      <c r="H9" s="26">
        <f t="shared" si="2"/>
        <v>151768.37284193604</v>
      </c>
      <c r="I9" s="26">
        <f t="shared" si="2"/>
        <v>170735.67366294359</v>
      </c>
      <c r="J9" s="26">
        <f t="shared" si="2"/>
        <v>191618.08357099595</v>
      </c>
      <c r="K9" s="26">
        <f t="shared" si="2"/>
        <v>214589.24344127334</v>
      </c>
      <c r="L9" s="26">
        <f t="shared" si="2"/>
        <v>239837.54097242915</v>
      </c>
      <c r="M9" s="26">
        <f t="shared" si="2"/>
        <v>267567.30933035951</v>
      </c>
      <c r="N9" s="26">
        <f t="shared" si="2"/>
        <v>298000.12022142322</v>
      </c>
      <c r="O9" s="26">
        <f t="shared" si="2"/>
        <v>331376.17866375844</v>
      </c>
      <c r="P9" s="26">
        <f t="shared" si="2"/>
        <v>367955.82727501931</v>
      </c>
      <c r="Q9" s="26">
        <f t="shared" si="2"/>
        <v>408021.16848552576</v>
      </c>
      <c r="R9" s="26">
        <f t="shared" si="2"/>
        <v>451877.81372052105</v>
      </c>
      <c r="S9" s="26">
        <f t="shared" si="2"/>
        <v>499856.7692771884</v>
      </c>
      <c r="T9" s="26">
        <f t="shared" si="2"/>
        <v>552316.46935479622</v>
      </c>
      <c r="U9" s="26">
        <f t="shared" si="2"/>
        <v>609644.96748353867</v>
      </c>
      <c r="V9" s="26">
        <f t="shared" si="2"/>
        <v>672262.29844333814</v>
      </c>
      <c r="W9" s="26">
        <f t="shared" si="2"/>
        <v>740623.02367237164</v>
      </c>
      <c r="X9" s="26">
        <f t="shared" si="2"/>
        <v>815218.9741410031</v>
      </c>
      <c r="Y9" s="26">
        <f t="shared" si="2"/>
        <v>896582.20571508224</v>
      </c>
      <c r="Z9" s="26">
        <f t="shared" si="2"/>
        <v>985288.18315854715</v>
      </c>
      <c r="AA9" s="26">
        <f t="shared" si="2"/>
        <v>1081959.2101346136</v>
      </c>
      <c r="AB9" s="26">
        <f t="shared" si="2"/>
        <v>1187268.1238637054</v>
      </c>
      <c r="AC9" s="26">
        <f t="shared" si="2"/>
        <v>1301942.2744911863</v>
      </c>
      <c r="AD9" s="26">
        <f t="shared" si="2"/>
        <v>1426767.8107159929</v>
      </c>
      <c r="AE9" s="26">
        <f t="shared" si="2"/>
        <v>1562594.2948399419</v>
      </c>
      <c r="AF9" s="26">
        <f t="shared" si="2"/>
        <v>1710339.6721249162</v>
      </c>
      <c r="AG9" s="26">
        <f t="shared" si="2"/>
        <v>1870995.6212000251</v>
      </c>
      <c r="AH9" s="26">
        <f t="shared" si="2"/>
        <v>2045633.3142524585</v>
      </c>
      <c r="AI9" s="26">
        <f t="shared" si="2"/>
        <v>2235409.617874179</v>
      </c>
      <c r="AJ9" s="26">
        <f t="shared" si="2"/>
        <v>2441573.7677324489</v>
      </c>
      <c r="AK9" s="26">
        <f t="shared" si="2"/>
        <v>2665474.5526970867</v>
      </c>
      <c r="AL9" s="26">
        <f t="shared" si="2"/>
        <v>2908568.04670351</v>
      </c>
      <c r="AM9" s="26">
        <f t="shared" si="2"/>
        <v>3172425.929471341</v>
      </c>
      <c r="AN9" s="26">
        <f t="shared" si="2"/>
        <v>3458744.4402478323</v>
      </c>
      <c r="AO9" s="26">
        <f t="shared" si="2"/>
        <v>3769354.0120187337</v>
      </c>
      <c r="AP9" s="26">
        <f t="shared" si="2"/>
        <v>4106229.637142919</v>
      </c>
    </row>
    <row r="10" spans="1:42" ht="11.25" x14ac:dyDescent="0.15">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row>
    <row r="11" spans="1:42" s="1" customFormat="1" ht="11.25" x14ac:dyDescent="0.15">
      <c r="A11" s="27" t="s">
        <v>6</v>
      </c>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row>
    <row r="12" spans="1:42" ht="11.25" x14ac:dyDescent="0.15">
      <c r="A12" s="21" t="s">
        <v>13</v>
      </c>
      <c r="B12" s="21">
        <v>2025</v>
      </c>
      <c r="C12" s="21">
        <v>2026</v>
      </c>
      <c r="D12" s="21">
        <v>2027</v>
      </c>
      <c r="E12" s="21">
        <v>2028</v>
      </c>
      <c r="F12" s="21">
        <v>2029</v>
      </c>
      <c r="G12" s="21">
        <v>2030</v>
      </c>
      <c r="H12" s="21">
        <v>2031</v>
      </c>
      <c r="I12" s="21">
        <v>2032</v>
      </c>
      <c r="J12" s="21">
        <v>2033</v>
      </c>
      <c r="K12" s="21">
        <v>2034</v>
      </c>
      <c r="L12" s="21">
        <v>2035</v>
      </c>
      <c r="M12" s="21">
        <v>2036</v>
      </c>
      <c r="N12" s="21">
        <v>2037</v>
      </c>
      <c r="O12" s="21">
        <v>2038</v>
      </c>
      <c r="P12" s="21">
        <v>2039</v>
      </c>
      <c r="Q12" s="21">
        <v>2040</v>
      </c>
      <c r="R12" s="21">
        <v>2041</v>
      </c>
      <c r="S12" s="21">
        <v>2042</v>
      </c>
      <c r="T12" s="21">
        <v>2043</v>
      </c>
      <c r="U12" s="21">
        <v>2044</v>
      </c>
      <c r="V12" s="21">
        <v>2045</v>
      </c>
      <c r="W12" s="21">
        <v>2046</v>
      </c>
      <c r="X12" s="21">
        <v>2047</v>
      </c>
      <c r="Y12" s="21">
        <v>2048</v>
      </c>
      <c r="Z12" s="21">
        <v>2049</v>
      </c>
      <c r="AA12" s="21">
        <v>2050</v>
      </c>
      <c r="AB12" s="21">
        <v>2051</v>
      </c>
      <c r="AC12" s="21">
        <v>2052</v>
      </c>
      <c r="AD12" s="21">
        <v>2053</v>
      </c>
      <c r="AE12" s="21">
        <v>2054</v>
      </c>
      <c r="AF12" s="21">
        <v>2055</v>
      </c>
      <c r="AG12" s="21">
        <v>2056</v>
      </c>
      <c r="AH12" s="21">
        <v>2057</v>
      </c>
      <c r="AI12" s="21">
        <v>2058</v>
      </c>
      <c r="AJ12" s="21">
        <v>2059</v>
      </c>
      <c r="AK12" s="21">
        <v>2060</v>
      </c>
      <c r="AL12" s="21">
        <v>2061</v>
      </c>
      <c r="AM12" s="21">
        <v>2062</v>
      </c>
      <c r="AN12" s="21">
        <v>2063</v>
      </c>
      <c r="AO12" s="21">
        <v>2064</v>
      </c>
      <c r="AP12" s="21">
        <v>2065</v>
      </c>
    </row>
    <row r="13" spans="1:42" ht="11.25" x14ac:dyDescent="0.15">
      <c r="A13" s="22" t="s">
        <v>14</v>
      </c>
      <c r="B13" s="23">
        <v>42000</v>
      </c>
      <c r="C13" s="24">
        <f>B13*(1+Assumptions!$C$11)</f>
        <v>44100</v>
      </c>
      <c r="D13" s="24">
        <f>C13*(1+Assumptions!$C$11)</f>
        <v>46305</v>
      </c>
      <c r="E13" s="24">
        <f>D13*(1+Assumptions!$C$11)</f>
        <v>48620.25</v>
      </c>
      <c r="F13" s="24">
        <f>E13*(1+Assumptions!$C$11)</f>
        <v>51051.262500000004</v>
      </c>
      <c r="G13" s="24">
        <f>F13*(1+Assumptions!$C$11)</f>
        <v>53603.825625000005</v>
      </c>
      <c r="H13" s="24">
        <f>G13*(1+Assumptions!$C$11)</f>
        <v>56284.016906250006</v>
      </c>
      <c r="I13" s="24">
        <f>H13*(1+Assumptions!$C$11)</f>
        <v>59098.217751562508</v>
      </c>
      <c r="J13" s="24">
        <f>I13*(1+Assumptions!$C$11)</f>
        <v>62053.128639140639</v>
      </c>
      <c r="K13" s="24">
        <f>J13*(1+Assumptions!$C$11)</f>
        <v>65155.785071097671</v>
      </c>
      <c r="L13" s="24">
        <f>K13*(1+Assumptions!$C$11)</f>
        <v>68413.574324652553</v>
      </c>
      <c r="M13" s="24">
        <f>L13*(1+Assumptions!$C$11)</f>
        <v>71834.253040885189</v>
      </c>
      <c r="N13" s="24">
        <f>M13*(1+Assumptions!$C$11)</f>
        <v>75425.965692929458</v>
      </c>
      <c r="O13" s="24">
        <f>N13*(1+Assumptions!$C$11)</f>
        <v>79197.263977575931</v>
      </c>
      <c r="P13" s="24">
        <f>O13*(1+Assumptions!$C$11)</f>
        <v>83157.127176454727</v>
      </c>
      <c r="Q13" s="24">
        <f>P13*(1+Assumptions!$C$11)</f>
        <v>87314.983535277468</v>
      </c>
      <c r="R13" s="24">
        <f>Q13*(1+Assumptions!$C$11)</f>
        <v>91680.732712041339</v>
      </c>
      <c r="S13" s="24">
        <f>R13*(1+Assumptions!$C$11)</f>
        <v>96264.769347643407</v>
      </c>
      <c r="T13" s="24">
        <f>S13*(1+Assumptions!$C$11)</f>
        <v>101078.00781502559</v>
      </c>
      <c r="U13" s="24">
        <f>T13*(1+Assumptions!$C$11)</f>
        <v>106131.90820577687</v>
      </c>
      <c r="V13" s="24">
        <f>U13*(1+Assumptions!$C$11)</f>
        <v>111438.50361606572</v>
      </c>
      <c r="W13" s="24">
        <f>V13*(1+Assumptions!$C$11)</f>
        <v>117010.428796869</v>
      </c>
      <c r="X13" s="24">
        <f>W13*(1+Assumptions!$C$11)</f>
        <v>122860.95023671247</v>
      </c>
      <c r="Y13" s="24">
        <f>X13*(1+Assumptions!$C$11)</f>
        <v>129003.99774854809</v>
      </c>
      <c r="Z13" s="24">
        <f>Y13*(1+Assumptions!$C$11)</f>
        <v>135454.19763597549</v>
      </c>
      <c r="AA13" s="24">
        <f>Z13*(1+Assumptions!$C$11)</f>
        <v>142226.90751777426</v>
      </c>
      <c r="AB13" s="24">
        <f>AA13*(1+Assumptions!$C$11)</f>
        <v>149338.25289366298</v>
      </c>
      <c r="AC13" s="24">
        <f>AB13*(1+Assumptions!$C$11)</f>
        <v>156805.16553834613</v>
      </c>
      <c r="AD13" s="24">
        <f>AC13*(1+Assumptions!$C$11)</f>
        <v>164645.42381526344</v>
      </c>
      <c r="AE13" s="24">
        <f>AD13*(1+Assumptions!$C$11)</f>
        <v>172877.69500602662</v>
      </c>
      <c r="AF13" s="24">
        <f>AE13*(1+Assumptions!$C$11)</f>
        <v>181521.57975632796</v>
      </c>
      <c r="AG13" s="24">
        <f>AF13*(1+Assumptions!$C$11)</f>
        <v>190597.65874414437</v>
      </c>
      <c r="AH13" s="24">
        <f>AG13*(1+Assumptions!$C$11)</f>
        <v>200127.54168135161</v>
      </c>
      <c r="AI13" s="24">
        <f>AH13*(1+Assumptions!$C$11)</f>
        <v>210133.91876541919</v>
      </c>
      <c r="AJ13" s="24">
        <f>AI13*(1+Assumptions!$C$11)</f>
        <v>220640.61470369017</v>
      </c>
      <c r="AK13" s="24">
        <f>AJ13*(1+Assumptions!$C$11)</f>
        <v>231672.64543887469</v>
      </c>
      <c r="AL13" s="24">
        <f>AK13*(1+Assumptions!$C$11)</f>
        <v>243256.27771081845</v>
      </c>
      <c r="AM13" s="24">
        <f>AL13*(1+Assumptions!$C$11)</f>
        <v>255419.09159635939</v>
      </c>
      <c r="AN13" s="24">
        <f>AM13*(1+Assumptions!$C$11)</f>
        <v>268190.04617617739</v>
      </c>
      <c r="AO13" s="24">
        <f>AN13*(1+Assumptions!$C$11)</f>
        <v>281599.5484849863</v>
      </c>
      <c r="AP13" s="24">
        <f>AO13*(1+Assumptions!$C$11)</f>
        <v>295679.52590923564</v>
      </c>
    </row>
    <row r="14" spans="1:42" ht="11.25" x14ac:dyDescent="0.15">
      <c r="A14" s="22" t="s">
        <v>15</v>
      </c>
      <c r="B14" s="23">
        <v>36000</v>
      </c>
      <c r="C14" s="24">
        <f>B14*(1+Assumptions!$C$11)</f>
        <v>37800</v>
      </c>
      <c r="D14" s="24">
        <f>C14*(1+Assumptions!$C$11)</f>
        <v>39690</v>
      </c>
      <c r="E14" s="24">
        <f>D14*(1+Assumptions!$C$11)</f>
        <v>41674.5</v>
      </c>
      <c r="F14" s="24">
        <f>E14*(1+Assumptions!$C$11)</f>
        <v>43758.224999999999</v>
      </c>
      <c r="G14" s="24">
        <f>F14*(1+Assumptions!$C$11)</f>
        <v>45946.136250000003</v>
      </c>
      <c r="H14" s="24">
        <f>G14*(1+Assumptions!$C$11)</f>
        <v>48243.443062500002</v>
      </c>
      <c r="I14" s="24">
        <f>H14*(1+Assumptions!$C$11)</f>
        <v>50655.615215625003</v>
      </c>
      <c r="J14" s="24">
        <f>I14*(1+Assumptions!$C$11)</f>
        <v>53188.395976406253</v>
      </c>
      <c r="K14" s="24">
        <f>J14*(1+Assumptions!$C$11)</f>
        <v>55847.815775226569</v>
      </c>
      <c r="L14" s="24">
        <f>K14*(1+Assumptions!$C$11)</f>
        <v>58640.2065639879</v>
      </c>
      <c r="M14" s="24">
        <f>L14*(1+Assumptions!$C$11)</f>
        <v>61572.216892187294</v>
      </c>
      <c r="N14" s="24">
        <f>M14*(1+Assumptions!$C$11)</f>
        <v>64650.827736796658</v>
      </c>
      <c r="O14" s="24">
        <f>N14*(1+Assumptions!$C$11)</f>
        <v>67883.369123636498</v>
      </c>
      <c r="P14" s="24">
        <f>O14*(1+Assumptions!$C$11)</f>
        <v>71277.537579818323</v>
      </c>
      <c r="Q14" s="24">
        <f>P14*(1+Assumptions!$C$11)</f>
        <v>74841.414458809246</v>
      </c>
      <c r="R14" s="24">
        <f>Q14*(1+Assumptions!$C$11)</f>
        <v>78583.485181749711</v>
      </c>
      <c r="S14" s="24">
        <f>R14*(1+Assumptions!$C$11)</f>
        <v>82512.659440837204</v>
      </c>
      <c r="T14" s="24">
        <f>S14*(1+Assumptions!$C$11)</f>
        <v>86638.292412879062</v>
      </c>
      <c r="U14" s="24">
        <f>T14*(1+Assumptions!$C$11)</f>
        <v>90970.207033523024</v>
      </c>
      <c r="V14" s="24">
        <f>U14*(1+Assumptions!$C$11)</f>
        <v>95518.717385199183</v>
      </c>
      <c r="W14" s="24">
        <f>V14*(1+Assumptions!$C$11)</f>
        <v>100294.65325445915</v>
      </c>
      <c r="X14" s="24">
        <f>W14*(1+Assumptions!$C$11)</f>
        <v>105309.38591718211</v>
      </c>
      <c r="Y14" s="24">
        <f>X14*(1+Assumptions!$C$11)</f>
        <v>110574.85521304121</v>
      </c>
      <c r="Z14" s="24">
        <f>Y14*(1+Assumptions!$C$11)</f>
        <v>116103.59797369328</v>
      </c>
      <c r="AA14" s="24">
        <f>Z14*(1+Assumptions!$C$11)</f>
        <v>121908.77787237795</v>
      </c>
      <c r="AB14" s="24">
        <f>AA14*(1+Assumptions!$C$11)</f>
        <v>128004.21676599685</v>
      </c>
      <c r="AC14" s="24">
        <f>AB14*(1+Assumptions!$C$11)</f>
        <v>134404.42760429671</v>
      </c>
      <c r="AD14" s="24">
        <f>AC14*(1+Assumptions!$C$11)</f>
        <v>141124.64898451156</v>
      </c>
      <c r="AE14" s="24">
        <f>AD14*(1+Assumptions!$C$11)</f>
        <v>148180.88143373714</v>
      </c>
      <c r="AF14" s="24">
        <f>AE14*(1+Assumptions!$C$11)</f>
        <v>155589.92550542401</v>
      </c>
      <c r="AG14" s="24">
        <f>AF14*(1+Assumptions!$C$11)</f>
        <v>163369.42178069521</v>
      </c>
      <c r="AH14" s="24">
        <f>AG14*(1+Assumptions!$C$11)</f>
        <v>171537.89286972999</v>
      </c>
      <c r="AI14" s="24">
        <f>AH14*(1+Assumptions!$C$11)</f>
        <v>180114.78751321649</v>
      </c>
      <c r="AJ14" s="24">
        <f>AI14*(1+Assumptions!$C$11)</f>
        <v>189120.52688887733</v>
      </c>
      <c r="AK14" s="24">
        <f>AJ14*(1+Assumptions!$C$11)</f>
        <v>198576.5532333212</v>
      </c>
      <c r="AL14" s="24">
        <f>AK14*(1+Assumptions!$C$11)</f>
        <v>208505.38089498726</v>
      </c>
      <c r="AM14" s="24">
        <f>AL14*(1+Assumptions!$C$11)</f>
        <v>218930.64993973664</v>
      </c>
      <c r="AN14" s="24">
        <f>AM14*(1+Assumptions!$C$11)</f>
        <v>229877.18243672349</v>
      </c>
      <c r="AO14" s="24">
        <f>AN14*(1+Assumptions!$C$11)</f>
        <v>241371.04155855969</v>
      </c>
      <c r="AP14" s="24">
        <f>AO14*(1+Assumptions!$C$11)</f>
        <v>253439.5936364877</v>
      </c>
    </row>
    <row r="15" spans="1:42" ht="11.25" x14ac:dyDescent="0.15">
      <c r="A15" s="22" t="s">
        <v>21</v>
      </c>
      <c r="B15" s="23">
        <v>12000</v>
      </c>
      <c r="C15" s="24">
        <f>B15*(1+Assumptions!$C$11)</f>
        <v>12600</v>
      </c>
      <c r="D15" s="24">
        <f>C15*(1+Assumptions!$C$11)</f>
        <v>13230</v>
      </c>
      <c r="E15" s="24">
        <f>D15*(1+Assumptions!$C$11)</f>
        <v>13891.5</v>
      </c>
      <c r="F15" s="24">
        <f>E15*(1+Assumptions!$C$11)</f>
        <v>14586.075000000001</v>
      </c>
      <c r="G15" s="24">
        <f>F15*(1+Assumptions!$C$11)</f>
        <v>15315.378750000002</v>
      </c>
      <c r="H15" s="24">
        <f>G15*(1+Assumptions!$C$11)</f>
        <v>16081.147687500003</v>
      </c>
      <c r="I15" s="24">
        <f>H15*(1+Assumptions!$C$11)</f>
        <v>16885.205071875003</v>
      </c>
      <c r="J15" s="24">
        <f>I15*(1+Assumptions!$C$11)</f>
        <v>17729.465325468755</v>
      </c>
      <c r="K15" s="24">
        <f>J15*(1+Assumptions!$C$11)</f>
        <v>18615.938591742193</v>
      </c>
      <c r="L15" s="24">
        <f>K15*(1+Assumptions!$C$11)</f>
        <v>19546.735521329305</v>
      </c>
      <c r="M15" s="24">
        <f>L15*(1+Assumptions!$C$11)</f>
        <v>20524.072297395771</v>
      </c>
      <c r="N15" s="24">
        <f>M15*(1+Assumptions!$C$11)</f>
        <v>21550.275912265559</v>
      </c>
      <c r="O15" s="24">
        <f>N15*(1+Assumptions!$C$11)</f>
        <v>22627.789707878837</v>
      </c>
      <c r="P15" s="24">
        <f>O15*(1+Assumptions!$C$11)</f>
        <v>23759.179193272779</v>
      </c>
      <c r="Q15" s="24">
        <f>P15*(1+Assumptions!$C$11)</f>
        <v>24947.138152936419</v>
      </c>
      <c r="R15" s="24">
        <f>Q15*(1+Assumptions!$C$11)</f>
        <v>26194.495060583242</v>
      </c>
      <c r="S15" s="24">
        <f>R15*(1+Assumptions!$C$11)</f>
        <v>27504.219813612406</v>
      </c>
      <c r="T15" s="24">
        <f>S15*(1+Assumptions!$C$11)</f>
        <v>28879.430804293028</v>
      </c>
      <c r="U15" s="24">
        <f>T15*(1+Assumptions!$C$11)</f>
        <v>30323.402344507682</v>
      </c>
      <c r="V15" s="24">
        <f>U15*(1+Assumptions!$C$11)</f>
        <v>31839.572461733067</v>
      </c>
      <c r="W15" s="24">
        <f>V15*(1+Assumptions!$C$11)</f>
        <v>33431.551084819723</v>
      </c>
      <c r="X15" s="24">
        <f>W15*(1+Assumptions!$C$11)</f>
        <v>35103.128639060713</v>
      </c>
      <c r="Y15" s="24">
        <f>X15*(1+Assumptions!$C$11)</f>
        <v>36858.28507101375</v>
      </c>
      <c r="Z15" s="24">
        <f>Y15*(1+Assumptions!$C$11)</f>
        <v>38701.199324564441</v>
      </c>
      <c r="AA15" s="24">
        <f>Z15*(1+Assumptions!$C$11)</f>
        <v>40636.259290792666</v>
      </c>
      <c r="AB15" s="24">
        <f>AA15*(1+Assumptions!$C$11)</f>
        <v>42668.072255332299</v>
      </c>
      <c r="AC15" s="24">
        <f>AB15*(1+Assumptions!$C$11)</f>
        <v>44801.475868098918</v>
      </c>
      <c r="AD15" s="24">
        <f>AC15*(1+Assumptions!$C$11)</f>
        <v>47041.549661503865</v>
      </c>
      <c r="AE15" s="24">
        <f>AD15*(1+Assumptions!$C$11)</f>
        <v>49393.627144579063</v>
      </c>
      <c r="AF15" s="24">
        <f>AE15*(1+Assumptions!$C$11)</f>
        <v>51863.308501808016</v>
      </c>
      <c r="AG15" s="24">
        <f>AF15*(1+Assumptions!$C$11)</f>
        <v>54456.473926898419</v>
      </c>
      <c r="AH15" s="24">
        <f>AG15*(1+Assumptions!$C$11)</f>
        <v>57179.297623243343</v>
      </c>
      <c r="AI15" s="24">
        <f>AH15*(1+Assumptions!$C$11)</f>
        <v>60038.262504405509</v>
      </c>
      <c r="AJ15" s="24">
        <f>AI15*(1+Assumptions!$C$11)</f>
        <v>63040.175629625788</v>
      </c>
      <c r="AK15" s="24">
        <f>AJ15*(1+Assumptions!$C$11)</f>
        <v>66192.184411107082</v>
      </c>
      <c r="AL15" s="24">
        <f>AK15*(1+Assumptions!$C$11)</f>
        <v>69501.79363166244</v>
      </c>
      <c r="AM15" s="24">
        <f>AL15*(1+Assumptions!$C$11)</f>
        <v>72976.883313245562</v>
      </c>
      <c r="AN15" s="24">
        <f>AM15*(1+Assumptions!$C$11)</f>
        <v>76625.727478907836</v>
      </c>
      <c r="AO15" s="24">
        <f>AN15*(1+Assumptions!$C$11)</f>
        <v>80457.013852853226</v>
      </c>
      <c r="AP15" s="24">
        <f>AO15*(1+Assumptions!$C$11)</f>
        <v>84479.86454549589</v>
      </c>
    </row>
    <row r="16" spans="1:42" ht="11.25" x14ac:dyDescent="0.15">
      <c r="A16" s="22" t="s">
        <v>16</v>
      </c>
      <c r="B16" s="23">
        <v>10000</v>
      </c>
      <c r="C16" s="24">
        <f>B16*(1+Assumptions!$C$11)</f>
        <v>10500</v>
      </c>
      <c r="D16" s="24">
        <f>C16*(1+Assumptions!$C$11)</f>
        <v>11025</v>
      </c>
      <c r="E16" s="24">
        <f>D16*(1+Assumptions!$C$11)</f>
        <v>11576.25</v>
      </c>
      <c r="F16" s="24">
        <f>E16*(1+Assumptions!$C$11)</f>
        <v>12155.0625</v>
      </c>
      <c r="G16" s="24">
        <f>F16*(1+Assumptions!$C$11)</f>
        <v>12762.815625000001</v>
      </c>
      <c r="H16" s="24">
        <f>G16*(1+Assumptions!$C$11)</f>
        <v>13400.956406250001</v>
      </c>
      <c r="I16" s="24">
        <f>H16*(1+Assumptions!$C$11)</f>
        <v>14071.004226562502</v>
      </c>
      <c r="J16" s="24">
        <f>I16*(1+Assumptions!$C$11)</f>
        <v>14774.554437890627</v>
      </c>
      <c r="K16" s="24">
        <f>J16*(1+Assumptions!$C$11)</f>
        <v>15513.28215978516</v>
      </c>
      <c r="L16" s="24">
        <f>K16*(1+Assumptions!$C$11)</f>
        <v>16288.946267774418</v>
      </c>
      <c r="M16" s="24">
        <f>L16*(1+Assumptions!$C$11)</f>
        <v>17103.393581163138</v>
      </c>
      <c r="N16" s="24">
        <f>M16*(1+Assumptions!$C$11)</f>
        <v>17958.563260221297</v>
      </c>
      <c r="O16" s="24">
        <f>N16*(1+Assumptions!$C$11)</f>
        <v>18856.491423232364</v>
      </c>
      <c r="P16" s="24">
        <f>O16*(1+Assumptions!$C$11)</f>
        <v>19799.315994393983</v>
      </c>
      <c r="Q16" s="24">
        <f>P16*(1+Assumptions!$C$11)</f>
        <v>20789.281794113682</v>
      </c>
      <c r="R16" s="24">
        <f>Q16*(1+Assumptions!$C$11)</f>
        <v>21828.745883819367</v>
      </c>
      <c r="S16" s="24">
        <f>R16*(1+Assumptions!$C$11)</f>
        <v>22920.183178010335</v>
      </c>
      <c r="T16" s="24">
        <f>S16*(1+Assumptions!$C$11)</f>
        <v>24066.192336910852</v>
      </c>
      <c r="U16" s="24">
        <f>T16*(1+Assumptions!$C$11)</f>
        <v>25269.501953756397</v>
      </c>
      <c r="V16" s="24">
        <f>U16*(1+Assumptions!$C$11)</f>
        <v>26532.977051444217</v>
      </c>
      <c r="W16" s="24">
        <f>V16*(1+Assumptions!$C$11)</f>
        <v>27859.62590401643</v>
      </c>
      <c r="X16" s="24">
        <f>W16*(1+Assumptions!$C$11)</f>
        <v>29252.607199217251</v>
      </c>
      <c r="Y16" s="24">
        <f>X16*(1+Assumptions!$C$11)</f>
        <v>30715.237559178116</v>
      </c>
      <c r="Z16" s="24">
        <f>Y16*(1+Assumptions!$C$11)</f>
        <v>32250.999437137023</v>
      </c>
      <c r="AA16" s="24">
        <f>Z16*(1+Assumptions!$C$11)</f>
        <v>33863.549408993873</v>
      </c>
      <c r="AB16" s="24">
        <f>AA16*(1+Assumptions!$C$11)</f>
        <v>35556.726879443566</v>
      </c>
      <c r="AC16" s="24">
        <f>AB16*(1+Assumptions!$C$11)</f>
        <v>37334.563223415746</v>
      </c>
      <c r="AD16" s="24">
        <f>AC16*(1+Assumptions!$C$11)</f>
        <v>39201.291384586533</v>
      </c>
      <c r="AE16" s="24">
        <f>AD16*(1+Assumptions!$C$11)</f>
        <v>41161.355953815859</v>
      </c>
      <c r="AF16" s="24">
        <f>AE16*(1+Assumptions!$C$11)</f>
        <v>43219.423751506656</v>
      </c>
      <c r="AG16" s="24">
        <f>AF16*(1+Assumptions!$C$11)</f>
        <v>45380.394939081991</v>
      </c>
      <c r="AH16" s="24">
        <f>AG16*(1+Assumptions!$C$11)</f>
        <v>47649.414686036092</v>
      </c>
      <c r="AI16" s="24">
        <f>AH16*(1+Assumptions!$C$11)</f>
        <v>50031.885420337901</v>
      </c>
      <c r="AJ16" s="24">
        <f>AI16*(1+Assumptions!$C$11)</f>
        <v>52533.479691354798</v>
      </c>
      <c r="AK16" s="24">
        <f>AJ16*(1+Assumptions!$C$11)</f>
        <v>55160.153675922542</v>
      </c>
      <c r="AL16" s="24">
        <f>AK16*(1+Assumptions!$C$11)</f>
        <v>57918.161359718673</v>
      </c>
      <c r="AM16" s="24">
        <f>AL16*(1+Assumptions!$C$11)</f>
        <v>60814.069427704613</v>
      </c>
      <c r="AN16" s="24">
        <f>AM16*(1+Assumptions!$C$11)</f>
        <v>63854.772899089847</v>
      </c>
      <c r="AO16" s="24">
        <f>AN16*(1+Assumptions!$C$11)</f>
        <v>67047.511544044348</v>
      </c>
      <c r="AP16" s="24">
        <f>AO16*(1+Assumptions!$C$11)</f>
        <v>70399.887121246575</v>
      </c>
    </row>
    <row r="17" spans="1:42" ht="11.25" x14ac:dyDescent="0.15">
      <c r="A17" s="22" t="s">
        <v>22</v>
      </c>
      <c r="B17" s="23">
        <v>6000</v>
      </c>
      <c r="C17" s="24">
        <f>B17*(1+Assumptions!$C$11)</f>
        <v>6300</v>
      </c>
      <c r="D17" s="24">
        <f>C17*(1+Assumptions!$C$11)</f>
        <v>6615</v>
      </c>
      <c r="E17" s="24">
        <f>D17*(1+Assumptions!$C$11)</f>
        <v>6945.75</v>
      </c>
      <c r="F17" s="24">
        <f>E17*(1+Assumptions!$C$11)</f>
        <v>7293.0375000000004</v>
      </c>
      <c r="G17" s="24">
        <f>F17*(1+Assumptions!$C$11)</f>
        <v>7657.6893750000008</v>
      </c>
      <c r="H17" s="24">
        <f>G17*(1+Assumptions!$C$11)</f>
        <v>8040.5738437500013</v>
      </c>
      <c r="I17" s="24">
        <f>H17*(1+Assumptions!$C$11)</f>
        <v>8442.6025359375017</v>
      </c>
      <c r="J17" s="24">
        <f>I17*(1+Assumptions!$C$11)</f>
        <v>8864.7326627343773</v>
      </c>
      <c r="K17" s="24">
        <f>J17*(1+Assumptions!$C$11)</f>
        <v>9307.9692958710966</v>
      </c>
      <c r="L17" s="24">
        <f>K17*(1+Assumptions!$C$11)</f>
        <v>9773.3677606646525</v>
      </c>
      <c r="M17" s="24">
        <f>L17*(1+Assumptions!$C$11)</f>
        <v>10262.036148697885</v>
      </c>
      <c r="N17" s="24">
        <f>M17*(1+Assumptions!$C$11)</f>
        <v>10775.137956132779</v>
      </c>
      <c r="O17" s="24">
        <f>N17*(1+Assumptions!$C$11)</f>
        <v>11313.894853939419</v>
      </c>
      <c r="P17" s="24">
        <f>O17*(1+Assumptions!$C$11)</f>
        <v>11879.58959663639</v>
      </c>
      <c r="Q17" s="24">
        <f>P17*(1+Assumptions!$C$11)</f>
        <v>12473.569076468209</v>
      </c>
      <c r="R17" s="24">
        <f>Q17*(1+Assumptions!$C$11)</f>
        <v>13097.247530291621</v>
      </c>
      <c r="S17" s="24">
        <f>R17*(1+Assumptions!$C$11)</f>
        <v>13752.109906806203</v>
      </c>
      <c r="T17" s="24">
        <f>S17*(1+Assumptions!$C$11)</f>
        <v>14439.715402146514</v>
      </c>
      <c r="U17" s="24">
        <f>T17*(1+Assumptions!$C$11)</f>
        <v>15161.701172253841</v>
      </c>
      <c r="V17" s="24">
        <f>U17*(1+Assumptions!$C$11)</f>
        <v>15919.786230866534</v>
      </c>
      <c r="W17" s="24">
        <f>V17*(1+Assumptions!$C$11)</f>
        <v>16715.775542409861</v>
      </c>
      <c r="X17" s="24">
        <f>W17*(1+Assumptions!$C$11)</f>
        <v>17551.564319530356</v>
      </c>
      <c r="Y17" s="24">
        <f>X17*(1+Assumptions!$C$11)</f>
        <v>18429.142535506875</v>
      </c>
      <c r="Z17" s="24">
        <f>Y17*(1+Assumptions!$C$11)</f>
        <v>19350.59966228222</v>
      </c>
      <c r="AA17" s="24">
        <f>Z17*(1+Assumptions!$C$11)</f>
        <v>20318.129645396333</v>
      </c>
      <c r="AB17" s="24">
        <f>AA17*(1+Assumptions!$C$11)</f>
        <v>21334.03612766615</v>
      </c>
      <c r="AC17" s="24">
        <f>AB17*(1+Assumptions!$C$11)</f>
        <v>22400.737934049459</v>
      </c>
      <c r="AD17" s="24">
        <f>AC17*(1+Assumptions!$C$11)</f>
        <v>23520.774830751932</v>
      </c>
      <c r="AE17" s="24">
        <f>AD17*(1+Assumptions!$C$11)</f>
        <v>24696.813572289531</v>
      </c>
      <c r="AF17" s="24">
        <f>AE17*(1+Assumptions!$C$11)</f>
        <v>25931.654250904008</v>
      </c>
      <c r="AG17" s="24">
        <f>AF17*(1+Assumptions!$C$11)</f>
        <v>27228.23696344921</v>
      </c>
      <c r="AH17" s="24">
        <f>AG17*(1+Assumptions!$C$11)</f>
        <v>28589.648811621671</v>
      </c>
      <c r="AI17" s="24">
        <f>AH17*(1+Assumptions!$C$11)</f>
        <v>30019.131252202755</v>
      </c>
      <c r="AJ17" s="24">
        <f>AI17*(1+Assumptions!$C$11)</f>
        <v>31520.087814812894</v>
      </c>
      <c r="AK17" s="24">
        <f>AJ17*(1+Assumptions!$C$11)</f>
        <v>33096.092205553541</v>
      </c>
      <c r="AL17" s="24">
        <f>AK17*(1+Assumptions!$C$11)</f>
        <v>34750.89681583122</v>
      </c>
      <c r="AM17" s="24">
        <f>AL17*(1+Assumptions!$C$11)</f>
        <v>36488.441656622781</v>
      </c>
      <c r="AN17" s="24">
        <f>AM17*(1+Assumptions!$C$11)</f>
        <v>38312.863739453918</v>
      </c>
      <c r="AO17" s="24">
        <f>AN17*(1+Assumptions!$C$11)</f>
        <v>40228.506926426613</v>
      </c>
      <c r="AP17" s="24">
        <f>AO17*(1+Assumptions!$C$11)</f>
        <v>42239.932272747945</v>
      </c>
    </row>
    <row r="18" spans="1:42" ht="11.25" x14ac:dyDescent="0.15">
      <c r="A18" s="22" t="s">
        <v>17</v>
      </c>
      <c r="B18" s="23">
        <v>20000</v>
      </c>
      <c r="C18" s="24">
        <f>B18*(1+Assumptions!$C$11)</f>
        <v>21000</v>
      </c>
      <c r="D18" s="24">
        <f>C18*(1+Assumptions!$C$11)</f>
        <v>22050</v>
      </c>
      <c r="E18" s="24">
        <f>D18*(1+Assumptions!$C$11)</f>
        <v>23152.5</v>
      </c>
      <c r="F18" s="24">
        <f>E18*(1+Assumptions!$C$11)</f>
        <v>24310.125</v>
      </c>
      <c r="G18" s="24">
        <f>F18*(1+Assumptions!$C$11)</f>
        <v>25525.631250000002</v>
      </c>
      <c r="H18" s="24">
        <f>G18*(1+Assumptions!$C$11)</f>
        <v>26801.912812500002</v>
      </c>
      <c r="I18" s="24">
        <f>H18*(1+Assumptions!$C$11)</f>
        <v>28142.008453125003</v>
      </c>
      <c r="J18" s="24">
        <f>I18*(1+Assumptions!$C$11)</f>
        <v>29549.108875781254</v>
      </c>
      <c r="K18" s="24">
        <f>J18*(1+Assumptions!$C$11)</f>
        <v>31026.56431957032</v>
      </c>
      <c r="L18" s="24">
        <f>K18*(1+Assumptions!$C$11)</f>
        <v>32577.892535548835</v>
      </c>
      <c r="M18" s="24">
        <f>L18*(1+Assumptions!$C$11)</f>
        <v>34206.787162326276</v>
      </c>
      <c r="N18" s="24">
        <f>M18*(1+Assumptions!$C$11)</f>
        <v>35917.126520442594</v>
      </c>
      <c r="O18" s="24">
        <f>N18*(1+Assumptions!$C$11)</f>
        <v>37712.982846464729</v>
      </c>
      <c r="P18" s="24">
        <f>O18*(1+Assumptions!$C$11)</f>
        <v>39598.631988787965</v>
      </c>
      <c r="Q18" s="24">
        <f>P18*(1+Assumptions!$C$11)</f>
        <v>41578.563588227364</v>
      </c>
      <c r="R18" s="24">
        <f>Q18*(1+Assumptions!$C$11)</f>
        <v>43657.491767638734</v>
      </c>
      <c r="S18" s="24">
        <f>R18*(1+Assumptions!$C$11)</f>
        <v>45840.36635602067</v>
      </c>
      <c r="T18" s="24">
        <f>S18*(1+Assumptions!$C$11)</f>
        <v>48132.384673821703</v>
      </c>
      <c r="U18" s="24">
        <f>T18*(1+Assumptions!$C$11)</f>
        <v>50539.003907512793</v>
      </c>
      <c r="V18" s="24">
        <f>U18*(1+Assumptions!$C$11)</f>
        <v>53065.954102888434</v>
      </c>
      <c r="W18" s="24">
        <f>V18*(1+Assumptions!$C$11)</f>
        <v>55719.251808032859</v>
      </c>
      <c r="X18" s="24">
        <f>W18*(1+Assumptions!$C$11)</f>
        <v>58505.214398434502</v>
      </c>
      <c r="Y18" s="24">
        <f>X18*(1+Assumptions!$C$11)</f>
        <v>61430.475118356233</v>
      </c>
      <c r="Z18" s="24">
        <f>Y18*(1+Assumptions!$C$11)</f>
        <v>64501.998874274046</v>
      </c>
      <c r="AA18" s="24">
        <f>Z18*(1+Assumptions!$C$11)</f>
        <v>67727.098817987746</v>
      </c>
      <c r="AB18" s="24">
        <f>AA18*(1+Assumptions!$C$11)</f>
        <v>71113.453758887132</v>
      </c>
      <c r="AC18" s="24">
        <f>AB18*(1+Assumptions!$C$11)</f>
        <v>74669.126446831491</v>
      </c>
      <c r="AD18" s="24">
        <f>AC18*(1+Assumptions!$C$11)</f>
        <v>78402.582769173066</v>
      </c>
      <c r="AE18" s="24">
        <f>AD18*(1+Assumptions!$C$11)</f>
        <v>82322.711907631718</v>
      </c>
      <c r="AF18" s="24">
        <f>AE18*(1+Assumptions!$C$11)</f>
        <v>86438.847503013312</v>
      </c>
      <c r="AG18" s="24">
        <f>AF18*(1+Assumptions!$C$11)</f>
        <v>90760.789878163981</v>
      </c>
      <c r="AH18" s="24">
        <f>AG18*(1+Assumptions!$C$11)</f>
        <v>95298.829372072185</v>
      </c>
      <c r="AI18" s="24">
        <f>AH18*(1+Assumptions!$C$11)</f>
        <v>100063.7708406758</v>
      </c>
      <c r="AJ18" s="24">
        <f>AI18*(1+Assumptions!$C$11)</f>
        <v>105066.9593827096</v>
      </c>
      <c r="AK18" s="24">
        <f>AJ18*(1+Assumptions!$C$11)</f>
        <v>110320.30735184508</v>
      </c>
      <c r="AL18" s="24">
        <f>AK18*(1+Assumptions!$C$11)</f>
        <v>115836.32271943735</v>
      </c>
      <c r="AM18" s="24">
        <f>AL18*(1+Assumptions!$C$11)</f>
        <v>121628.13885540923</v>
      </c>
      <c r="AN18" s="24">
        <f>AM18*(1+Assumptions!$C$11)</f>
        <v>127709.54579817969</v>
      </c>
      <c r="AO18" s="24">
        <f>AN18*(1+Assumptions!$C$11)</f>
        <v>134095.0230880887</v>
      </c>
      <c r="AP18" s="24">
        <f>AO18*(1+Assumptions!$C$11)</f>
        <v>140799.77424249315</v>
      </c>
    </row>
    <row r="19" spans="1:42" ht="11.25" x14ac:dyDescent="0.15">
      <c r="A19" s="22" t="s">
        <v>24</v>
      </c>
      <c r="B19" s="23">
        <v>6000</v>
      </c>
      <c r="C19" s="24">
        <f>B19*(1+Assumptions!$C$11)</f>
        <v>6300</v>
      </c>
      <c r="D19" s="24">
        <f>C19*(1+Assumptions!$C$11)</f>
        <v>6615</v>
      </c>
      <c r="E19" s="24">
        <f>D19*(1+Assumptions!$C$11)</f>
        <v>6945.75</v>
      </c>
      <c r="F19" s="24">
        <f>E19*(1+Assumptions!$C$11)</f>
        <v>7293.0375000000004</v>
      </c>
      <c r="G19" s="24">
        <f>F19*(1+Assumptions!$C$11)</f>
        <v>7657.6893750000008</v>
      </c>
      <c r="H19" s="24">
        <f>G19*(1+Assumptions!$C$11)</f>
        <v>8040.5738437500013</v>
      </c>
      <c r="I19" s="24">
        <f>H19*(1+Assumptions!$C$11)</f>
        <v>8442.6025359375017</v>
      </c>
      <c r="J19" s="24">
        <f>I19*(1+Assumptions!$C$11)</f>
        <v>8864.7326627343773</v>
      </c>
      <c r="K19" s="24">
        <f>J19*(1+Assumptions!$C$11)</f>
        <v>9307.9692958710966</v>
      </c>
      <c r="L19" s="24">
        <f>K19*(1+Assumptions!$C$11)</f>
        <v>9773.3677606646525</v>
      </c>
      <c r="M19" s="24">
        <f>L19*(1+Assumptions!$C$11)</f>
        <v>10262.036148697885</v>
      </c>
      <c r="N19" s="24">
        <f>M19*(1+Assumptions!$C$11)</f>
        <v>10775.137956132779</v>
      </c>
      <c r="O19" s="24">
        <f>N19*(1+Assumptions!$C$11)</f>
        <v>11313.894853939419</v>
      </c>
      <c r="P19" s="24">
        <f>O19*(1+Assumptions!$C$11)</f>
        <v>11879.58959663639</v>
      </c>
      <c r="Q19" s="24">
        <f>P19*(1+Assumptions!$C$11)</f>
        <v>12473.569076468209</v>
      </c>
      <c r="R19" s="24">
        <f>Q19*(1+Assumptions!$C$11)</f>
        <v>13097.247530291621</v>
      </c>
      <c r="S19" s="24">
        <f>R19*(1+Assumptions!$C$11)</f>
        <v>13752.109906806203</v>
      </c>
      <c r="T19" s="24">
        <f>S19*(1+Assumptions!$C$11)</f>
        <v>14439.715402146514</v>
      </c>
      <c r="U19" s="24">
        <f>T19*(1+Assumptions!$C$11)</f>
        <v>15161.701172253841</v>
      </c>
      <c r="V19" s="24">
        <f>U19*(1+Assumptions!$C$11)</f>
        <v>15919.786230866534</v>
      </c>
      <c r="W19" s="24">
        <f>V19*(1+Assumptions!$C$11)</f>
        <v>16715.775542409861</v>
      </c>
      <c r="X19" s="24">
        <f>W19*(1+Assumptions!$C$11)</f>
        <v>17551.564319530356</v>
      </c>
      <c r="Y19" s="24">
        <f>X19*(1+Assumptions!$C$11)</f>
        <v>18429.142535506875</v>
      </c>
      <c r="Z19" s="24">
        <f>Y19*(1+Assumptions!$C$11)</f>
        <v>19350.59966228222</v>
      </c>
      <c r="AA19" s="24">
        <f>Z19*(1+Assumptions!$C$11)</f>
        <v>20318.129645396333</v>
      </c>
      <c r="AB19" s="24">
        <f>AA19*(1+Assumptions!$C$11)</f>
        <v>21334.03612766615</v>
      </c>
      <c r="AC19" s="24">
        <f>AB19*(1+Assumptions!$C$11)</f>
        <v>22400.737934049459</v>
      </c>
      <c r="AD19" s="24">
        <f>AC19*(1+Assumptions!$C$11)</f>
        <v>23520.774830751932</v>
      </c>
      <c r="AE19" s="24">
        <f>AD19*(1+Assumptions!$C$11)</f>
        <v>24696.813572289531</v>
      </c>
      <c r="AF19" s="24">
        <f>AE19*(1+Assumptions!$C$11)</f>
        <v>25931.654250904008</v>
      </c>
      <c r="AG19" s="24">
        <f>AF19*(1+Assumptions!$C$11)</f>
        <v>27228.23696344921</v>
      </c>
      <c r="AH19" s="24">
        <f>AG19*(1+Assumptions!$C$11)</f>
        <v>28589.648811621671</v>
      </c>
      <c r="AI19" s="24">
        <f>AH19*(1+Assumptions!$C$11)</f>
        <v>30019.131252202755</v>
      </c>
      <c r="AJ19" s="24">
        <f>AI19*(1+Assumptions!$C$11)</f>
        <v>31520.087814812894</v>
      </c>
      <c r="AK19" s="24">
        <f>AJ19*(1+Assumptions!$C$11)</f>
        <v>33096.092205553541</v>
      </c>
      <c r="AL19" s="24">
        <f>AK19*(1+Assumptions!$C$11)</f>
        <v>34750.89681583122</v>
      </c>
      <c r="AM19" s="24">
        <f>AL19*(1+Assumptions!$C$11)</f>
        <v>36488.441656622781</v>
      </c>
      <c r="AN19" s="24">
        <f>AM19*(1+Assumptions!$C$11)</f>
        <v>38312.863739453918</v>
      </c>
      <c r="AO19" s="24">
        <f>AN19*(1+Assumptions!$C$11)</f>
        <v>40228.506926426613</v>
      </c>
      <c r="AP19" s="24">
        <f>AO19*(1+Assumptions!$C$11)</f>
        <v>42239.932272747945</v>
      </c>
    </row>
    <row r="20" spans="1:42" ht="11.25" x14ac:dyDescent="0.15">
      <c r="A20" s="22" t="s">
        <v>23</v>
      </c>
      <c r="B20" s="23">
        <v>4000</v>
      </c>
      <c r="C20" s="24">
        <f>B20*(1+Assumptions!$C$11)</f>
        <v>4200</v>
      </c>
      <c r="D20" s="24">
        <f>C20*(1+Assumptions!$C$11)</f>
        <v>4410</v>
      </c>
      <c r="E20" s="24">
        <f>D20*(1+Assumptions!$C$11)</f>
        <v>4630.5</v>
      </c>
      <c r="F20" s="24">
        <f>E20*(1+Assumptions!$C$11)</f>
        <v>4862.0250000000005</v>
      </c>
      <c r="G20" s="24">
        <f>F20*(1+Assumptions!$C$11)</f>
        <v>5105.1262500000012</v>
      </c>
      <c r="H20" s="24">
        <f>G20*(1+Assumptions!$C$11)</f>
        <v>5360.3825625000018</v>
      </c>
      <c r="I20" s="24">
        <f>H20*(1+Assumptions!$C$11)</f>
        <v>5628.4016906250017</v>
      </c>
      <c r="J20" s="24">
        <f>I20*(1+Assumptions!$C$11)</f>
        <v>5909.8217751562524</v>
      </c>
      <c r="K20" s="24">
        <f>J20*(1+Assumptions!$C$11)</f>
        <v>6205.312863914065</v>
      </c>
      <c r="L20" s="24">
        <f>K20*(1+Assumptions!$C$11)</f>
        <v>6515.5785071097689</v>
      </c>
      <c r="M20" s="24">
        <f>L20*(1+Assumptions!$C$11)</f>
        <v>6841.3574324652573</v>
      </c>
      <c r="N20" s="24">
        <f>M20*(1+Assumptions!$C$11)</f>
        <v>7183.4253040885205</v>
      </c>
      <c r="O20" s="24">
        <f>N20*(1+Assumptions!$C$11)</f>
        <v>7542.5965692929467</v>
      </c>
      <c r="P20" s="24">
        <f>O20*(1+Assumptions!$C$11)</f>
        <v>7919.726397757594</v>
      </c>
      <c r="Q20" s="24">
        <f>P20*(1+Assumptions!$C$11)</f>
        <v>8315.7127176454742</v>
      </c>
      <c r="R20" s="24">
        <f>Q20*(1+Assumptions!$C$11)</f>
        <v>8731.4983535277479</v>
      </c>
      <c r="S20" s="24">
        <f>R20*(1+Assumptions!$C$11)</f>
        <v>9168.0732712041354</v>
      </c>
      <c r="T20" s="24">
        <f>S20*(1+Assumptions!$C$11)</f>
        <v>9626.4769347643432</v>
      </c>
      <c r="U20" s="24">
        <f>T20*(1+Assumptions!$C$11)</f>
        <v>10107.800781502561</v>
      </c>
      <c r="V20" s="24">
        <f>U20*(1+Assumptions!$C$11)</f>
        <v>10613.190820577689</v>
      </c>
      <c r="W20" s="24">
        <f>V20*(1+Assumptions!$C$11)</f>
        <v>11143.850361606574</v>
      </c>
      <c r="X20" s="24">
        <f>W20*(1+Assumptions!$C$11)</f>
        <v>11701.042879686904</v>
      </c>
      <c r="Y20" s="24">
        <f>X20*(1+Assumptions!$C$11)</f>
        <v>12286.095023671249</v>
      </c>
      <c r="Z20" s="24">
        <f>Y20*(1+Assumptions!$C$11)</f>
        <v>12900.399774854812</v>
      </c>
      <c r="AA20" s="24">
        <f>Z20*(1+Assumptions!$C$11)</f>
        <v>13545.419763597552</v>
      </c>
      <c r="AB20" s="24">
        <f>AA20*(1+Assumptions!$C$11)</f>
        <v>14222.690751777431</v>
      </c>
      <c r="AC20" s="24">
        <f>AB20*(1+Assumptions!$C$11)</f>
        <v>14933.825289366303</v>
      </c>
      <c r="AD20" s="24">
        <f>AC20*(1+Assumptions!$C$11)</f>
        <v>15680.516553834619</v>
      </c>
      <c r="AE20" s="24">
        <f>AD20*(1+Assumptions!$C$11)</f>
        <v>16464.542381526349</v>
      </c>
      <c r="AF20" s="24">
        <f>AE20*(1+Assumptions!$C$11)</f>
        <v>17287.769500602666</v>
      </c>
      <c r="AG20" s="24">
        <f>AF20*(1+Assumptions!$C$11)</f>
        <v>18152.157975632799</v>
      </c>
      <c r="AH20" s="24">
        <f>AG20*(1+Assumptions!$C$11)</f>
        <v>19059.765874414439</v>
      </c>
      <c r="AI20" s="24">
        <f>AH20*(1+Assumptions!$C$11)</f>
        <v>20012.754168135161</v>
      </c>
      <c r="AJ20" s="24">
        <f>AI20*(1+Assumptions!$C$11)</f>
        <v>21013.391876541918</v>
      </c>
      <c r="AK20" s="24">
        <f>AJ20*(1+Assumptions!$C$11)</f>
        <v>22064.061470369015</v>
      </c>
      <c r="AL20" s="24">
        <f>AK20*(1+Assumptions!$C$11)</f>
        <v>23167.264543887468</v>
      </c>
      <c r="AM20" s="24">
        <f>AL20*(1+Assumptions!$C$11)</f>
        <v>24325.627771081843</v>
      </c>
      <c r="AN20" s="24">
        <f>AM20*(1+Assumptions!$C$11)</f>
        <v>25541.909159635936</v>
      </c>
      <c r="AO20" s="24">
        <f>AN20*(1+Assumptions!$C$11)</f>
        <v>26819.004617617735</v>
      </c>
      <c r="AP20" s="24">
        <f>AO20*(1+Assumptions!$C$11)</f>
        <v>28159.954848498623</v>
      </c>
    </row>
    <row r="21" spans="1:42" ht="11.25" x14ac:dyDescent="0.1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row>
    <row r="22" spans="1:42" s="1" customFormat="1" ht="18.75" customHeight="1" x14ac:dyDescent="0.15">
      <c r="A22" s="25" t="s">
        <v>25</v>
      </c>
      <c r="B22" s="26">
        <f>SUM(B13:B20)</f>
        <v>136000</v>
      </c>
      <c r="C22" s="26">
        <f t="shared" ref="C22:AP22" si="3">SUM(C13:C20)</f>
        <v>142800</v>
      </c>
      <c r="D22" s="26">
        <f t="shared" si="3"/>
        <v>149940</v>
      </c>
      <c r="E22" s="26">
        <f t="shared" si="3"/>
        <v>157437</v>
      </c>
      <c r="F22" s="26">
        <f t="shared" si="3"/>
        <v>165308.85</v>
      </c>
      <c r="G22" s="26">
        <f t="shared" si="3"/>
        <v>173574.29250000001</v>
      </c>
      <c r="H22" s="26">
        <f t="shared" si="3"/>
        <v>182253.007125</v>
      </c>
      <c r="I22" s="26">
        <f t="shared" si="3"/>
        <v>191365.65748125006</v>
      </c>
      <c r="J22" s="26">
        <f t="shared" si="3"/>
        <v>200933.94035531252</v>
      </c>
      <c r="K22" s="26">
        <f t="shared" si="3"/>
        <v>210980.63737307815</v>
      </c>
      <c r="L22" s="26">
        <f t="shared" si="3"/>
        <v>221529.6692417321</v>
      </c>
      <c r="M22" s="26">
        <f t="shared" si="3"/>
        <v>232606.15270381869</v>
      </c>
      <c r="N22" s="26">
        <f t="shared" si="3"/>
        <v>244236.46033900967</v>
      </c>
      <c r="O22" s="26">
        <f t="shared" si="3"/>
        <v>256448.28335596016</v>
      </c>
      <c r="P22" s="26">
        <f t="shared" si="3"/>
        <v>269270.69752375816</v>
      </c>
      <c r="Q22" s="26">
        <f t="shared" si="3"/>
        <v>282734.23239994608</v>
      </c>
      <c r="R22" s="26">
        <f t="shared" si="3"/>
        <v>296870.9440199433</v>
      </c>
      <c r="S22" s="26">
        <f t="shared" si="3"/>
        <v>311714.49122094054</v>
      </c>
      <c r="T22" s="26">
        <f t="shared" si="3"/>
        <v>327300.21578198759</v>
      </c>
      <c r="U22" s="26">
        <f t="shared" si="3"/>
        <v>343665.22657108703</v>
      </c>
      <c r="V22" s="26">
        <f t="shared" si="3"/>
        <v>360848.48789964127</v>
      </c>
      <c r="W22" s="26">
        <f t="shared" si="3"/>
        <v>378890.91229462344</v>
      </c>
      <c r="X22" s="26">
        <f t="shared" si="3"/>
        <v>397835.45790935471</v>
      </c>
      <c r="Y22" s="26">
        <f t="shared" si="3"/>
        <v>417727.23080482229</v>
      </c>
      <c r="Z22" s="26">
        <f t="shared" si="3"/>
        <v>438613.59234506352</v>
      </c>
      <c r="AA22" s="26">
        <f t="shared" si="3"/>
        <v>460544.27196231665</v>
      </c>
      <c r="AB22" s="26">
        <f t="shared" si="3"/>
        <v>483571.48556043254</v>
      </c>
      <c r="AC22" s="26">
        <f t="shared" si="3"/>
        <v>507750.05983845424</v>
      </c>
      <c r="AD22" s="26">
        <f t="shared" si="3"/>
        <v>533137.56283037702</v>
      </c>
      <c r="AE22" s="26">
        <f t="shared" si="3"/>
        <v>559794.44097189582</v>
      </c>
      <c r="AF22" s="26">
        <f t="shared" si="3"/>
        <v>587784.16302049055</v>
      </c>
      <c r="AG22" s="26">
        <f t="shared" si="3"/>
        <v>617173.3711715152</v>
      </c>
      <c r="AH22" s="26">
        <f t="shared" si="3"/>
        <v>648032.03973009111</v>
      </c>
      <c r="AI22" s="26">
        <f t="shared" si="3"/>
        <v>680433.64171659551</v>
      </c>
      <c r="AJ22" s="26">
        <f t="shared" si="3"/>
        <v>714455.32380242541</v>
      </c>
      <c r="AK22" s="26">
        <f t="shared" si="3"/>
        <v>750178.08999254671</v>
      </c>
      <c r="AL22" s="26">
        <f t="shared" si="3"/>
        <v>787686.99449217401</v>
      </c>
      <c r="AM22" s="26">
        <f t="shared" si="3"/>
        <v>827071.34421678295</v>
      </c>
      <c r="AN22" s="26">
        <f t="shared" si="3"/>
        <v>868424.91142762208</v>
      </c>
      <c r="AO22" s="26">
        <f t="shared" si="3"/>
        <v>911846.15699900337</v>
      </c>
      <c r="AP22" s="26">
        <f t="shared" si="3"/>
        <v>957438.46484895342</v>
      </c>
    </row>
    <row r="32" spans="1:42" x14ac:dyDescent="0.15">
      <c r="D32"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BD7FB-A8DE-4970-B69E-96B4671B1077}">
  <sheetPr>
    <tabColor theme="7" tint="0.79998168889431442"/>
  </sheetPr>
  <dimension ref="A1"/>
  <sheetViews>
    <sheetView showGridLines="0" showRowColHeaders="0" topLeftCell="A4" workbookViewId="0">
      <selection activeCell="Y24" sqref="Y24"/>
    </sheetView>
  </sheetViews>
  <sheetFormatPr defaultRowHeight="15" x14ac:dyDescent="0.25"/>
  <cols>
    <col min="1" max="16384" width="9.140625" style="10"/>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5CAE-1E82-4977-9081-F6CC7A89C0F9}">
  <sheetPr>
    <tabColor theme="4"/>
  </sheetPr>
  <dimension ref="B18:F22"/>
  <sheetViews>
    <sheetView showGridLines="0" workbookViewId="0">
      <selection activeCell="E27" sqref="E27"/>
    </sheetView>
  </sheetViews>
  <sheetFormatPr defaultRowHeight="15" x14ac:dyDescent="0.25"/>
  <cols>
    <col min="2" max="6" width="28.28515625" customWidth="1"/>
  </cols>
  <sheetData>
    <row r="18" spans="2:6" x14ac:dyDescent="0.25">
      <c r="B18" s="11" t="s">
        <v>28</v>
      </c>
      <c r="C18" s="12" t="s">
        <v>29</v>
      </c>
      <c r="D18" s="12" t="s">
        <v>0</v>
      </c>
      <c r="E18" s="12" t="s">
        <v>30</v>
      </c>
      <c r="F18" s="12" t="s">
        <v>31</v>
      </c>
    </row>
    <row r="19" spans="2:6" ht="30" x14ac:dyDescent="0.25">
      <c r="B19" s="13">
        <v>2025</v>
      </c>
      <c r="C19" s="14" t="s">
        <v>32</v>
      </c>
      <c r="D19" s="14" t="s">
        <v>33</v>
      </c>
      <c r="E19" s="15">
        <v>50</v>
      </c>
      <c r="F19" s="14" t="s">
        <v>34</v>
      </c>
    </row>
    <row r="20" spans="2:6" ht="30" x14ac:dyDescent="0.25">
      <c r="B20" s="18">
        <v>2027</v>
      </c>
      <c r="C20" s="16" t="s">
        <v>35</v>
      </c>
      <c r="D20" s="16" t="s">
        <v>36</v>
      </c>
      <c r="E20" s="16" t="s">
        <v>37</v>
      </c>
      <c r="F20" s="16" t="s">
        <v>38</v>
      </c>
    </row>
    <row r="21" spans="2:6" x14ac:dyDescent="0.25">
      <c r="B21" s="13">
        <v>2030</v>
      </c>
      <c r="C21" s="14" t="s">
        <v>39</v>
      </c>
      <c r="D21" s="14" t="s">
        <v>40</v>
      </c>
      <c r="E21" s="15">
        <v>70</v>
      </c>
      <c r="F21" s="13" t="s">
        <v>34</v>
      </c>
    </row>
    <row r="22" spans="2:6" ht="30" x14ac:dyDescent="0.25">
      <c r="B22" s="19">
        <v>2031</v>
      </c>
      <c r="C22" s="17" t="s">
        <v>41</v>
      </c>
      <c r="D22" s="17" t="s">
        <v>42</v>
      </c>
      <c r="E22" s="17" t="s">
        <v>43</v>
      </c>
      <c r="F22" s="17" t="s">
        <v>44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F298F-349B-4B58-9D7B-8E0B3C23B3AB}">
  <sheetPr>
    <tabColor rgb="FFFF99FF"/>
  </sheetPr>
  <dimension ref="A2:AP10"/>
  <sheetViews>
    <sheetView workbookViewId="0">
      <selection activeCell="G37" sqref="G37"/>
    </sheetView>
  </sheetViews>
  <sheetFormatPr defaultRowHeight="15" x14ac:dyDescent="0.25"/>
  <cols>
    <col min="1" max="1" width="15.28515625" bestFit="1" customWidth="1"/>
    <col min="2" max="40" width="11.28515625" bestFit="1" customWidth="1"/>
    <col min="41" max="42" width="13.140625" bestFit="1" customWidth="1"/>
  </cols>
  <sheetData>
    <row r="2" spans="1:42" x14ac:dyDescent="0.25">
      <c r="A2" s="9" t="s">
        <v>6</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row>
    <row r="3" spans="1:42" x14ac:dyDescent="0.25">
      <c r="A3" s="2" t="s">
        <v>13</v>
      </c>
      <c r="B3" s="2">
        <v>2025</v>
      </c>
      <c r="C3" s="2">
        <v>2026</v>
      </c>
      <c r="D3" s="2">
        <v>2027</v>
      </c>
      <c r="E3" s="2">
        <v>2028</v>
      </c>
      <c r="F3" s="2">
        <v>2029</v>
      </c>
      <c r="G3" s="2">
        <v>2030</v>
      </c>
      <c r="H3" s="2">
        <v>2031</v>
      </c>
      <c r="I3" s="2">
        <v>2032</v>
      </c>
      <c r="J3" s="2">
        <v>2033</v>
      </c>
      <c r="K3" s="2">
        <v>2034</v>
      </c>
      <c r="L3" s="2">
        <v>2035</v>
      </c>
      <c r="M3" s="2">
        <v>2036</v>
      </c>
      <c r="N3" s="2">
        <v>2037</v>
      </c>
      <c r="O3" s="2">
        <v>2038</v>
      </c>
      <c r="P3" s="2">
        <v>2039</v>
      </c>
      <c r="Q3" s="2">
        <v>2040</v>
      </c>
      <c r="R3" s="2">
        <v>2041</v>
      </c>
      <c r="S3" s="2">
        <v>2042</v>
      </c>
      <c r="T3" s="2">
        <v>2043</v>
      </c>
      <c r="U3" s="2">
        <v>2044</v>
      </c>
      <c r="V3" s="2">
        <v>2045</v>
      </c>
      <c r="W3" s="2">
        <v>2046</v>
      </c>
      <c r="X3" s="2">
        <v>2047</v>
      </c>
      <c r="Y3" s="2">
        <v>2048</v>
      </c>
      <c r="Z3" s="2">
        <v>2049</v>
      </c>
      <c r="AA3" s="2">
        <v>2050</v>
      </c>
      <c r="AB3" s="2">
        <v>2051</v>
      </c>
      <c r="AC3" s="2">
        <v>2052</v>
      </c>
      <c r="AD3" s="2">
        <v>2053</v>
      </c>
      <c r="AE3" s="2">
        <v>2054</v>
      </c>
      <c r="AF3" s="2">
        <v>2055</v>
      </c>
      <c r="AG3" s="2">
        <v>2056</v>
      </c>
      <c r="AH3" s="2">
        <v>2057</v>
      </c>
      <c r="AI3" s="2">
        <v>2058</v>
      </c>
      <c r="AJ3" s="2">
        <v>2059</v>
      </c>
      <c r="AK3" s="2">
        <v>2060</v>
      </c>
      <c r="AL3" s="2">
        <v>2061</v>
      </c>
      <c r="AM3" s="2">
        <v>2062</v>
      </c>
      <c r="AN3" s="2">
        <v>2063</v>
      </c>
      <c r="AO3" s="2">
        <v>2064</v>
      </c>
      <c r="AP3" s="2">
        <v>2065</v>
      </c>
    </row>
    <row r="4" spans="1:42" x14ac:dyDescent="0.25">
      <c r="A4" s="3" t="s">
        <v>45</v>
      </c>
      <c r="B4" s="5">
        <f>'Year Plan'!B22</f>
        <v>136000</v>
      </c>
      <c r="C4" s="5">
        <f>'Year Plan'!C22</f>
        <v>142800</v>
      </c>
      <c r="D4" s="5">
        <f>'Year Plan'!D22</f>
        <v>149940</v>
      </c>
      <c r="E4" s="5">
        <f>'Year Plan'!E22</f>
        <v>157437</v>
      </c>
      <c r="F4" s="5">
        <f>'Year Plan'!F22</f>
        <v>165308.85</v>
      </c>
      <c r="G4" s="5">
        <f>'Year Plan'!G22</f>
        <v>173574.29250000001</v>
      </c>
      <c r="H4" s="5">
        <f>'Year Plan'!H22</f>
        <v>182253.007125</v>
      </c>
      <c r="I4" s="5">
        <f>'Year Plan'!I22</f>
        <v>191365.65748125006</v>
      </c>
      <c r="J4" s="5">
        <f>'Year Plan'!J22</f>
        <v>200933.94035531252</v>
      </c>
      <c r="K4" s="5">
        <f>'Year Plan'!K22</f>
        <v>210980.63737307815</v>
      </c>
      <c r="L4" s="5">
        <f>'Year Plan'!L22</f>
        <v>221529.6692417321</v>
      </c>
      <c r="M4" s="5">
        <f>'Year Plan'!M22</f>
        <v>232606.15270381869</v>
      </c>
      <c r="N4" s="5">
        <f>'Year Plan'!N22</f>
        <v>244236.46033900967</v>
      </c>
      <c r="O4" s="5">
        <f>'Year Plan'!O22</f>
        <v>256448.28335596016</v>
      </c>
      <c r="P4" s="5">
        <f>'Year Plan'!P22</f>
        <v>269270.69752375816</v>
      </c>
      <c r="Q4" s="5">
        <f>'Year Plan'!Q22</f>
        <v>282734.23239994608</v>
      </c>
      <c r="R4" s="5">
        <f>'Year Plan'!R22</f>
        <v>296870.9440199433</v>
      </c>
      <c r="S4" s="5">
        <f>'Year Plan'!S22</f>
        <v>311714.49122094054</v>
      </c>
      <c r="T4" s="5">
        <f>'Year Plan'!T22</f>
        <v>327300.21578198759</v>
      </c>
      <c r="U4" s="5">
        <f>'Year Plan'!U22</f>
        <v>343665.22657108703</v>
      </c>
      <c r="V4" s="5">
        <f>'Year Plan'!V22</f>
        <v>360848.48789964127</v>
      </c>
      <c r="W4" s="5">
        <f>'Year Plan'!W22</f>
        <v>378890.91229462344</v>
      </c>
      <c r="X4" s="5">
        <f>'Year Plan'!X22</f>
        <v>397835.45790935471</v>
      </c>
      <c r="Y4" s="5">
        <f>'Year Plan'!Y22</f>
        <v>417727.23080482229</v>
      </c>
      <c r="Z4" s="5">
        <f>'Year Plan'!Z22</f>
        <v>438613.59234506352</v>
      </c>
      <c r="AA4" s="5">
        <f>'Year Plan'!AA22</f>
        <v>460544.27196231665</v>
      </c>
      <c r="AB4" s="5">
        <f>'Year Plan'!AB22</f>
        <v>483571.48556043254</v>
      </c>
      <c r="AC4" s="5">
        <f>'Year Plan'!AC22</f>
        <v>507750.05983845424</v>
      </c>
      <c r="AD4" s="5">
        <f>'Year Plan'!AD22</f>
        <v>533137.56283037702</v>
      </c>
      <c r="AE4" s="5">
        <f>'Year Plan'!AE22</f>
        <v>559794.44097189582</v>
      </c>
      <c r="AF4" s="5">
        <f>'Year Plan'!AF22</f>
        <v>587784.16302049055</v>
      </c>
      <c r="AG4" s="5">
        <f>'Year Plan'!AG22</f>
        <v>617173.3711715152</v>
      </c>
      <c r="AH4" s="5">
        <f>'Year Plan'!AH22</f>
        <v>648032.03973009111</v>
      </c>
      <c r="AI4" s="5">
        <f>'Year Plan'!AI22</f>
        <v>680433.64171659551</v>
      </c>
      <c r="AJ4" s="5">
        <f>'Year Plan'!AJ22</f>
        <v>714455.32380242541</v>
      </c>
      <c r="AK4" s="5">
        <f>'Year Plan'!AK22</f>
        <v>750178.08999254671</v>
      </c>
      <c r="AL4" s="5">
        <f>'Year Plan'!AL22</f>
        <v>787686.99449217401</v>
      </c>
      <c r="AM4" s="5">
        <f>'Year Plan'!AM22</f>
        <v>827071.34421678295</v>
      </c>
      <c r="AN4" s="5">
        <f>'Year Plan'!AN22</f>
        <v>868424.91142762208</v>
      </c>
      <c r="AO4" s="5">
        <f>'Year Plan'!AO22</f>
        <v>911846.15699900337</v>
      </c>
      <c r="AP4" s="5">
        <f>'Year Plan'!AP22</f>
        <v>957438.46484895342</v>
      </c>
    </row>
    <row r="5" spans="1:42" x14ac:dyDescent="0.25">
      <c r="A5" s="3" t="s">
        <v>46</v>
      </c>
      <c r="B5" s="5">
        <v>0</v>
      </c>
      <c r="C5" s="6">
        <v>0</v>
      </c>
      <c r="D5" s="6">
        <v>66000</v>
      </c>
      <c r="E5" s="6">
        <f>$D$5</f>
        <v>66000</v>
      </c>
      <c r="F5" s="6">
        <f t="shared" ref="F5:AP5" si="0">$D$5</f>
        <v>66000</v>
      </c>
      <c r="G5" s="6">
        <f t="shared" si="0"/>
        <v>66000</v>
      </c>
      <c r="H5" s="6">
        <f t="shared" si="0"/>
        <v>66000</v>
      </c>
      <c r="I5" s="6">
        <f t="shared" si="0"/>
        <v>66000</v>
      </c>
      <c r="J5" s="6">
        <f t="shared" si="0"/>
        <v>66000</v>
      </c>
      <c r="K5" s="6">
        <f t="shared" si="0"/>
        <v>66000</v>
      </c>
      <c r="L5" s="6">
        <f t="shared" si="0"/>
        <v>66000</v>
      </c>
      <c r="M5" s="6">
        <f t="shared" si="0"/>
        <v>66000</v>
      </c>
      <c r="N5" s="6">
        <f t="shared" si="0"/>
        <v>66000</v>
      </c>
      <c r="O5" s="6">
        <f t="shared" si="0"/>
        <v>66000</v>
      </c>
      <c r="P5" s="6">
        <f t="shared" si="0"/>
        <v>66000</v>
      </c>
      <c r="Q5" s="6">
        <f t="shared" si="0"/>
        <v>66000</v>
      </c>
      <c r="R5" s="6">
        <f t="shared" si="0"/>
        <v>66000</v>
      </c>
      <c r="S5" s="6">
        <f t="shared" si="0"/>
        <v>66000</v>
      </c>
      <c r="T5" s="6">
        <f t="shared" si="0"/>
        <v>66000</v>
      </c>
      <c r="U5" s="6">
        <f t="shared" si="0"/>
        <v>66000</v>
      </c>
      <c r="V5" s="6">
        <f t="shared" si="0"/>
        <v>66000</v>
      </c>
      <c r="W5" s="6">
        <f t="shared" si="0"/>
        <v>66000</v>
      </c>
      <c r="X5" s="6">
        <f t="shared" si="0"/>
        <v>66000</v>
      </c>
      <c r="Y5" s="6">
        <f t="shared" si="0"/>
        <v>66000</v>
      </c>
      <c r="Z5" s="6">
        <f t="shared" si="0"/>
        <v>66000</v>
      </c>
      <c r="AA5" s="6">
        <f t="shared" si="0"/>
        <v>66000</v>
      </c>
      <c r="AB5" s="6">
        <f t="shared" si="0"/>
        <v>66000</v>
      </c>
      <c r="AC5" s="6">
        <f t="shared" si="0"/>
        <v>66000</v>
      </c>
      <c r="AD5" s="6">
        <f t="shared" si="0"/>
        <v>66000</v>
      </c>
      <c r="AE5" s="6">
        <f t="shared" si="0"/>
        <v>66000</v>
      </c>
      <c r="AF5" s="6">
        <f t="shared" si="0"/>
        <v>66000</v>
      </c>
      <c r="AG5" s="6">
        <f t="shared" si="0"/>
        <v>66000</v>
      </c>
      <c r="AH5" s="6">
        <f t="shared" si="0"/>
        <v>66000</v>
      </c>
      <c r="AI5" s="6">
        <f t="shared" si="0"/>
        <v>66000</v>
      </c>
      <c r="AJ5" s="6">
        <f t="shared" si="0"/>
        <v>66000</v>
      </c>
      <c r="AK5" s="6">
        <f t="shared" si="0"/>
        <v>66000</v>
      </c>
      <c r="AL5" s="6">
        <f t="shared" si="0"/>
        <v>66000</v>
      </c>
      <c r="AM5" s="6">
        <f t="shared" si="0"/>
        <v>66000</v>
      </c>
      <c r="AN5" s="6">
        <f t="shared" si="0"/>
        <v>66000</v>
      </c>
      <c r="AO5" s="6">
        <f t="shared" si="0"/>
        <v>66000</v>
      </c>
      <c r="AP5" s="6">
        <f t="shared" si="0"/>
        <v>66000</v>
      </c>
    </row>
    <row r="6" spans="1:42" x14ac:dyDescent="0.25">
      <c r="A6" s="3" t="s">
        <v>41</v>
      </c>
      <c r="B6" s="5">
        <v>0</v>
      </c>
      <c r="C6" s="6">
        <f>B6*(1+Assumptions!$C$11)</f>
        <v>0</v>
      </c>
      <c r="D6" s="6">
        <f>C6*(1+Assumptions!$C$11)</f>
        <v>0</v>
      </c>
      <c r="E6" s="6">
        <f>D6*(1+Assumptions!$C$11)</f>
        <v>0</v>
      </c>
      <c r="F6" s="6">
        <f>E6*(1+Assumptions!$C$11)</f>
        <v>0</v>
      </c>
      <c r="G6" s="6">
        <f>F6*(1+Assumptions!$C$11)</f>
        <v>0</v>
      </c>
      <c r="H6" s="6">
        <v>36000</v>
      </c>
      <c r="I6" s="6">
        <f>$H$6</f>
        <v>36000</v>
      </c>
      <c r="J6" s="6">
        <f t="shared" ref="J6:AP6" si="1">$H$6</f>
        <v>36000</v>
      </c>
      <c r="K6" s="6">
        <f t="shared" si="1"/>
        <v>36000</v>
      </c>
      <c r="L6" s="6">
        <f t="shared" si="1"/>
        <v>36000</v>
      </c>
      <c r="M6" s="6">
        <f t="shared" si="1"/>
        <v>36000</v>
      </c>
      <c r="N6" s="6">
        <f t="shared" si="1"/>
        <v>36000</v>
      </c>
      <c r="O6" s="6">
        <f t="shared" si="1"/>
        <v>36000</v>
      </c>
      <c r="P6" s="6">
        <f t="shared" si="1"/>
        <v>36000</v>
      </c>
      <c r="Q6" s="6">
        <f t="shared" si="1"/>
        <v>36000</v>
      </c>
      <c r="R6" s="6">
        <f t="shared" si="1"/>
        <v>36000</v>
      </c>
      <c r="S6" s="6">
        <f t="shared" si="1"/>
        <v>36000</v>
      </c>
      <c r="T6" s="6">
        <f t="shared" si="1"/>
        <v>36000</v>
      </c>
      <c r="U6" s="6">
        <f t="shared" si="1"/>
        <v>36000</v>
      </c>
      <c r="V6" s="6">
        <f t="shared" si="1"/>
        <v>36000</v>
      </c>
      <c r="W6" s="6">
        <f t="shared" si="1"/>
        <v>36000</v>
      </c>
      <c r="X6" s="6">
        <f t="shared" si="1"/>
        <v>36000</v>
      </c>
      <c r="Y6" s="6">
        <f t="shared" si="1"/>
        <v>36000</v>
      </c>
      <c r="Z6" s="6">
        <f t="shared" si="1"/>
        <v>36000</v>
      </c>
      <c r="AA6" s="6">
        <f t="shared" si="1"/>
        <v>36000</v>
      </c>
      <c r="AB6" s="6">
        <f t="shared" si="1"/>
        <v>36000</v>
      </c>
      <c r="AC6" s="6">
        <f t="shared" si="1"/>
        <v>36000</v>
      </c>
      <c r="AD6" s="6">
        <f t="shared" si="1"/>
        <v>36000</v>
      </c>
      <c r="AE6" s="6">
        <f t="shared" si="1"/>
        <v>36000</v>
      </c>
      <c r="AF6" s="6">
        <f t="shared" si="1"/>
        <v>36000</v>
      </c>
      <c r="AG6" s="6">
        <f t="shared" si="1"/>
        <v>36000</v>
      </c>
      <c r="AH6" s="6">
        <f t="shared" si="1"/>
        <v>36000</v>
      </c>
      <c r="AI6" s="6">
        <f t="shared" si="1"/>
        <v>36000</v>
      </c>
      <c r="AJ6" s="6">
        <f t="shared" si="1"/>
        <v>36000</v>
      </c>
      <c r="AK6" s="6">
        <f t="shared" si="1"/>
        <v>36000</v>
      </c>
      <c r="AL6" s="6">
        <f t="shared" si="1"/>
        <v>36000</v>
      </c>
      <c r="AM6" s="6">
        <f t="shared" si="1"/>
        <v>36000</v>
      </c>
      <c r="AN6" s="6">
        <f t="shared" si="1"/>
        <v>36000</v>
      </c>
      <c r="AO6" s="6">
        <f t="shared" si="1"/>
        <v>36000</v>
      </c>
      <c r="AP6" s="6">
        <f t="shared" si="1"/>
        <v>36000</v>
      </c>
    </row>
    <row r="7" spans="1:42" x14ac:dyDescent="0.25">
      <c r="A7" s="3" t="s">
        <v>47</v>
      </c>
      <c r="B7" s="5">
        <v>50000</v>
      </c>
      <c r="C7" s="6">
        <v>0</v>
      </c>
      <c r="D7" s="6">
        <v>0</v>
      </c>
      <c r="E7" s="6">
        <v>0</v>
      </c>
      <c r="F7" s="6">
        <v>0</v>
      </c>
      <c r="G7" s="6">
        <v>0</v>
      </c>
      <c r="H7" s="6">
        <v>0</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6">
        <v>0</v>
      </c>
      <c r="AB7" s="6">
        <v>0</v>
      </c>
      <c r="AC7" s="6">
        <v>0</v>
      </c>
      <c r="AD7" s="6">
        <v>0</v>
      </c>
      <c r="AE7" s="6">
        <v>0</v>
      </c>
      <c r="AF7" s="6">
        <v>0</v>
      </c>
      <c r="AG7" s="6">
        <v>0</v>
      </c>
      <c r="AH7" s="6">
        <v>0</v>
      </c>
      <c r="AI7" s="6">
        <v>0</v>
      </c>
      <c r="AJ7" s="6">
        <v>0</v>
      </c>
      <c r="AK7" s="6">
        <v>0</v>
      </c>
      <c r="AL7" s="6">
        <v>0</v>
      </c>
      <c r="AM7" s="6">
        <v>0</v>
      </c>
      <c r="AN7" s="6">
        <v>0</v>
      </c>
      <c r="AO7" s="6">
        <v>0</v>
      </c>
      <c r="AP7" s="6">
        <v>0</v>
      </c>
    </row>
    <row r="8" spans="1:42" x14ac:dyDescent="0.25">
      <c r="A8" s="3" t="s">
        <v>39</v>
      </c>
      <c r="B8" s="5">
        <v>0</v>
      </c>
      <c r="C8" s="6">
        <f>B8*(1+Assumptions!$C$11)</f>
        <v>0</v>
      </c>
      <c r="D8" s="6">
        <f>C8*(1+Assumptions!$C$11)</f>
        <v>0</v>
      </c>
      <c r="E8" s="6">
        <f>D8*(1+Assumptions!$C$11)</f>
        <v>0</v>
      </c>
      <c r="F8" s="6">
        <f>E8*(1+Assumptions!$C$11)</f>
        <v>0</v>
      </c>
      <c r="G8" s="6">
        <v>70000</v>
      </c>
      <c r="H8" s="6">
        <v>0</v>
      </c>
      <c r="I8" s="6">
        <f>H8*(1+Assumptions!$C$11)</f>
        <v>0</v>
      </c>
      <c r="J8" s="6">
        <f>I8*(1+Assumptions!$C$11)</f>
        <v>0</v>
      </c>
      <c r="K8" s="6">
        <f>J8*(1+Assumptions!$C$11)</f>
        <v>0</v>
      </c>
      <c r="L8" s="6">
        <f>K8*(1+Assumptions!$C$11)</f>
        <v>0</v>
      </c>
      <c r="M8" s="6">
        <f>L8*(1+Assumptions!$C$11)</f>
        <v>0</v>
      </c>
      <c r="N8" s="6">
        <f>M8*(1+Assumptions!$C$11)</f>
        <v>0</v>
      </c>
      <c r="O8" s="6">
        <f>N8*(1+Assumptions!$C$11)</f>
        <v>0</v>
      </c>
      <c r="P8" s="6">
        <f>O8*(1+Assumptions!$C$11)</f>
        <v>0</v>
      </c>
      <c r="Q8" s="6">
        <f>P8*(1+Assumptions!$C$11)</f>
        <v>0</v>
      </c>
      <c r="R8" s="6">
        <f>Q8*(1+Assumptions!$C$11)</f>
        <v>0</v>
      </c>
      <c r="S8" s="6">
        <f>R8*(1+Assumptions!$C$11)</f>
        <v>0</v>
      </c>
      <c r="T8" s="6">
        <f>S8*(1+Assumptions!$C$11)</f>
        <v>0</v>
      </c>
      <c r="U8" s="6">
        <f>T8*(1+Assumptions!$C$11)</f>
        <v>0</v>
      </c>
      <c r="V8" s="6">
        <f>U8*(1+Assumptions!$C$11)</f>
        <v>0</v>
      </c>
      <c r="W8" s="6">
        <f>V8*(1+Assumptions!$C$11)</f>
        <v>0</v>
      </c>
      <c r="X8" s="6">
        <f>W8*(1+Assumptions!$C$11)</f>
        <v>0</v>
      </c>
      <c r="Y8" s="6">
        <f>X8*(1+Assumptions!$C$11)</f>
        <v>0</v>
      </c>
      <c r="Z8" s="6">
        <f>Y8*(1+Assumptions!$C$11)</f>
        <v>0</v>
      </c>
      <c r="AA8" s="6">
        <f>Z8*(1+Assumptions!$C$11)</f>
        <v>0</v>
      </c>
      <c r="AB8" s="6">
        <f>AA8*(1+Assumptions!$C$11)</f>
        <v>0</v>
      </c>
      <c r="AC8" s="6">
        <f>AB8*(1+Assumptions!$C$11)</f>
        <v>0</v>
      </c>
      <c r="AD8" s="6">
        <f>AC8*(1+Assumptions!$C$11)</f>
        <v>0</v>
      </c>
      <c r="AE8" s="6">
        <f>AD8*(1+Assumptions!$C$11)</f>
        <v>0</v>
      </c>
      <c r="AF8" s="6">
        <f>AE8*(1+Assumptions!$C$11)</f>
        <v>0</v>
      </c>
      <c r="AG8" s="6">
        <f>AF8*(1+Assumptions!$C$11)</f>
        <v>0</v>
      </c>
      <c r="AH8" s="6">
        <f>AG8*(1+Assumptions!$C$11)</f>
        <v>0</v>
      </c>
      <c r="AI8" s="6">
        <f>AH8*(1+Assumptions!$C$11)</f>
        <v>0</v>
      </c>
      <c r="AJ8" s="6">
        <f>AI8*(1+Assumptions!$C$11)</f>
        <v>0</v>
      </c>
      <c r="AK8" s="6">
        <f>AJ8*(1+Assumptions!$C$11)</f>
        <v>0</v>
      </c>
      <c r="AL8" s="6">
        <f>AK8*(1+Assumptions!$C$11)</f>
        <v>0</v>
      </c>
      <c r="AM8" s="6">
        <f>AL8*(1+Assumptions!$C$11)</f>
        <v>0</v>
      </c>
      <c r="AN8" s="6">
        <f>AM8*(1+Assumptions!$C$11)</f>
        <v>0</v>
      </c>
      <c r="AO8" s="6">
        <f>AN8*(1+Assumptions!$C$11)</f>
        <v>0</v>
      </c>
      <c r="AP8" s="6">
        <f>AO8*(1+Assumptions!$C$11)</f>
        <v>0</v>
      </c>
    </row>
    <row r="9" spans="1:42"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spans="1:42" x14ac:dyDescent="0.25">
      <c r="A10" s="4" t="s">
        <v>25</v>
      </c>
      <c r="B10" s="8">
        <f>SUM(B4:B8)</f>
        <v>186000</v>
      </c>
      <c r="C10" s="8">
        <f>SUM(C4:C8)</f>
        <v>142800</v>
      </c>
      <c r="D10" s="8">
        <f>SUM(D4:D8)</f>
        <v>215940</v>
      </c>
      <c r="E10" s="8">
        <f>SUM(E4:E8)</f>
        <v>223437</v>
      </c>
      <c r="F10" s="8">
        <f>SUM(F4:F8)</f>
        <v>231308.85</v>
      </c>
      <c r="G10" s="8">
        <f>SUM(G4:G8)</f>
        <v>309574.29249999998</v>
      </c>
      <c r="H10" s="8">
        <f>SUM(H4:H8)</f>
        <v>284253.007125</v>
      </c>
      <c r="I10" s="8">
        <f>SUM(I4:I8)</f>
        <v>293365.65748125006</v>
      </c>
      <c r="J10" s="8">
        <f>SUM(J4:J8)</f>
        <v>302933.94035531254</v>
      </c>
      <c r="K10" s="8">
        <f>SUM(K4:K8)</f>
        <v>312980.63737307815</v>
      </c>
      <c r="L10" s="8">
        <f>SUM(L4:L8)</f>
        <v>323529.6692417321</v>
      </c>
      <c r="M10" s="8">
        <f>SUM(M4:M8)</f>
        <v>334606.15270381869</v>
      </c>
      <c r="N10" s="8">
        <f>SUM(N4:N8)</f>
        <v>346236.46033900965</v>
      </c>
      <c r="O10" s="8">
        <f>SUM(O4:O8)</f>
        <v>358448.28335596016</v>
      </c>
      <c r="P10" s="8">
        <f>SUM(P4:P8)</f>
        <v>371270.69752375816</v>
      </c>
      <c r="Q10" s="8">
        <f>SUM(Q4:Q8)</f>
        <v>384734.23239994608</v>
      </c>
      <c r="R10" s="8">
        <f>SUM(R4:R8)</f>
        <v>398870.9440199433</v>
      </c>
      <c r="S10" s="8">
        <f>SUM(S4:S8)</f>
        <v>413714.49122094054</v>
      </c>
      <c r="T10" s="8">
        <f>SUM(T4:T8)</f>
        <v>429300.21578198759</v>
      </c>
      <c r="U10" s="8">
        <f>SUM(U4:U8)</f>
        <v>445665.22657108703</v>
      </c>
      <c r="V10" s="8">
        <f>SUM(V4:V8)</f>
        <v>462848.48789964127</v>
      </c>
      <c r="W10" s="8">
        <f>SUM(W4:W8)</f>
        <v>480890.91229462344</v>
      </c>
      <c r="X10" s="8">
        <f>SUM(X4:X8)</f>
        <v>499835.45790935471</v>
      </c>
      <c r="Y10" s="8">
        <f>SUM(Y4:Y8)</f>
        <v>519727.23080482229</v>
      </c>
      <c r="Z10" s="8">
        <f>SUM(Z4:Z8)</f>
        <v>540613.59234506357</v>
      </c>
      <c r="AA10" s="8">
        <f>SUM(AA4:AA8)</f>
        <v>562544.27196231671</v>
      </c>
      <c r="AB10" s="8">
        <f>SUM(AB4:AB8)</f>
        <v>585571.48556043254</v>
      </c>
      <c r="AC10" s="8">
        <f>SUM(AC4:AC8)</f>
        <v>609750.05983845424</v>
      </c>
      <c r="AD10" s="8">
        <f>SUM(AD4:AD8)</f>
        <v>635137.56283037702</v>
      </c>
      <c r="AE10" s="8">
        <f>SUM(AE4:AE8)</f>
        <v>661794.44097189582</v>
      </c>
      <c r="AF10" s="8">
        <f>SUM(AF4:AF8)</f>
        <v>689784.16302049055</v>
      </c>
      <c r="AG10" s="8">
        <f>SUM(AG4:AG8)</f>
        <v>719173.3711715152</v>
      </c>
      <c r="AH10" s="8">
        <f>SUM(AH4:AH8)</f>
        <v>750032.03973009111</v>
      </c>
      <c r="AI10" s="8">
        <f>SUM(AI4:AI8)</f>
        <v>782433.64171659551</v>
      </c>
      <c r="AJ10" s="8">
        <f>SUM(AJ4:AJ8)</f>
        <v>816455.32380242541</v>
      </c>
      <c r="AK10" s="8">
        <f>SUM(AK4:AK8)</f>
        <v>852178.08999254671</v>
      </c>
      <c r="AL10" s="8">
        <f>SUM(AL4:AL8)</f>
        <v>889686.99449217401</v>
      </c>
      <c r="AM10" s="8">
        <f>SUM(AM4:AM8)</f>
        <v>929071.34421678295</v>
      </c>
      <c r="AN10" s="8">
        <f>SUM(AN4:AN8)</f>
        <v>970424.91142762208</v>
      </c>
      <c r="AO10" s="8">
        <f>SUM(AO4:AO8)</f>
        <v>1013846.1569990034</v>
      </c>
      <c r="AP10" s="8">
        <f>SUM(AP4:AP8)</f>
        <v>1059438.4648489533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D15E7-CB95-436D-8AB8-043321744208}">
  <sheetPr>
    <tabColor theme="1" tint="0.249977111117893"/>
  </sheetPr>
  <dimension ref="A1"/>
  <sheetViews>
    <sheetView showGridLines="0" showRowColHeaders="0" topLeftCell="A7" workbookViewId="0">
      <selection activeCell="AC8" sqref="AC8"/>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87F4D-834A-4577-94A5-634777C901AD}">
  <sheetPr>
    <tabColor theme="5" tint="0.39997558519241921"/>
  </sheetPr>
  <dimension ref="A2:AP6"/>
  <sheetViews>
    <sheetView workbookViewId="0">
      <selection activeCell="E17" sqref="E17"/>
    </sheetView>
  </sheetViews>
  <sheetFormatPr defaultRowHeight="15" x14ac:dyDescent="0.25"/>
  <cols>
    <col min="1" max="1" width="22.28515625" bestFit="1" customWidth="1"/>
    <col min="2" max="9" width="11.28515625" bestFit="1" customWidth="1"/>
    <col min="10" max="26" width="13.140625" bestFit="1" customWidth="1"/>
    <col min="27" max="42" width="14.28515625" bestFit="1" customWidth="1"/>
  </cols>
  <sheetData>
    <row r="2" spans="1:42" x14ac:dyDescent="0.25">
      <c r="A2" s="28" t="s">
        <v>48</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row>
    <row r="3" spans="1:42" x14ac:dyDescent="0.25">
      <c r="A3" s="21" t="s">
        <v>13</v>
      </c>
      <c r="B3" s="21">
        <v>2025</v>
      </c>
      <c r="C3" s="21">
        <v>2026</v>
      </c>
      <c r="D3" s="21">
        <v>2027</v>
      </c>
      <c r="E3" s="21">
        <v>2028</v>
      </c>
      <c r="F3" s="21">
        <v>2029</v>
      </c>
      <c r="G3" s="21">
        <v>2030</v>
      </c>
      <c r="H3" s="21">
        <v>2031</v>
      </c>
      <c r="I3" s="21">
        <v>2032</v>
      </c>
      <c r="J3" s="21">
        <v>2033</v>
      </c>
      <c r="K3" s="21">
        <v>2034</v>
      </c>
      <c r="L3" s="21">
        <v>2035</v>
      </c>
      <c r="M3" s="21">
        <v>2036</v>
      </c>
      <c r="N3" s="21">
        <v>2037</v>
      </c>
      <c r="O3" s="21">
        <v>2038</v>
      </c>
      <c r="P3" s="21">
        <v>2039</v>
      </c>
      <c r="Q3" s="21">
        <v>2040</v>
      </c>
      <c r="R3" s="21">
        <v>2041</v>
      </c>
      <c r="S3" s="21">
        <v>2042</v>
      </c>
      <c r="T3" s="21">
        <v>2043</v>
      </c>
      <c r="U3" s="21">
        <v>2044</v>
      </c>
      <c r="V3" s="21">
        <v>2045</v>
      </c>
      <c r="W3" s="21">
        <v>2046</v>
      </c>
      <c r="X3" s="21">
        <v>2047</v>
      </c>
      <c r="Y3" s="21">
        <v>2048</v>
      </c>
      <c r="Z3" s="21">
        <v>2049</v>
      </c>
      <c r="AA3" s="21">
        <v>2050</v>
      </c>
      <c r="AB3" s="21">
        <v>2051</v>
      </c>
      <c r="AC3" s="21">
        <v>2052</v>
      </c>
      <c r="AD3" s="21">
        <v>2053</v>
      </c>
      <c r="AE3" s="21">
        <v>2054</v>
      </c>
      <c r="AF3" s="21">
        <v>2055</v>
      </c>
      <c r="AG3" s="21">
        <v>2056</v>
      </c>
      <c r="AH3" s="21">
        <v>2057</v>
      </c>
      <c r="AI3" s="21">
        <v>2058</v>
      </c>
      <c r="AJ3" s="21">
        <v>2059</v>
      </c>
      <c r="AK3" s="21">
        <v>2060</v>
      </c>
      <c r="AL3" s="21">
        <v>2061</v>
      </c>
      <c r="AM3" s="21">
        <v>2062</v>
      </c>
      <c r="AN3" s="21">
        <v>2063</v>
      </c>
      <c r="AO3" s="21">
        <v>2064</v>
      </c>
      <c r="AP3" s="21">
        <v>2065</v>
      </c>
    </row>
    <row r="4" spans="1:42" x14ac:dyDescent="0.25">
      <c r="A4" s="22" t="s">
        <v>5</v>
      </c>
      <c r="B4" s="23">
        <f>'Year Plan'!B4</f>
        <v>200000</v>
      </c>
      <c r="C4" s="23">
        <f>'Year Plan'!C4</f>
        <v>212000</v>
      </c>
      <c r="D4" s="23">
        <f>'Year Plan'!D4</f>
        <v>224720</v>
      </c>
      <c r="E4" s="23">
        <f>'Year Plan'!E4</f>
        <v>238203.2</v>
      </c>
      <c r="F4" s="23">
        <f>'Year Plan'!F4</f>
        <v>252495.39200000002</v>
      </c>
      <c r="G4" s="23">
        <f>'Year Plan'!G4</f>
        <v>267645.11552000005</v>
      </c>
      <c r="H4" s="23">
        <f>'Year Plan'!H4</f>
        <v>283703.82245120005</v>
      </c>
      <c r="I4" s="23">
        <f>'Year Plan'!I4</f>
        <v>300726.05179827206</v>
      </c>
      <c r="J4" s="23">
        <f>'Year Plan'!J4</f>
        <v>318769.61490616843</v>
      </c>
      <c r="K4" s="23">
        <f>'Year Plan'!K4</f>
        <v>337895.79180053854</v>
      </c>
      <c r="L4" s="23">
        <f>'Year Plan'!L4</f>
        <v>358169.53930857085</v>
      </c>
      <c r="M4" s="23">
        <f>'Year Plan'!M4</f>
        <v>379659.71166708512</v>
      </c>
      <c r="N4" s="23">
        <f>'Year Plan'!N4</f>
        <v>402439.29436711024</v>
      </c>
      <c r="O4" s="23">
        <f>'Year Plan'!O4</f>
        <v>426585.65202913689</v>
      </c>
      <c r="P4" s="23">
        <f>'Year Plan'!P4</f>
        <v>452180.79115088511</v>
      </c>
      <c r="Q4" s="23">
        <f>'Year Plan'!Q4</f>
        <v>479311.63861993823</v>
      </c>
      <c r="R4" s="23">
        <f>'Year Plan'!R4</f>
        <v>508070.33693713456</v>
      </c>
      <c r="S4" s="23">
        <f>'Year Plan'!S4</f>
        <v>538554.55715336266</v>
      </c>
      <c r="T4" s="23">
        <f>'Year Plan'!T4</f>
        <v>570867.83058256446</v>
      </c>
      <c r="U4" s="23">
        <f>'Year Plan'!U4</f>
        <v>605119.90041751834</v>
      </c>
      <c r="V4" s="23">
        <f>'Year Plan'!V4</f>
        <v>641427.09444256942</v>
      </c>
      <c r="W4" s="23">
        <f>'Year Plan'!W4</f>
        <v>679912.72010912362</v>
      </c>
      <c r="X4" s="23">
        <f>'Year Plan'!X4</f>
        <v>720707.4833156711</v>
      </c>
      <c r="Y4" s="23">
        <f>'Year Plan'!Y4</f>
        <v>763949.93231461139</v>
      </c>
      <c r="Z4" s="23">
        <f>'Year Plan'!Z4</f>
        <v>809786.92825348815</v>
      </c>
      <c r="AA4" s="23">
        <f>'Year Plan'!AA4</f>
        <v>858374.14394869749</v>
      </c>
      <c r="AB4" s="23">
        <f>'Year Plan'!AB4</f>
        <v>909876.59258561942</v>
      </c>
      <c r="AC4" s="23">
        <f>'Year Plan'!AC4</f>
        <v>964469.18814075668</v>
      </c>
      <c r="AD4" s="23">
        <f>'Year Plan'!AD4</f>
        <v>1022337.3394292021</v>
      </c>
      <c r="AE4" s="23">
        <f>'Year Plan'!AE4</f>
        <v>1083677.5797949543</v>
      </c>
      <c r="AF4" s="23">
        <f>'Year Plan'!AF4</f>
        <v>1148698.2345826516</v>
      </c>
      <c r="AG4" s="23">
        <f>'Year Plan'!AG4</f>
        <v>1217620.1286576109</v>
      </c>
      <c r="AH4" s="23">
        <f>'Year Plan'!AH4</f>
        <v>1290677.3363770675</v>
      </c>
      <c r="AI4" s="23">
        <f>'Year Plan'!AI4</f>
        <v>1368117.9765596916</v>
      </c>
      <c r="AJ4" s="23">
        <f>'Year Plan'!AJ4</f>
        <v>1450205.0551532733</v>
      </c>
      <c r="AK4" s="23">
        <f>'Year Plan'!AK4</f>
        <v>1537217.3584624697</v>
      </c>
      <c r="AL4" s="23">
        <f>'Year Plan'!AL4</f>
        <v>1629450.3999702178</v>
      </c>
      <c r="AM4" s="23">
        <f>'Year Plan'!AM4</f>
        <v>1727217.4239684311</v>
      </c>
      <c r="AN4" s="23">
        <f>'Year Plan'!AN4</f>
        <v>1830850.469406537</v>
      </c>
      <c r="AO4" s="23">
        <f>'Year Plan'!AO4</f>
        <v>1940701.4975709294</v>
      </c>
      <c r="AP4" s="23">
        <f>'Year Plan'!AP4</f>
        <v>2057143.5874251851</v>
      </c>
    </row>
    <row r="5" spans="1:42" x14ac:dyDescent="0.25">
      <c r="A5" s="22" t="s">
        <v>25</v>
      </c>
      <c r="B5" s="24">
        <f>'Updated Expenses'!B10</f>
        <v>186000</v>
      </c>
      <c r="C5" s="24">
        <f>'Updated Expenses'!C10</f>
        <v>142800</v>
      </c>
      <c r="D5" s="24">
        <f>'Updated Expenses'!D10</f>
        <v>215940</v>
      </c>
      <c r="E5" s="24">
        <f>'Updated Expenses'!E10</f>
        <v>223437</v>
      </c>
      <c r="F5" s="24">
        <f>'Updated Expenses'!F10</f>
        <v>231308.85</v>
      </c>
      <c r="G5" s="24">
        <f>'Updated Expenses'!G10</f>
        <v>309574.29249999998</v>
      </c>
      <c r="H5" s="24">
        <f>'Updated Expenses'!H10</f>
        <v>284253.007125</v>
      </c>
      <c r="I5" s="24">
        <f>'Updated Expenses'!I10</f>
        <v>293365.65748125006</v>
      </c>
      <c r="J5" s="24">
        <f>'Updated Expenses'!J10</f>
        <v>302933.94035531254</v>
      </c>
      <c r="K5" s="24">
        <f>'Updated Expenses'!K10</f>
        <v>312980.63737307815</v>
      </c>
      <c r="L5" s="24">
        <f>'Updated Expenses'!L10</f>
        <v>323529.6692417321</v>
      </c>
      <c r="M5" s="24">
        <f>'Updated Expenses'!M10</f>
        <v>334606.15270381869</v>
      </c>
      <c r="N5" s="24">
        <f>'Updated Expenses'!N10</f>
        <v>346236.46033900965</v>
      </c>
      <c r="O5" s="24">
        <f>'Updated Expenses'!O10</f>
        <v>358448.28335596016</v>
      </c>
      <c r="P5" s="24">
        <f>'Updated Expenses'!P10</f>
        <v>371270.69752375816</v>
      </c>
      <c r="Q5" s="24">
        <f>'Updated Expenses'!Q10</f>
        <v>384734.23239994608</v>
      </c>
      <c r="R5" s="24">
        <f>'Updated Expenses'!R10</f>
        <v>398870.9440199433</v>
      </c>
      <c r="S5" s="24">
        <f>'Updated Expenses'!S10</f>
        <v>413714.49122094054</v>
      </c>
      <c r="T5" s="24">
        <f>'Updated Expenses'!T10</f>
        <v>429300.21578198759</v>
      </c>
      <c r="U5" s="24">
        <f>'Updated Expenses'!U10</f>
        <v>445665.22657108703</v>
      </c>
      <c r="V5" s="24">
        <f>'Updated Expenses'!V10</f>
        <v>462848.48789964127</v>
      </c>
      <c r="W5" s="24">
        <f>'Updated Expenses'!W10</f>
        <v>480890.91229462344</v>
      </c>
      <c r="X5" s="24">
        <f>'Updated Expenses'!X10</f>
        <v>499835.45790935471</v>
      </c>
      <c r="Y5" s="24">
        <f>'Updated Expenses'!Y10</f>
        <v>519727.23080482229</v>
      </c>
      <c r="Z5" s="24">
        <f>'Updated Expenses'!Z10</f>
        <v>540613.59234506357</v>
      </c>
      <c r="AA5" s="24">
        <f>'Updated Expenses'!AA10</f>
        <v>562544.27196231671</v>
      </c>
      <c r="AB5" s="24">
        <f>'Updated Expenses'!AB10</f>
        <v>585571.48556043254</v>
      </c>
      <c r="AC5" s="24">
        <f>'Updated Expenses'!AC10</f>
        <v>609750.05983845424</v>
      </c>
      <c r="AD5" s="24">
        <f>'Updated Expenses'!AD10</f>
        <v>635137.56283037702</v>
      </c>
      <c r="AE5" s="24">
        <f>'Updated Expenses'!AE10</f>
        <v>661794.44097189582</v>
      </c>
      <c r="AF5" s="24">
        <f>'Updated Expenses'!AF10</f>
        <v>689784.16302049055</v>
      </c>
      <c r="AG5" s="24">
        <f>'Updated Expenses'!AG10</f>
        <v>719173.3711715152</v>
      </c>
      <c r="AH5" s="24">
        <f>'Updated Expenses'!AH10</f>
        <v>750032.03973009111</v>
      </c>
      <c r="AI5" s="24">
        <f>'Updated Expenses'!AI10</f>
        <v>782433.64171659551</v>
      </c>
      <c r="AJ5" s="24">
        <f>'Updated Expenses'!AJ10</f>
        <v>816455.32380242541</v>
      </c>
      <c r="AK5" s="24">
        <f>'Updated Expenses'!AK10</f>
        <v>852178.08999254671</v>
      </c>
      <c r="AL5" s="24">
        <f>'Updated Expenses'!AL10</f>
        <v>889686.99449217401</v>
      </c>
      <c r="AM5" s="24">
        <f>'Updated Expenses'!AM10</f>
        <v>929071.34421678295</v>
      </c>
      <c r="AN5" s="24">
        <f>'Updated Expenses'!AN10</f>
        <v>970424.91142762208</v>
      </c>
      <c r="AO5" s="24">
        <f>'Updated Expenses'!AO10</f>
        <v>1013846.1569990034</v>
      </c>
      <c r="AP5" s="24">
        <f>'Updated Expenses'!AP10</f>
        <v>1059438.4648489533</v>
      </c>
    </row>
    <row r="6" spans="1:42" x14ac:dyDescent="0.25">
      <c r="A6" s="22" t="s">
        <v>48</v>
      </c>
      <c r="B6" s="24">
        <f>B4-B5</f>
        <v>14000</v>
      </c>
      <c r="C6" s="24">
        <f t="shared" ref="C6:AP6" si="0">C4-C5</f>
        <v>69200</v>
      </c>
      <c r="D6" s="24">
        <f t="shared" si="0"/>
        <v>8780</v>
      </c>
      <c r="E6" s="24">
        <f t="shared" si="0"/>
        <v>14766.200000000012</v>
      </c>
      <c r="F6" s="24">
        <f t="shared" si="0"/>
        <v>21186.542000000016</v>
      </c>
      <c r="G6" s="24">
        <f t="shared" si="0"/>
        <v>-41929.176979999931</v>
      </c>
      <c r="H6" s="24">
        <f t="shared" si="0"/>
        <v>-549.18467379995855</v>
      </c>
      <c r="I6" s="24">
        <f t="shared" si="0"/>
        <v>7360.3943170220009</v>
      </c>
      <c r="J6" s="24">
        <f t="shared" si="0"/>
        <v>15835.674550855882</v>
      </c>
      <c r="K6" s="24">
        <f t="shared" si="0"/>
        <v>24915.154427460395</v>
      </c>
      <c r="L6" s="24">
        <f t="shared" si="0"/>
        <v>34639.870066838746</v>
      </c>
      <c r="M6" s="24">
        <f t="shared" si="0"/>
        <v>45053.558963266434</v>
      </c>
      <c r="N6" s="24">
        <f t="shared" si="0"/>
        <v>56202.834028100595</v>
      </c>
      <c r="O6" s="24">
        <f t="shared" si="0"/>
        <v>68137.368673176738</v>
      </c>
      <c r="P6" s="24">
        <f t="shared" si="0"/>
        <v>80910.093627126946</v>
      </c>
      <c r="Q6" s="24">
        <f t="shared" si="0"/>
        <v>94577.406219992146</v>
      </c>
      <c r="R6" s="24">
        <f t="shared" si="0"/>
        <v>109199.39291719126</v>
      </c>
      <c r="S6" s="24">
        <f t="shared" si="0"/>
        <v>124840.06593242212</v>
      </c>
      <c r="T6" s="24">
        <f t="shared" si="0"/>
        <v>141567.61480057688</v>
      </c>
      <c r="U6" s="24">
        <f t="shared" si="0"/>
        <v>159454.67384643131</v>
      </c>
      <c r="V6" s="24">
        <f t="shared" si="0"/>
        <v>178578.60654292814</v>
      </c>
      <c r="W6" s="24">
        <f t="shared" si="0"/>
        <v>199021.80781450018</v>
      </c>
      <c r="X6" s="24">
        <f t="shared" si="0"/>
        <v>220872.02540631639</v>
      </c>
      <c r="Y6" s="24">
        <f t="shared" si="0"/>
        <v>244222.7015097891</v>
      </c>
      <c r="Z6" s="24">
        <f t="shared" si="0"/>
        <v>269173.33590842457</v>
      </c>
      <c r="AA6" s="24">
        <f t="shared" si="0"/>
        <v>295829.87198638078</v>
      </c>
      <c r="AB6" s="24">
        <f t="shared" si="0"/>
        <v>324305.10702518688</v>
      </c>
      <c r="AC6" s="24">
        <f t="shared" si="0"/>
        <v>354719.12830230244</v>
      </c>
      <c r="AD6" s="24">
        <f t="shared" si="0"/>
        <v>387199.77659882512</v>
      </c>
      <c r="AE6" s="24">
        <f t="shared" si="0"/>
        <v>421883.13882305846</v>
      </c>
      <c r="AF6" s="24">
        <f t="shared" si="0"/>
        <v>458914.07156216109</v>
      </c>
      <c r="AG6" s="24">
        <f t="shared" si="0"/>
        <v>498446.75748609565</v>
      </c>
      <c r="AH6" s="24">
        <f t="shared" si="0"/>
        <v>540645.29664697638</v>
      </c>
      <c r="AI6" s="24">
        <f t="shared" si="0"/>
        <v>585684.33484309609</v>
      </c>
      <c r="AJ6" s="24">
        <f t="shared" si="0"/>
        <v>633749.73135084787</v>
      </c>
      <c r="AK6" s="24">
        <f t="shared" si="0"/>
        <v>685039.26846992294</v>
      </c>
      <c r="AL6" s="24">
        <f t="shared" si="0"/>
        <v>739763.40547804383</v>
      </c>
      <c r="AM6" s="24">
        <f t="shared" si="0"/>
        <v>798146.07975164813</v>
      </c>
      <c r="AN6" s="24">
        <f t="shared" si="0"/>
        <v>860425.55797891493</v>
      </c>
      <c r="AO6" s="24">
        <f t="shared" si="0"/>
        <v>926855.34057192598</v>
      </c>
      <c r="AP6" s="24">
        <f t="shared" si="0"/>
        <v>997705.12257623184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E4AF7-B5CD-45A9-8B14-329FB8F52D9B}">
  <sheetPr>
    <tabColor rgb="FFFFFF99"/>
  </sheetPr>
  <dimension ref="A1"/>
  <sheetViews>
    <sheetView showGridLines="0" showRowColHeaders="0" workbookViewId="0">
      <selection activeCell="R37" sqref="R37"/>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Assumptions</vt:lpstr>
      <vt:lpstr>Year Plan</vt:lpstr>
      <vt:lpstr>Inc VS Exp_Chart</vt:lpstr>
      <vt:lpstr>Life Events</vt:lpstr>
      <vt:lpstr>Updated Expenses</vt:lpstr>
      <vt:lpstr>Visualisation</vt:lpstr>
      <vt:lpstr>Net Cash</vt:lpstr>
      <vt:lpstr>Net Chart</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Gift Xipu</dc:creator>
  <cp:lastModifiedBy>GIFT MARKUS XIPU</cp:lastModifiedBy>
  <dcterms:created xsi:type="dcterms:W3CDTF">2025-07-23T09:27:41Z</dcterms:created>
  <dcterms:modified xsi:type="dcterms:W3CDTF">2025-08-03T17:21:19Z</dcterms:modified>
</cp:coreProperties>
</file>