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igan\OneDrive\Desktop\NYU\Fall 2025\Capstone\Current allocations\Aggregated\"/>
    </mc:Choice>
  </mc:AlternateContent>
  <xr:revisionPtr revIDLastSave="0" documentId="13_ncr:1_{2E96C46B-709B-41CA-8986-ABC62772888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7" i="1"/>
  <c r="G19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3" i="1"/>
  <c r="G23" i="1"/>
  <c r="G22" i="1"/>
  <c r="G21" i="1"/>
  <c r="G18" i="1"/>
  <c r="G16" i="1"/>
  <c r="G15" i="1"/>
  <c r="G14" i="1"/>
  <c r="G13" i="1"/>
  <c r="G6" i="1"/>
  <c r="G5" i="1"/>
  <c r="G7" i="1" l="1"/>
  <c r="G11" i="1"/>
  <c r="G12" i="1"/>
  <c r="G3" i="1"/>
  <c r="G4" i="1"/>
  <c r="G8" i="1"/>
  <c r="G9" i="1"/>
  <c r="G10" i="1"/>
  <c r="F18" i="1" l="1"/>
  <c r="F17" i="1"/>
  <c r="F23" i="1"/>
  <c r="F22" i="1"/>
  <c r="F21" i="1"/>
  <c r="F20" i="1"/>
  <c r="F16" i="1"/>
  <c r="F15" i="1"/>
  <c r="F14" i="1"/>
  <c r="F13" i="1"/>
  <c r="F6" i="1"/>
  <c r="F5" i="1"/>
  <c r="F4" i="1"/>
  <c r="F7" i="1" l="1"/>
  <c r="F8" i="1"/>
  <c r="F9" i="1"/>
  <c r="F10" i="1"/>
  <c r="F12" i="1" l="1"/>
  <c r="F11" i="1"/>
  <c r="F19" i="1" l="1"/>
  <c r="E20" i="1" l="1"/>
  <c r="E6" i="1"/>
  <c r="E19" i="1"/>
  <c r="E3" i="1"/>
  <c r="E23" i="1"/>
  <c r="E22" i="1"/>
  <c r="E21" i="1"/>
  <c r="E18" i="1"/>
  <c r="E16" i="1"/>
  <c r="E15" i="1"/>
  <c r="E14" i="1"/>
  <c r="E13" i="1"/>
  <c r="E5" i="1"/>
  <c r="E17" i="1" l="1"/>
  <c r="E4" i="1"/>
  <c r="E10" i="1" l="1"/>
  <c r="E9" i="1"/>
  <c r="E8" i="1"/>
  <c r="E12" i="1"/>
  <c r="E11" i="1"/>
  <c r="E7" i="1" l="1"/>
  <c r="D21" i="1" l="1"/>
  <c r="D20" i="1"/>
  <c r="D18" i="1"/>
  <c r="D13" i="1"/>
  <c r="D3" i="1"/>
  <c r="D23" i="1"/>
  <c r="D22" i="1"/>
  <c r="D16" i="1"/>
  <c r="D15" i="1"/>
  <c r="D14" i="1"/>
  <c r="D6" i="1"/>
  <c r="D5" i="1"/>
  <c r="D19" i="1" l="1"/>
  <c r="D4" i="1"/>
  <c r="D10" i="1"/>
  <c r="D7" i="1"/>
  <c r="D9" i="1"/>
  <c r="D12" i="1" l="1"/>
  <c r="D17" i="1"/>
  <c r="D11" i="1"/>
  <c r="D8" i="1"/>
  <c r="E24" i="1" l="1"/>
  <c r="E44" i="1" s="1"/>
  <c r="F24" i="1"/>
  <c r="F46" i="1" s="1"/>
  <c r="G24" i="1"/>
  <c r="G46" i="1" s="1"/>
  <c r="H24" i="1"/>
  <c r="H48" i="1" s="1"/>
  <c r="I24" i="1"/>
  <c r="I48" i="1" s="1"/>
  <c r="D24" i="1"/>
  <c r="D44" i="1" s="1"/>
  <c r="G30" i="1" l="1"/>
  <c r="I37" i="1"/>
  <c r="I39" i="1"/>
  <c r="I40" i="1"/>
  <c r="I33" i="1"/>
  <c r="I35" i="1"/>
  <c r="I42" i="1"/>
  <c r="I44" i="1"/>
  <c r="I46" i="1"/>
  <c r="I47" i="1"/>
  <c r="I56" i="1" s="1"/>
  <c r="I28" i="1"/>
  <c r="I30" i="1"/>
  <c r="I32" i="1"/>
  <c r="H38" i="1"/>
  <c r="H35" i="1"/>
  <c r="H47" i="1"/>
  <c r="H56" i="1" s="1"/>
  <c r="H33" i="1"/>
  <c r="H46" i="1"/>
  <c r="H37" i="1"/>
  <c r="H28" i="1"/>
  <c r="H39" i="1"/>
  <c r="H30" i="1"/>
  <c r="H40" i="1"/>
  <c r="H31" i="1"/>
  <c r="H42" i="1"/>
  <c r="H32" i="1"/>
  <c r="H44" i="1"/>
  <c r="H45" i="1"/>
  <c r="G37" i="1"/>
  <c r="G45" i="1"/>
  <c r="G38" i="1"/>
  <c r="G31" i="1"/>
  <c r="G44" i="1"/>
  <c r="G36" i="1"/>
  <c r="G29" i="1"/>
  <c r="G43" i="1"/>
  <c r="G33" i="1"/>
  <c r="G40" i="1"/>
  <c r="G47" i="1"/>
  <c r="G56" i="1" s="1"/>
  <c r="G28" i="1"/>
  <c r="G35" i="1"/>
  <c r="G42" i="1"/>
  <c r="F31" i="1"/>
  <c r="F42" i="1"/>
  <c r="F28" i="1"/>
  <c r="F43" i="1"/>
  <c r="F29" i="1"/>
  <c r="F35" i="1"/>
  <c r="F40" i="1"/>
  <c r="F45" i="1"/>
  <c r="F36" i="1"/>
  <c r="F41" i="1"/>
  <c r="F37" i="1"/>
  <c r="F47" i="1"/>
  <c r="F33" i="1"/>
  <c r="F38" i="1"/>
  <c r="F48" i="1"/>
  <c r="F44" i="1"/>
  <c r="F34" i="1"/>
  <c r="F30" i="1"/>
  <c r="E38" i="1"/>
  <c r="E34" i="1"/>
  <c r="E35" i="1"/>
  <c r="E31" i="1"/>
  <c r="E48" i="1"/>
  <c r="E45" i="1"/>
  <c r="E33" i="1"/>
  <c r="E41" i="1"/>
  <c r="E29" i="1"/>
  <c r="E42" i="1"/>
  <c r="E46" i="1"/>
  <c r="E28" i="1"/>
  <c r="E39" i="1"/>
  <c r="E43" i="1"/>
  <c r="E47" i="1"/>
  <c r="E32" i="1"/>
  <c r="E36" i="1"/>
  <c r="E40" i="1"/>
  <c r="D42" i="1"/>
  <c r="D45" i="1"/>
  <c r="D29" i="1"/>
  <c r="D33" i="1"/>
  <c r="D36" i="1"/>
  <c r="D40" i="1"/>
  <c r="D43" i="1"/>
  <c r="D47" i="1"/>
  <c r="D28" i="1"/>
  <c r="D31" i="1"/>
  <c r="D35" i="1"/>
  <c r="D38" i="1"/>
  <c r="D34" i="1"/>
  <c r="D41" i="1"/>
  <c r="D48" i="1"/>
  <c r="I31" i="1"/>
  <c r="I38" i="1"/>
  <c r="I45" i="1"/>
  <c r="H29" i="1"/>
  <c r="D32" i="1"/>
  <c r="H36" i="1"/>
  <c r="D39" i="1"/>
  <c r="H43" i="1"/>
  <c r="D46" i="1"/>
  <c r="I29" i="1"/>
  <c r="G34" i="1"/>
  <c r="I36" i="1"/>
  <c r="G41" i="1"/>
  <c r="I43" i="1"/>
  <c r="G48" i="1"/>
  <c r="D30" i="1"/>
  <c r="F32" i="1"/>
  <c r="H34" i="1"/>
  <c r="D37" i="1"/>
  <c r="F39" i="1"/>
  <c r="H41" i="1"/>
  <c r="E30" i="1"/>
  <c r="G32" i="1"/>
  <c r="I34" i="1"/>
  <c r="E37" i="1"/>
  <c r="G39" i="1"/>
  <c r="I41" i="1"/>
  <c r="I54" i="1" l="1"/>
  <c r="G52" i="1"/>
  <c r="I53" i="1"/>
  <c r="I52" i="1"/>
  <c r="I55" i="1"/>
  <c r="H54" i="1"/>
  <c r="H55" i="1"/>
  <c r="H53" i="1"/>
  <c r="H52" i="1"/>
  <c r="G53" i="1"/>
  <c r="G55" i="1"/>
  <c r="G54" i="1"/>
  <c r="F54" i="1"/>
  <c r="F52" i="1"/>
  <c r="F55" i="1"/>
  <c r="F53" i="1"/>
  <c r="F56" i="1"/>
  <c r="E56" i="1"/>
  <c r="E55" i="1"/>
  <c r="E52" i="1"/>
  <c r="E53" i="1"/>
  <c r="E54" i="1"/>
  <c r="D55" i="1"/>
  <c r="D52" i="1"/>
  <c r="D54" i="1"/>
  <c r="D56" i="1"/>
  <c r="D53" i="1"/>
  <c r="J54" i="1" l="1"/>
  <c r="J53" i="1"/>
  <c r="J56" i="1"/>
  <c r="J52" i="1"/>
  <c r="J55" i="1"/>
</calcChain>
</file>

<file path=xl/sharedStrings.xml><?xml version="1.0" encoding="utf-8"?>
<sst xmlns="http://schemas.openxmlformats.org/spreadsheetml/2006/main" count="77" uniqueCount="34">
  <si>
    <t>Brighthouse</t>
  </si>
  <si>
    <t>Corebridge</t>
  </si>
  <si>
    <t>Metlife</t>
  </si>
  <si>
    <t>Principal</t>
  </si>
  <si>
    <t>Prudential</t>
  </si>
  <si>
    <t>Voya</t>
  </si>
  <si>
    <t>Government</t>
  </si>
  <si>
    <t>US Treasuries, Short/Intermediate</t>
  </si>
  <si>
    <t>US Treasuries, Long</t>
  </si>
  <si>
    <t>US Taxable Munis</t>
  </si>
  <si>
    <t>Global ex-US Government, hedged</t>
  </si>
  <si>
    <t>Public Corporates</t>
  </si>
  <si>
    <t>US Public Corporates IG AAA</t>
  </si>
  <si>
    <t>US Public Corporates IG AA</t>
  </si>
  <si>
    <t>US Public Corporates IG A</t>
  </si>
  <si>
    <t>US Public Corporates IG BBB</t>
  </si>
  <si>
    <t>US Public Corporates, HY Intermediate</t>
  </si>
  <si>
    <t>US Public Corporates, HY Long</t>
  </si>
  <si>
    <t>Global ex-US Corporates, hedged</t>
  </si>
  <si>
    <t>Structured</t>
  </si>
  <si>
    <t>Residential Mortgage-Backed Securities</t>
  </si>
  <si>
    <t>Commercial Mortgage-Backed Securities</t>
  </si>
  <si>
    <t>Asset-Backed Securities</t>
  </si>
  <si>
    <t>Private Credit</t>
  </si>
  <si>
    <t>Corporate IG Private Placement A</t>
  </si>
  <si>
    <t>Corporate IG Private Placement BBB</t>
  </si>
  <si>
    <t>Corporate HY Private (Leveraged Loans)</t>
  </si>
  <si>
    <t>Residential Mortgage Whole Loans</t>
  </si>
  <si>
    <t>Commercial Mortgage Whole Loans</t>
  </si>
  <si>
    <t>Private Equity</t>
  </si>
  <si>
    <t>Real Estate (via partnerships, equity)</t>
  </si>
  <si>
    <t>Total</t>
  </si>
  <si>
    <t>PE and 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</si>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</sst>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top"/>
    </xf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1" applyBorder="1" applyAlignment="1">
      <alignment vertical="center"/>
    </xf>
    <xf numFmtId="0" fontId="2" fillId="0" borderId="0" xfId="1" applyAlignment="1">
      <alignment vertical="center"/>
    </xf>
    <xf numFmtId="0" fontId="2" fillId="0" borderId="2" xfId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>
      <alignment horizontal="left" vertical="center"/>
    </xf>
    <xf numFmtId="37" fontId="0" fillId="0" borderId="1" xfId="0" applyNumberFormat="1" applyBorder="1" applyAlignment="1">
      <alignment vertical="center"/>
    </xf>
    <xf numFmtId="37" fontId="0" fillId="0" borderId="0" xfId="0" applyNumberFormat="1" applyAlignment="1">
      <alignment vertical="center"/>
    </xf>
    <xf numFmtId="37" fontId="0" fillId="0" borderId="2" xfId="0" applyNumberFormat="1" applyBorder="1" applyAlignment="1">
      <alignment vertical="center"/>
    </xf>
    <xf numFmtId="0" fontId="1" fillId="0" borderId="0" xfId="0" applyFont="1" applyAlignment="1">
      <alignment vertical="center"/>
    </xf>
    <xf numFmtId="37" fontId="1" fillId="0" borderId="0" xfId="0" applyNumberFormat="1" applyFont="1" applyAlignment="1">
      <alignment vertical="center"/>
    </xf>
    <xf numFmtId="164" fontId="0" fillId="0" borderId="1" xfId="2" applyNumberFormat="1" applyFont="1" applyBorder="1" applyAlignment="1">
      <alignment vertical="center"/>
    </xf>
    <xf numFmtId="164" fontId="0" fillId="0" borderId="0" xfId="2" applyNumberFormat="1" applyFont="1" applyAlignment="1">
      <alignment vertical="center"/>
    </xf>
    <xf numFmtId="164" fontId="0" fillId="0" borderId="2" xfId="2" applyNumberFormat="1" applyFont="1" applyBorder="1" applyAlignment="1">
      <alignment vertical="center"/>
    </xf>
    <xf numFmtId="164" fontId="0" fillId="0" borderId="0" xfId="2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3" xfId="0" applyFont="1" applyBorder="1" applyAlignment="1">
      <alignment horizontal="right" vertical="center"/>
    </xf>
    <xf numFmtId="164" fontId="0" fillId="0" borderId="3" xfId="0" applyNumberFormat="1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0" xfId="1" applyAlignment="1">
      <alignment vertical="center"/>
    </xf>
    <xf numFmtId="0" fontId="2" fillId="0" borderId="2" xfId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2" xfId="1" applyBorder="1" applyAlignment="1">
      <alignment horizontal="left" vertical="center"/>
    </xf>
  </cellXfs>
  <cellStyles count="3">
    <cellStyle name="Normal" xfId="0" builtinId="0"/>
    <cellStyle name="Normal 2" xfId="1" xr:uid="{4193A560-7645-442F-8D52-3ECB0CB596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75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68-4A7C-8F54-58B82E36A7EA}"/>
              </c:ext>
            </c:extLst>
          </c:dPt>
          <c:dPt>
            <c:idx val="1"/>
            <c:bubble3D val="0"/>
            <c:spPr>
              <a:solidFill>
                <a:srgbClr val="1E5C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68-4A7C-8F54-58B82E36A7E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68-4A7C-8F54-58B82E36A7EA}"/>
              </c:ext>
            </c:extLst>
          </c:dPt>
          <c:dPt>
            <c:idx val="3"/>
            <c:bubble3D val="0"/>
            <c:spPr>
              <a:solidFill>
                <a:srgbClr val="097B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68-4A7C-8F54-58B82E36A7EA}"/>
              </c:ext>
            </c:extLst>
          </c:dPt>
          <c:dPt>
            <c:idx val="4"/>
            <c:bubble3D val="0"/>
            <c:spPr>
              <a:solidFill>
                <a:srgbClr val="8B25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68-4A7C-8F54-58B82E36A7EA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0.16565378452419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68-4A7C-8F54-58B82E36A7EA}"/>
                </c:ext>
              </c:extLst>
            </c:dLbl>
            <c:dLbl>
              <c:idx val="1"/>
              <c:layout>
                <c:manualLayout>
                  <c:x val="0.13055555555555556"/>
                  <c:y val="4.0653698375230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68-4A7C-8F54-58B82E36A7EA}"/>
                </c:ext>
              </c:extLst>
            </c:dLbl>
            <c:dLbl>
              <c:idx val="2"/>
              <c:layout>
                <c:manualLayout>
                  <c:x val="-8.6083625685403189E-2"/>
                  <c:y val="0.12532400627164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068-4A7C-8F54-58B82E36A7EA}"/>
                </c:ext>
              </c:extLst>
            </c:dLbl>
            <c:dLbl>
              <c:idx val="3"/>
              <c:layout>
                <c:manualLayout>
                  <c:x val="-0.13055555555555559"/>
                  <c:y val="-0.10503282275711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068-4A7C-8F54-58B82E36A7EA}"/>
                </c:ext>
              </c:extLst>
            </c:dLbl>
            <c:dLbl>
              <c:idx val="4"/>
              <c:layout>
                <c:manualLayout>
                  <c:x val="-6.9444444444444392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068-4A7C-8F54-58B82E36A7E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Sheet1!$C$52:$C$56</c:f>
              <c:strCache>
                <c:ptCount val="5"/>
                <c:pt idx="0">
                  <c:v>Government</c:v>
                </c:pt>
                <c:pt idx="1">
                  <c:v>Public Corporates</c:v>
                </c:pt>
                <c:pt idx="2">
                  <c:v>Structured</c:v>
                </c:pt>
                <c:pt idx="3">
                  <c:v>Private Credit</c:v>
                </c:pt>
                <c:pt idx="4">
                  <c:v>PE and RE</c:v>
                </c:pt>
              </c:strCache>
            </c:strRef>
          </c:cat>
          <c:val>
            <c:numRef>
              <c:f>Sheet1!$D$52:$D$56</c:f>
              <c:numCache>
                <c:formatCode>0.0%</c:formatCode>
                <c:ptCount val="5"/>
                <c:pt idx="0">
                  <c:v>0.10430979546585423</c:v>
                </c:pt>
                <c:pt idx="1">
                  <c:v>0.40430361110630497</c:v>
                </c:pt>
                <c:pt idx="2">
                  <c:v>0.18646390753624961</c:v>
                </c:pt>
                <c:pt idx="3">
                  <c:v>0.2630381433654243</c:v>
                </c:pt>
                <c:pt idx="4">
                  <c:v>4.1884542526166926E-2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068-4A7C-8F54-58B82E36A7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3"/>
      </c:doughnut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75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98-4AEE-BBDA-ACDBA8A4AB79}"/>
              </c:ext>
            </c:extLst>
          </c:dPt>
          <c:dPt>
            <c:idx val="1"/>
            <c:bubble3D val="0"/>
            <c:spPr>
              <a:solidFill>
                <a:srgbClr val="1E5C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98-4AEE-BBDA-ACDBA8A4AB79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98-4AEE-BBDA-ACDBA8A4AB79}"/>
              </c:ext>
            </c:extLst>
          </c:dPt>
          <c:dPt>
            <c:idx val="3"/>
            <c:bubble3D val="0"/>
            <c:spPr>
              <a:solidFill>
                <a:srgbClr val="097B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98-4AEE-BBDA-ACDBA8A4AB79}"/>
              </c:ext>
            </c:extLst>
          </c:dPt>
          <c:dPt>
            <c:idx val="4"/>
            <c:bubble3D val="0"/>
            <c:spPr>
              <a:solidFill>
                <a:srgbClr val="8B25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98-4AEE-BBDA-ACDBA8A4AB79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0.16565378452419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98-4AEE-BBDA-ACDBA8A4AB79}"/>
                </c:ext>
              </c:extLst>
            </c:dLbl>
            <c:dLbl>
              <c:idx val="1"/>
              <c:layout>
                <c:manualLayout>
                  <c:x val="0.13055555555555556"/>
                  <c:y val="4.0653698375230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98-4AEE-BBDA-ACDBA8A4AB79}"/>
                </c:ext>
              </c:extLst>
            </c:dLbl>
            <c:dLbl>
              <c:idx val="2"/>
              <c:layout>
                <c:manualLayout>
                  <c:x val="-8.6083625685403189E-2"/>
                  <c:y val="0.12532400627164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98-4AEE-BBDA-ACDBA8A4AB79}"/>
                </c:ext>
              </c:extLst>
            </c:dLbl>
            <c:dLbl>
              <c:idx val="3"/>
              <c:layout>
                <c:manualLayout>
                  <c:x val="-0.13055555555555559"/>
                  <c:y val="-0.10503282275711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98-4AEE-BBDA-ACDBA8A4AB79}"/>
                </c:ext>
              </c:extLst>
            </c:dLbl>
            <c:dLbl>
              <c:idx val="4"/>
              <c:layout>
                <c:manualLayout>
                  <c:x val="-6.9444444444444392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98-4AEE-BBDA-ACDBA8A4AB7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Sheet1!$C$52:$C$56</c:f>
              <c:strCache>
                <c:ptCount val="5"/>
                <c:pt idx="0">
                  <c:v>Government</c:v>
                </c:pt>
                <c:pt idx="1">
                  <c:v>Public Corporates</c:v>
                </c:pt>
                <c:pt idx="2">
                  <c:v>Structured</c:v>
                </c:pt>
                <c:pt idx="3">
                  <c:v>Private Credit</c:v>
                </c:pt>
                <c:pt idx="4">
                  <c:v>PE and RE</c:v>
                </c:pt>
              </c:strCache>
            </c:strRef>
          </c:cat>
          <c:val>
            <c:numRef>
              <c:f>Sheet1!$E$52:$E$56</c:f>
              <c:numCache>
                <c:formatCode>0.0%</c:formatCode>
                <c:ptCount val="5"/>
                <c:pt idx="0">
                  <c:v>4.2836072660693558E-2</c:v>
                </c:pt>
                <c:pt idx="1">
                  <c:v>0.38181042686570432</c:v>
                </c:pt>
                <c:pt idx="2">
                  <c:v>0.23623201919083181</c:v>
                </c:pt>
                <c:pt idx="3">
                  <c:v>0.3136749808123237</c:v>
                </c:pt>
                <c:pt idx="4">
                  <c:v>2.544650047044663E-2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98-4AEE-BBDA-ACDBA8A4AB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3"/>
      </c:doughnut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75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75-4F6B-8E08-B88E4F24327C}"/>
              </c:ext>
            </c:extLst>
          </c:dPt>
          <c:dPt>
            <c:idx val="1"/>
            <c:bubble3D val="0"/>
            <c:spPr>
              <a:solidFill>
                <a:srgbClr val="1E5C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75-4F6B-8E08-B88E4F24327C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75-4F6B-8E08-B88E4F24327C}"/>
              </c:ext>
            </c:extLst>
          </c:dPt>
          <c:dPt>
            <c:idx val="3"/>
            <c:bubble3D val="0"/>
            <c:spPr>
              <a:solidFill>
                <a:srgbClr val="097B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75-4F6B-8E08-B88E4F24327C}"/>
              </c:ext>
            </c:extLst>
          </c:dPt>
          <c:dPt>
            <c:idx val="4"/>
            <c:bubble3D val="0"/>
            <c:spPr>
              <a:solidFill>
                <a:srgbClr val="8B25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75-4F6B-8E08-B88E4F24327C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0.16565378452419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75-4F6B-8E08-B88E4F24327C}"/>
                </c:ext>
              </c:extLst>
            </c:dLbl>
            <c:dLbl>
              <c:idx val="1"/>
              <c:layout>
                <c:manualLayout>
                  <c:x val="0.13055555555555556"/>
                  <c:y val="4.0653698375230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75-4F6B-8E08-B88E4F24327C}"/>
                </c:ext>
              </c:extLst>
            </c:dLbl>
            <c:dLbl>
              <c:idx val="2"/>
              <c:layout>
                <c:manualLayout>
                  <c:x val="-8.6083625685403189E-2"/>
                  <c:y val="0.12532400627164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475-4F6B-8E08-B88E4F24327C}"/>
                </c:ext>
              </c:extLst>
            </c:dLbl>
            <c:dLbl>
              <c:idx val="3"/>
              <c:layout>
                <c:manualLayout>
                  <c:x val="-0.13055555555555559"/>
                  <c:y val="-0.10503282275711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475-4F6B-8E08-B88E4F24327C}"/>
                </c:ext>
              </c:extLst>
            </c:dLbl>
            <c:dLbl>
              <c:idx val="4"/>
              <c:layout>
                <c:manualLayout>
                  <c:x val="-6.9444444444444392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75-4F6B-8E08-B88E4F24327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Sheet1!$C$52:$C$56</c:f>
              <c:strCache>
                <c:ptCount val="5"/>
                <c:pt idx="0">
                  <c:v>Government</c:v>
                </c:pt>
                <c:pt idx="1">
                  <c:v>Public Corporates</c:v>
                </c:pt>
                <c:pt idx="2">
                  <c:v>Structured</c:v>
                </c:pt>
                <c:pt idx="3">
                  <c:v>Private Credit</c:v>
                </c:pt>
                <c:pt idx="4">
                  <c:v>PE and RE</c:v>
                </c:pt>
              </c:strCache>
            </c:strRef>
          </c:cat>
          <c:val>
            <c:numRef>
              <c:f>Sheet1!$F$52:$F$56</c:f>
              <c:numCache>
                <c:formatCode>0.0%</c:formatCode>
                <c:ptCount val="5"/>
                <c:pt idx="0">
                  <c:v>0.20547680427938758</c:v>
                </c:pt>
                <c:pt idx="1">
                  <c:v>0.28386769877645496</c:v>
                </c:pt>
                <c:pt idx="2">
                  <c:v>0.17375589225182475</c:v>
                </c:pt>
                <c:pt idx="3">
                  <c:v>0.26855793985787152</c:v>
                </c:pt>
                <c:pt idx="4">
                  <c:v>6.834166483446126E-2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75-4F6B-8E08-B88E4F243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3"/>
      </c:doughnut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75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FB-41B0-B7F8-66BAEFE28C92}"/>
              </c:ext>
            </c:extLst>
          </c:dPt>
          <c:dPt>
            <c:idx val="1"/>
            <c:bubble3D val="0"/>
            <c:spPr>
              <a:solidFill>
                <a:srgbClr val="1E5C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FB-41B0-B7F8-66BAEFE28C9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FB-41B0-B7F8-66BAEFE28C92}"/>
              </c:ext>
            </c:extLst>
          </c:dPt>
          <c:dPt>
            <c:idx val="3"/>
            <c:bubble3D val="0"/>
            <c:spPr>
              <a:solidFill>
                <a:srgbClr val="097B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FB-41B0-B7F8-66BAEFE28C92}"/>
              </c:ext>
            </c:extLst>
          </c:dPt>
          <c:dPt>
            <c:idx val="4"/>
            <c:bubble3D val="0"/>
            <c:spPr>
              <a:solidFill>
                <a:srgbClr val="8B25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DFB-41B0-B7F8-66BAEFE28C92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0.16565378452419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FB-41B0-B7F8-66BAEFE28C92}"/>
                </c:ext>
              </c:extLst>
            </c:dLbl>
            <c:dLbl>
              <c:idx val="1"/>
              <c:layout>
                <c:manualLayout>
                  <c:x val="0.13055555555555556"/>
                  <c:y val="4.0653698375230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FB-41B0-B7F8-66BAEFE28C92}"/>
                </c:ext>
              </c:extLst>
            </c:dLbl>
            <c:dLbl>
              <c:idx val="2"/>
              <c:layout>
                <c:manualLayout>
                  <c:x val="-8.6083625685403189E-2"/>
                  <c:y val="0.12532400627164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FB-41B0-B7F8-66BAEFE28C92}"/>
                </c:ext>
              </c:extLst>
            </c:dLbl>
            <c:dLbl>
              <c:idx val="3"/>
              <c:layout>
                <c:manualLayout>
                  <c:x val="-0.13055555555555559"/>
                  <c:y val="-0.10503282275711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FB-41B0-B7F8-66BAEFE28C92}"/>
                </c:ext>
              </c:extLst>
            </c:dLbl>
            <c:dLbl>
              <c:idx val="4"/>
              <c:layout>
                <c:manualLayout>
                  <c:x val="-6.9444444444444392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FB-41B0-B7F8-66BAEFE28C9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Sheet1!$C$52:$C$56</c:f>
              <c:strCache>
                <c:ptCount val="5"/>
                <c:pt idx="0">
                  <c:v>Government</c:v>
                </c:pt>
                <c:pt idx="1">
                  <c:v>Public Corporates</c:v>
                </c:pt>
                <c:pt idx="2">
                  <c:v>Structured</c:v>
                </c:pt>
                <c:pt idx="3">
                  <c:v>Private Credit</c:v>
                </c:pt>
                <c:pt idx="4">
                  <c:v>PE and RE</c:v>
                </c:pt>
              </c:strCache>
            </c:strRef>
          </c:cat>
          <c:val>
            <c:numRef>
              <c:f>Sheet1!$G$52:$G$56</c:f>
              <c:numCache>
                <c:formatCode>0.0%</c:formatCode>
                <c:ptCount val="5"/>
                <c:pt idx="0">
                  <c:v>7.964643431892969E-2</c:v>
                </c:pt>
                <c:pt idx="1">
                  <c:v>0.37633415799966369</c:v>
                </c:pt>
                <c:pt idx="2">
                  <c:v>0.15096774193548385</c:v>
                </c:pt>
                <c:pt idx="3">
                  <c:v>0.3426906540484711</c:v>
                </c:pt>
                <c:pt idx="4">
                  <c:v>5.0361011697451538E-2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FB-41B0-B7F8-66BAEFE28C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3"/>
      </c:doughnut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75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60-4435-A0C0-0EE2D8D5692F}"/>
              </c:ext>
            </c:extLst>
          </c:dPt>
          <c:dPt>
            <c:idx val="1"/>
            <c:bubble3D val="0"/>
            <c:spPr>
              <a:solidFill>
                <a:srgbClr val="1E5C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60-4435-A0C0-0EE2D8D5692F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60-4435-A0C0-0EE2D8D5692F}"/>
              </c:ext>
            </c:extLst>
          </c:dPt>
          <c:dPt>
            <c:idx val="3"/>
            <c:bubble3D val="0"/>
            <c:spPr>
              <a:solidFill>
                <a:srgbClr val="097B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60-4435-A0C0-0EE2D8D5692F}"/>
              </c:ext>
            </c:extLst>
          </c:dPt>
          <c:dPt>
            <c:idx val="4"/>
            <c:bubble3D val="0"/>
            <c:spPr>
              <a:solidFill>
                <a:srgbClr val="8B25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60-4435-A0C0-0EE2D8D5692F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0.16565378452419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60-4435-A0C0-0EE2D8D5692F}"/>
                </c:ext>
              </c:extLst>
            </c:dLbl>
            <c:dLbl>
              <c:idx val="1"/>
              <c:layout>
                <c:manualLayout>
                  <c:x val="0.13055555555555556"/>
                  <c:y val="4.0653698375230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360-4435-A0C0-0EE2D8D5692F}"/>
                </c:ext>
              </c:extLst>
            </c:dLbl>
            <c:dLbl>
              <c:idx val="2"/>
              <c:layout>
                <c:manualLayout>
                  <c:x val="-8.6083625685403189E-2"/>
                  <c:y val="0.12532400627164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360-4435-A0C0-0EE2D8D5692F}"/>
                </c:ext>
              </c:extLst>
            </c:dLbl>
            <c:dLbl>
              <c:idx val="3"/>
              <c:layout>
                <c:manualLayout>
                  <c:x val="-0.13055555555555559"/>
                  <c:y val="-0.10503282275711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360-4435-A0C0-0EE2D8D5692F}"/>
                </c:ext>
              </c:extLst>
            </c:dLbl>
            <c:dLbl>
              <c:idx val="4"/>
              <c:layout>
                <c:manualLayout>
                  <c:x val="-6.9444444444444392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60-4435-A0C0-0EE2D8D5692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Sheet1!$C$52:$C$56</c:f>
              <c:strCache>
                <c:ptCount val="5"/>
                <c:pt idx="0">
                  <c:v>Government</c:v>
                </c:pt>
                <c:pt idx="1">
                  <c:v>Public Corporates</c:v>
                </c:pt>
                <c:pt idx="2">
                  <c:v>Structured</c:v>
                </c:pt>
                <c:pt idx="3">
                  <c:v>Private Credit</c:v>
                </c:pt>
                <c:pt idx="4">
                  <c:v>PE and RE</c:v>
                </c:pt>
              </c:strCache>
            </c:strRef>
          </c:cat>
          <c:val>
            <c:numRef>
              <c:f>Sheet1!$H$52:$H$56</c:f>
              <c:numCache>
                <c:formatCode>0.0%</c:formatCode>
                <c:ptCount val="5"/>
                <c:pt idx="0">
                  <c:v>0.21053103249126226</c:v>
                </c:pt>
                <c:pt idx="1">
                  <c:v>0.31658318977964089</c:v>
                </c:pt>
                <c:pt idx="2">
                  <c:v>7.9231680723311451E-2</c:v>
                </c:pt>
                <c:pt idx="3">
                  <c:v>0.36766507015045752</c:v>
                </c:pt>
                <c:pt idx="4">
                  <c:v>2.5989026855327748E-2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360-4435-A0C0-0EE2D8D569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3"/>
      </c:doughnut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75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A6-4709-AB06-00C44024C407}"/>
              </c:ext>
            </c:extLst>
          </c:dPt>
          <c:dPt>
            <c:idx val="1"/>
            <c:bubble3D val="0"/>
            <c:spPr>
              <a:solidFill>
                <a:srgbClr val="1E5C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EA6-4709-AB06-00C44024C407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EA6-4709-AB06-00C44024C407}"/>
              </c:ext>
            </c:extLst>
          </c:dPt>
          <c:dPt>
            <c:idx val="3"/>
            <c:bubble3D val="0"/>
            <c:spPr>
              <a:solidFill>
                <a:srgbClr val="097B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EA6-4709-AB06-00C44024C407}"/>
              </c:ext>
            </c:extLst>
          </c:dPt>
          <c:dPt>
            <c:idx val="4"/>
            <c:bubble3D val="0"/>
            <c:spPr>
              <a:solidFill>
                <a:srgbClr val="8B25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EA6-4709-AB06-00C44024C407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0.16565378452419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A6-4709-AB06-00C44024C407}"/>
                </c:ext>
              </c:extLst>
            </c:dLbl>
            <c:dLbl>
              <c:idx val="1"/>
              <c:layout>
                <c:manualLayout>
                  <c:x val="0.13055555555555556"/>
                  <c:y val="4.0653698375230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EA6-4709-AB06-00C44024C407}"/>
                </c:ext>
              </c:extLst>
            </c:dLbl>
            <c:dLbl>
              <c:idx val="2"/>
              <c:layout>
                <c:manualLayout>
                  <c:x val="-8.6083625685403189E-2"/>
                  <c:y val="0.12532400627164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EA6-4709-AB06-00C44024C407}"/>
                </c:ext>
              </c:extLst>
            </c:dLbl>
            <c:dLbl>
              <c:idx val="3"/>
              <c:layout>
                <c:manualLayout>
                  <c:x val="-0.13055555555555559"/>
                  <c:y val="-0.10503282275711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EA6-4709-AB06-00C44024C407}"/>
                </c:ext>
              </c:extLst>
            </c:dLbl>
            <c:dLbl>
              <c:idx val="4"/>
              <c:layout>
                <c:manualLayout>
                  <c:x val="-6.9444444444444392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EA6-4709-AB06-00C44024C40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Sheet1!$C$52:$C$56</c:f>
              <c:strCache>
                <c:ptCount val="5"/>
                <c:pt idx="0">
                  <c:v>Government</c:v>
                </c:pt>
                <c:pt idx="1">
                  <c:v>Public Corporates</c:v>
                </c:pt>
                <c:pt idx="2">
                  <c:v>Structured</c:v>
                </c:pt>
                <c:pt idx="3">
                  <c:v>Private Credit</c:v>
                </c:pt>
                <c:pt idx="4">
                  <c:v>PE and RE</c:v>
                </c:pt>
              </c:strCache>
            </c:strRef>
          </c:cat>
          <c:val>
            <c:numRef>
              <c:f>Sheet1!$I$52:$I$56</c:f>
              <c:numCache>
                <c:formatCode>0.0%</c:formatCode>
                <c:ptCount val="5"/>
                <c:pt idx="0">
                  <c:v>6.3128491620111735E-2</c:v>
                </c:pt>
                <c:pt idx="1">
                  <c:v>0.26544293695131682</c:v>
                </c:pt>
                <c:pt idx="2">
                  <c:v>0.25905826017557865</c:v>
                </c:pt>
                <c:pt idx="3">
                  <c:v>0.36690609204575686</c:v>
                </c:pt>
                <c:pt idx="4">
                  <c:v>4.5464219207235965E-2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EA6-4709-AB06-00C44024C4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3"/>
      </c:doughnut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75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2B-45DE-B7A5-F93ACA90BF22}"/>
              </c:ext>
            </c:extLst>
          </c:dPt>
          <c:dPt>
            <c:idx val="1"/>
            <c:bubble3D val="0"/>
            <c:spPr>
              <a:solidFill>
                <a:srgbClr val="1E5C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2B-45DE-B7A5-F93ACA90BF2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2B-45DE-B7A5-F93ACA90BF22}"/>
              </c:ext>
            </c:extLst>
          </c:dPt>
          <c:dPt>
            <c:idx val="3"/>
            <c:bubble3D val="0"/>
            <c:spPr>
              <a:solidFill>
                <a:srgbClr val="097B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92B-45DE-B7A5-F93ACA90BF22}"/>
              </c:ext>
            </c:extLst>
          </c:dPt>
          <c:dPt>
            <c:idx val="4"/>
            <c:bubble3D val="0"/>
            <c:spPr>
              <a:solidFill>
                <a:srgbClr val="8B25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92B-45DE-B7A5-F93ACA90BF22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0.16565378452419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2B-45DE-B7A5-F93ACA90BF22}"/>
                </c:ext>
              </c:extLst>
            </c:dLbl>
            <c:dLbl>
              <c:idx val="1"/>
              <c:layout>
                <c:manualLayout>
                  <c:x val="0.13055555555555556"/>
                  <c:y val="4.0653698375230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2B-45DE-B7A5-F93ACA90BF22}"/>
                </c:ext>
              </c:extLst>
            </c:dLbl>
            <c:dLbl>
              <c:idx val="2"/>
              <c:layout>
                <c:manualLayout>
                  <c:x val="-8.6083625685403189E-2"/>
                  <c:y val="0.12532400627164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2B-45DE-B7A5-F93ACA90BF22}"/>
                </c:ext>
              </c:extLst>
            </c:dLbl>
            <c:dLbl>
              <c:idx val="3"/>
              <c:layout>
                <c:manualLayout>
                  <c:x val="-0.13055555555555559"/>
                  <c:y val="-0.10503282275711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2B-45DE-B7A5-F93ACA90BF22}"/>
                </c:ext>
              </c:extLst>
            </c:dLbl>
            <c:dLbl>
              <c:idx val="4"/>
              <c:layout>
                <c:manualLayout>
                  <c:x val="-6.9444444444444392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2B-45DE-B7A5-F93ACA90BF2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Sheet1!$C$52:$C$56</c:f>
              <c:strCache>
                <c:ptCount val="5"/>
                <c:pt idx="0">
                  <c:v>Government</c:v>
                </c:pt>
                <c:pt idx="1">
                  <c:v>Public Corporates</c:v>
                </c:pt>
                <c:pt idx="2">
                  <c:v>Structured</c:v>
                </c:pt>
                <c:pt idx="3">
                  <c:v>Private Credit</c:v>
                </c:pt>
                <c:pt idx="4">
                  <c:v>PE and RE</c:v>
                </c:pt>
              </c:strCache>
            </c:strRef>
          </c:cat>
          <c:val>
            <c:numRef>
              <c:f>Sheet1!$J$52:$J$56</c:f>
              <c:numCache>
                <c:formatCode>0.0%</c:formatCode>
                <c:ptCount val="5"/>
                <c:pt idx="0">
                  <c:v>0.11765477180603984</c:v>
                </c:pt>
                <c:pt idx="1">
                  <c:v>0.33805700357984764</c:v>
                </c:pt>
                <c:pt idx="2">
                  <c:v>0.18095158363554673</c:v>
                </c:pt>
                <c:pt idx="3">
                  <c:v>0.32042214671338415</c:v>
                </c:pt>
                <c:pt idx="4">
                  <c:v>4.291449426518168E-2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2B-45DE-B7A5-F93ACA90BF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3"/>
      </c:doughnut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0</xdr:rowOff>
    </xdr:from>
    <xdr:to>
      <xdr:col>6</xdr:col>
      <xdr:colOff>635000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6F2A1-FDCC-415F-B177-CCE593CB4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879929</xdr:colOff>
      <xdr:row>58</xdr:row>
      <xdr:rowOff>0</xdr:rowOff>
    </xdr:from>
    <xdr:to>
      <xdr:col>11</xdr:col>
      <xdr:colOff>299357</xdr:colOff>
      <xdr:row>71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3BD96-14DD-4584-9349-56225159C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17</xdr:col>
      <xdr:colOff>290285</xdr:colOff>
      <xdr:row>71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B06F1A-92B8-47FE-94DA-B20B786B6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73</xdr:row>
      <xdr:rowOff>0</xdr:rowOff>
    </xdr:from>
    <xdr:to>
      <xdr:col>6</xdr:col>
      <xdr:colOff>635000</xdr:colOff>
      <xdr:row>86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4E1E1-C8F0-4F57-9E01-68784613B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11</xdr:col>
      <xdr:colOff>317499</xdr:colOff>
      <xdr:row>86</xdr:row>
      <xdr:rowOff>81643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FB2B0-706D-49AC-A162-EB033D453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17</xdr:col>
      <xdr:colOff>290285</xdr:colOff>
      <xdr:row>86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E2FBB6-8537-449D-8F61-186A07566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65</xdr:row>
      <xdr:rowOff>0</xdr:rowOff>
    </xdr:from>
    <xdr:to>
      <xdr:col>23</xdr:col>
      <xdr:colOff>290286</xdr:colOff>
      <xdr:row>79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C565CC-A9FE-4444-A454-686E11735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0.36267</cdr:x>
      <cdr:y>0.31264</cdr:y>
    </cdr:from>
    <cdr:to>
      <cdr:x>0.63733</cdr:x>
      <cdr:y>0.68736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30350-93E2-378D-3F94-22B0F966868F}"/>
            </a:ext>
          </a:extLst>
        </cdr:cNvPr>
        <cdr:cNvSpPr txBox="1"/>
      </cdr:nvSpPr>
      <cdr:spPr>
        <a:xfrm xmlns:a="http://schemas.openxmlformats.org/drawingml/2006/main">
          <a:off x="1207407" y="76290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kern="1200"/>
            <a:t>Brighthouse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0.36267</cdr:x>
      <cdr:y>0.31264</cdr:y>
    </cdr:from>
    <cdr:to>
      <cdr:x>0.63733</cdr:x>
      <cdr:y>0.68736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30350-93E2-378D-3F94-22B0F966868F}"/>
            </a:ext>
          </a:extLst>
        </cdr:cNvPr>
        <cdr:cNvSpPr txBox="1"/>
      </cdr:nvSpPr>
      <cdr:spPr>
        <a:xfrm xmlns:a="http://schemas.openxmlformats.org/drawingml/2006/main">
          <a:off x="1207407" y="76290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kern="1200"/>
            <a:t>Corebridge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0.36267</cdr:x>
      <cdr:y>0.31264</cdr:y>
    </cdr:from>
    <cdr:to>
      <cdr:x>0.63733</cdr:x>
      <cdr:y>0.68736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30350-93E2-378D-3F94-22B0F966868F}"/>
            </a:ext>
          </a:extLst>
        </cdr:cNvPr>
        <cdr:cNvSpPr txBox="1"/>
      </cdr:nvSpPr>
      <cdr:spPr>
        <a:xfrm xmlns:a="http://schemas.openxmlformats.org/drawingml/2006/main">
          <a:off x="1207407" y="76290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kern="1200"/>
            <a:t>Metlife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0.36267</cdr:x>
      <cdr:y>0.31264</cdr:y>
    </cdr:from>
    <cdr:to>
      <cdr:x>0.63733</cdr:x>
      <cdr:y>0.68736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30350-93E2-378D-3F94-22B0F966868F}"/>
            </a:ext>
          </a:extLst>
        </cdr:cNvPr>
        <cdr:cNvSpPr txBox="1"/>
      </cdr:nvSpPr>
      <cdr:spPr>
        <a:xfrm xmlns:a="http://schemas.openxmlformats.org/drawingml/2006/main">
          <a:off x="1207407" y="76290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kern="1200"/>
            <a:t>Principal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0.36267</cdr:x>
      <cdr:y>0.31264</cdr:y>
    </cdr:from>
    <cdr:to>
      <cdr:x>0.63733</cdr:x>
      <cdr:y>0.68736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30350-93E2-378D-3F94-22B0F966868F}"/>
            </a:ext>
          </a:extLst>
        </cdr:cNvPr>
        <cdr:cNvSpPr txBox="1"/>
      </cdr:nvSpPr>
      <cdr:spPr>
        <a:xfrm xmlns:a="http://schemas.openxmlformats.org/drawingml/2006/main">
          <a:off x="1207407" y="76290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kern="1200"/>
            <a:t>Prudential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0.36267</cdr:x>
      <cdr:y>0.31264</cdr:y>
    </cdr:from>
    <cdr:to>
      <cdr:x>0.63733</cdr:x>
      <cdr:y>0.68736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30350-93E2-378D-3F94-22B0F966868F}"/>
            </a:ext>
          </a:extLst>
        </cdr:cNvPr>
        <cdr:cNvSpPr txBox="1"/>
      </cdr:nvSpPr>
      <cdr:spPr>
        <a:xfrm xmlns:a="http://schemas.openxmlformats.org/drawingml/2006/main">
          <a:off x="1207407" y="76290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kern="1200"/>
            <a:t>Voya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0.36267</cdr:x>
      <cdr:y>0.31264</cdr:y>
    </cdr:from>
    <cdr:to>
      <cdr:x>0.63733</cdr:x>
      <cdr:y>0.68736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30350-93E2-378D-3F94-22B0F966868F}"/>
            </a:ext>
          </a:extLst>
        </cdr:cNvPr>
        <cdr:cNvSpPr txBox="1"/>
      </cdr:nvSpPr>
      <cdr:spPr>
        <a:xfrm xmlns:a="http://schemas.openxmlformats.org/drawingml/2006/main">
          <a:off x="1207407" y="76290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kern="1200"/>
            <a:t>Average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NYU\Fall%202025\Capstone\Current%20allocations\Aggregated\Brighthouse.xlsx" TargetMode="External"/><Relationship Id="rId1" Type="http://schemas.openxmlformats.org/officeDocument/2006/relationships/externalLinkPath" Target="Brighthou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NYU\Fall%202025\Capstone\Current%20allocations\Aggregated\Corebridge.xlsx" TargetMode="External"/><Relationship Id="rId1" Type="http://schemas.openxmlformats.org/officeDocument/2006/relationships/externalLinkPath" Target="Corebridg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NYU\Fall%202025\Capstone\Current%20allocations\Aggregated\MetLife.xlsx" TargetMode="External"/><Relationship Id="rId1" Type="http://schemas.openxmlformats.org/officeDocument/2006/relationships/externalLinkPath" Target="MetLif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NYU\Fall%202025\Capstone\Current%20allocations\Aggregated\Principal.xlsx" TargetMode="External"/><Relationship Id="rId1" Type="http://schemas.openxmlformats.org/officeDocument/2006/relationships/externalLinkPath" Target="Princip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NYU\Fall%202025\Capstone\Current%20allocations\Aggregated\Prudential.xlsx" TargetMode="External"/><Relationship Id="rId1" Type="http://schemas.openxmlformats.org/officeDocument/2006/relationships/externalLinkPath" Target="Prudentia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gan\OneDrive\Desktop\NYU\Fall%202025\Capstone\Current%20allocations\Aggregated\Voya.xlsx" TargetMode="External"/><Relationship Id="rId1" Type="http://schemas.openxmlformats.org/officeDocument/2006/relationships/externalLinkPath" Target="Vo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"/>
      <sheetName val="balance_sheet"/>
      <sheetName val="fixed_maturity"/>
      <sheetName val="by_maturity"/>
      <sheetName val="public_private"/>
      <sheetName val="rating"/>
      <sheetName val="rating_2"/>
      <sheetName val="LPS"/>
    </sheetNames>
    <sheetDataSet>
      <sheetData sheetId="0">
        <row r="3">
          <cell r="D3">
            <v>4264.5176704169426</v>
          </cell>
        </row>
        <row r="4">
          <cell r="D4">
            <v>2921.4823295830574</v>
          </cell>
        </row>
        <row r="5">
          <cell r="D5">
            <v>3776</v>
          </cell>
        </row>
        <row r="6">
          <cell r="D6">
            <v>987</v>
          </cell>
        </row>
        <row r="7">
          <cell r="D7">
            <v>3676.1348370136079</v>
          </cell>
        </row>
        <row r="8">
          <cell r="D8">
            <v>7352.2696740272158</v>
          </cell>
        </row>
        <row r="9">
          <cell r="D9">
            <v>11028.404511040824</v>
          </cell>
        </row>
        <row r="10">
          <cell r="D10">
            <v>10543.091293138505</v>
          </cell>
        </row>
        <row r="11">
          <cell r="D11">
            <v>564.54193377795298</v>
          </cell>
        </row>
        <row r="12">
          <cell r="D12">
            <v>386.7493140624473</v>
          </cell>
        </row>
        <row r="13">
          <cell r="D13">
            <v>12763</v>
          </cell>
        </row>
        <row r="14">
          <cell r="D14">
            <v>8482</v>
          </cell>
        </row>
        <row r="15">
          <cell r="D15">
            <v>6663</v>
          </cell>
        </row>
        <row r="16">
          <cell r="D16">
            <v>6215</v>
          </cell>
        </row>
        <row r="17">
          <cell r="D17">
            <v>4693.1070702168254</v>
          </cell>
        </row>
        <row r="18">
          <cell r="D18">
            <v>2243.2916855848998</v>
          </cell>
        </row>
        <row r="19">
          <cell r="D19">
            <v>202.40968113772166</v>
          </cell>
        </row>
        <row r="20">
          <cell r="D20">
            <v>7664.333333333333</v>
          </cell>
        </row>
        <row r="21">
          <cell r="D21">
            <v>15328.666666666666</v>
          </cell>
        </row>
        <row r="22">
          <cell r="D22">
            <v>4127</v>
          </cell>
        </row>
        <row r="23">
          <cell r="D23">
            <v>671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"/>
      <sheetName val="balance_sheet"/>
      <sheetName val="fixed_maturity"/>
      <sheetName val="fixed_maturity_2"/>
      <sheetName val="fixed_maturity_3"/>
      <sheetName val="by_maturity"/>
      <sheetName val="by_rating"/>
      <sheetName val="alts"/>
    </sheetNames>
    <sheetDataSet>
      <sheetData sheetId="0">
        <row r="3">
          <cell r="D3">
            <v>571.73602782732212</v>
          </cell>
        </row>
        <row r="4">
          <cell r="D4">
            <v>706.26397217267777</v>
          </cell>
        </row>
        <row r="5">
          <cell r="D5">
            <v>4527</v>
          </cell>
        </row>
        <row r="6">
          <cell r="D6">
            <v>4302</v>
          </cell>
        </row>
        <row r="7">
          <cell r="D7">
            <v>6511.4780693400853</v>
          </cell>
        </row>
        <row r="8">
          <cell r="D8">
            <v>13022.956138680171</v>
          </cell>
        </row>
        <row r="9">
          <cell r="D9">
            <v>19534.434208020259</v>
          </cell>
        </row>
        <row r="10">
          <cell r="D10">
            <v>44384.736105417032</v>
          </cell>
        </row>
        <row r="11">
          <cell r="D11">
            <v>2967.4077145100018</v>
          </cell>
        </row>
        <row r="12">
          <cell r="D12">
            <v>3665.6307412879264</v>
          </cell>
        </row>
        <row r="13">
          <cell r="D13">
            <v>0</v>
          </cell>
        </row>
        <row r="14">
          <cell r="D14">
            <v>16017</v>
          </cell>
        </row>
        <row r="15">
          <cell r="D15">
            <v>9569</v>
          </cell>
        </row>
        <row r="16">
          <cell r="D16">
            <v>30152</v>
          </cell>
        </row>
        <row r="17">
          <cell r="D17">
            <v>10543.80811642874</v>
          </cell>
        </row>
        <row r="18">
          <cell r="D18">
            <v>11978.441141686701</v>
          </cell>
        </row>
        <row r="19">
          <cell r="D19">
            <v>1790.1077646290851</v>
          </cell>
        </row>
        <row r="20">
          <cell r="D20">
            <v>12903</v>
          </cell>
        </row>
        <row r="21">
          <cell r="D21">
            <v>36795</v>
          </cell>
        </row>
        <row r="22">
          <cell r="D22">
            <v>5938</v>
          </cell>
        </row>
        <row r="23">
          <cell r="D23">
            <v>66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"/>
      <sheetName val="BALANCE_SHEET"/>
      <sheetName val="total"/>
      <sheetName val="maturity"/>
      <sheetName val="rating"/>
      <sheetName val="public equity"/>
      <sheetName val="alts"/>
    </sheetNames>
    <sheetDataSet>
      <sheetData sheetId="0">
        <row r="3">
          <cell r="D3">
            <v>16646.20604794089</v>
          </cell>
        </row>
        <row r="4">
          <cell r="D4">
            <v>15979.793952059112</v>
          </cell>
        </row>
        <row r="5">
          <cell r="D5">
            <v>9937</v>
          </cell>
        </row>
        <row r="6">
          <cell r="D6">
            <v>42482</v>
          </cell>
        </row>
        <row r="7">
          <cell r="D7">
            <v>6679.0220952380942</v>
          </cell>
        </row>
        <row r="8">
          <cell r="D8">
            <v>13358.044190476188</v>
          </cell>
        </row>
        <row r="9">
          <cell r="D9">
            <v>20037.066285714282</v>
          </cell>
        </row>
        <row r="10">
          <cell r="D10">
            <v>15785.014428571429</v>
          </cell>
        </row>
        <row r="11">
          <cell r="D11">
            <v>1218.4591770080508</v>
          </cell>
        </row>
        <row r="12">
          <cell r="D12">
            <v>1169.6795372776653</v>
          </cell>
        </row>
        <row r="13">
          <cell r="D13">
            <v>59243</v>
          </cell>
        </row>
        <row r="14">
          <cell r="D14">
            <v>41075</v>
          </cell>
        </row>
        <row r="15">
          <cell r="D15">
            <v>9617</v>
          </cell>
        </row>
        <row r="16">
          <cell r="D16">
            <v>21224</v>
          </cell>
        </row>
        <row r="17">
          <cell r="D17">
            <v>16708.571428571428</v>
          </cell>
        </row>
        <row r="18">
          <cell r="D18">
            <v>6581.4285714285725</v>
          </cell>
        </row>
        <row r="19">
          <cell r="D19">
            <v>995.71428571428658</v>
          </cell>
        </row>
        <row r="20">
          <cell r="D20">
            <v>28956</v>
          </cell>
        </row>
        <row r="21">
          <cell r="D21">
            <v>57912</v>
          </cell>
        </row>
        <row r="22">
          <cell r="D22">
            <v>14279</v>
          </cell>
        </row>
        <row r="23">
          <cell r="D23">
            <v>14007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"/>
      <sheetName val="balance_sheet"/>
      <sheetName val="fixed_maturity"/>
      <sheetName val="maturity"/>
      <sheetName val="rating"/>
    </sheetNames>
    <sheetDataSet>
      <sheetData sheetId="0">
        <row r="3">
          <cell r="D3">
            <v>711.83670299095763</v>
          </cell>
        </row>
        <row r="4">
          <cell r="D4">
            <v>871.56329700904246</v>
          </cell>
        </row>
        <row r="5">
          <cell r="D5">
            <v>6208.6</v>
          </cell>
        </row>
        <row r="6">
          <cell r="D6">
            <v>497.8</v>
          </cell>
        </row>
        <row r="7">
          <cell r="D7">
            <v>3108.6437039334151</v>
          </cell>
        </row>
        <row r="8">
          <cell r="D8">
            <v>4662.965555900123</v>
          </cell>
        </row>
        <row r="9">
          <cell r="D9">
            <v>9325.9311118002461</v>
          </cell>
        </row>
        <row r="10">
          <cell r="D10">
            <v>20206.184075567198</v>
          </cell>
        </row>
        <row r="11">
          <cell r="D11">
            <v>838.91693131014551</v>
          </cell>
        </row>
        <row r="12">
          <cell r="D12">
            <v>1027.1586214888764</v>
          </cell>
        </row>
        <row r="13">
          <cell r="D13">
            <v>0</v>
          </cell>
        </row>
        <row r="14">
          <cell r="D14">
            <v>3705.8</v>
          </cell>
        </row>
        <row r="15">
          <cell r="D15">
            <v>5168.5</v>
          </cell>
        </row>
        <row r="16">
          <cell r="D16">
            <v>6838.8</v>
          </cell>
        </row>
        <row r="17">
          <cell r="D17">
            <v>6549.434628366218</v>
          </cell>
        </row>
        <row r="18">
          <cell r="D18">
            <v>7740.2409244328028</v>
          </cell>
        </row>
        <row r="19">
          <cell r="D19">
            <v>714.82444720097942</v>
          </cell>
        </row>
        <row r="20">
          <cell r="D20">
            <v>6887.8666666666659</v>
          </cell>
        </row>
        <row r="21">
          <cell r="D21">
            <v>13775.733333333332</v>
          </cell>
        </row>
        <row r="22">
          <cell r="D22">
            <v>3494.4666666666667</v>
          </cell>
        </row>
        <row r="23">
          <cell r="D23">
            <v>1747.2333333333333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"/>
      <sheetName val="investments"/>
      <sheetName val="balance_sheet"/>
      <sheetName val="maturity"/>
      <sheetName val="rating"/>
      <sheetName val="alts"/>
    </sheetNames>
    <sheetDataSet>
      <sheetData sheetId="0">
        <row r="3">
          <cell r="D3">
            <v>9858.0208045224881</v>
          </cell>
        </row>
        <row r="4">
          <cell r="D4">
            <v>10511.979195477512</v>
          </cell>
        </row>
        <row r="5">
          <cell r="D5">
            <v>5513</v>
          </cell>
        </row>
        <row r="6">
          <cell r="D6">
            <v>58689</v>
          </cell>
        </row>
        <row r="7">
          <cell r="D7">
            <v>10929.01884535705</v>
          </cell>
        </row>
        <row r="8">
          <cell r="D8">
            <v>21858.0376907141</v>
          </cell>
        </row>
        <row r="9">
          <cell r="D9">
            <v>32787.056536071148</v>
          </cell>
        </row>
        <row r="10">
          <cell r="D10">
            <v>30900.527479998625</v>
          </cell>
        </row>
        <row r="11">
          <cell r="D11">
            <v>3247.948996741452</v>
          </cell>
        </row>
        <row r="12">
          <cell r="D12">
            <v>3463.4104511176292</v>
          </cell>
        </row>
        <row r="13">
          <cell r="D13">
            <v>23988</v>
          </cell>
        </row>
        <row r="14">
          <cell r="D14">
            <v>3916</v>
          </cell>
        </row>
        <row r="15">
          <cell r="D15">
            <v>9581</v>
          </cell>
        </row>
        <row r="16">
          <cell r="D16">
            <v>18331</v>
          </cell>
        </row>
        <row r="17">
          <cell r="D17">
            <v>53844.159598942424</v>
          </cell>
        </row>
        <row r="18">
          <cell r="D18">
            <v>25373.014675685885</v>
          </cell>
        </row>
        <row r="19">
          <cell r="D19">
            <v>5510.8257253716993</v>
          </cell>
        </row>
        <row r="20">
          <cell r="D20">
            <v>20988.666666666668</v>
          </cell>
        </row>
        <row r="21">
          <cell r="D21">
            <v>41977.333333333336</v>
          </cell>
        </row>
        <row r="22">
          <cell r="D22">
            <v>8391</v>
          </cell>
        </row>
        <row r="23">
          <cell r="D23">
            <v>2049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"/>
      <sheetName val="fixed_maturity"/>
      <sheetName val="bs_assets"/>
      <sheetName val="maturity"/>
      <sheetName val="rating"/>
    </sheetNames>
    <sheetDataSet>
      <sheetData sheetId="0">
        <row r="3">
          <cell r="D3">
            <v>251.18329802077409</v>
          </cell>
        </row>
        <row r="4">
          <cell r="D4">
            <v>325.81670197922591</v>
          </cell>
        </row>
        <row r="5">
          <cell r="D5">
            <v>516</v>
          </cell>
        </row>
        <row r="6">
          <cell r="D6">
            <v>1280</v>
          </cell>
        </row>
        <row r="7">
          <cell r="D7">
            <v>519.2600000000001</v>
          </cell>
        </row>
        <row r="8">
          <cell r="D8">
            <v>1498.4359999999999</v>
          </cell>
        </row>
        <row r="9">
          <cell r="D9">
            <v>1899.008</v>
          </cell>
        </row>
        <row r="10">
          <cell r="D10">
            <v>3108.1419999999998</v>
          </cell>
        </row>
        <row r="11">
          <cell r="D11">
            <v>171.15029176786709</v>
          </cell>
        </row>
        <row r="12">
          <cell r="D12">
            <v>222.00370823213245</v>
          </cell>
        </row>
        <row r="13">
          <cell r="D13">
            <v>2560</v>
          </cell>
        </row>
        <row r="14">
          <cell r="D14">
            <v>3716</v>
          </cell>
        </row>
        <row r="15">
          <cell r="D15">
            <v>3040</v>
          </cell>
        </row>
        <row r="16">
          <cell r="D16">
            <v>2982</v>
          </cell>
        </row>
        <row r="17">
          <cell r="D17">
            <v>4371.84</v>
          </cell>
        </row>
        <row r="18">
          <cell r="D18">
            <v>3469.3199999999997</v>
          </cell>
        </row>
        <row r="19">
          <cell r="D19">
            <v>438.83999999999946</v>
          </cell>
        </row>
        <row r="20">
          <cell r="D20">
            <v>1837.3333333333333</v>
          </cell>
        </row>
        <row r="21">
          <cell r="D21">
            <v>3674.6666666666665</v>
          </cell>
        </row>
        <row r="22">
          <cell r="D22">
            <v>1709</v>
          </cell>
        </row>
        <row r="23">
          <cell r="D23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6"/>
  <sheetViews>
    <sheetView tabSelected="1" zoomScale="70" zoomScaleNormal="70" workbookViewId="0">
      <selection activeCell="D15" sqref="D15"/>
    </sheetView>
  </sheetViews>
  <sheetFormatPr defaultRowHeight="14.5" x14ac:dyDescent="0.35"/>
  <cols>
    <col min="1" max="1" width="8.7265625" style="5"/>
    <col min="2" max="2" width="15.453125" style="5" bestFit="1" customWidth="1"/>
    <col min="3" max="3" width="34.54296875" style="5" bestFit="1" customWidth="1"/>
    <col min="4" max="9" width="12.81640625" style="5" customWidth="1"/>
    <col min="10" max="16384" width="8.7265625" style="5"/>
  </cols>
  <sheetData>
    <row r="2" spans="2:9" x14ac:dyDescent="0.35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3" spans="2:9" x14ac:dyDescent="0.35">
      <c r="B3" s="22" t="s">
        <v>6</v>
      </c>
      <c r="C3" s="2" t="s">
        <v>7</v>
      </c>
      <c r="D3" s="7">
        <f>[1]allocation!D3</f>
        <v>4264.5176704169426</v>
      </c>
      <c r="E3" s="7">
        <f>[2]allocation!D3</f>
        <v>571.73602782732212</v>
      </c>
      <c r="F3" s="7">
        <f>[3]allocation!D3</f>
        <v>16646.20604794089</v>
      </c>
      <c r="G3" s="7">
        <f>[4]allocation!D3</f>
        <v>711.83670299095763</v>
      </c>
      <c r="H3" s="7">
        <f>[5]allocation!D3</f>
        <v>9858.0208045224881</v>
      </c>
      <c r="I3" s="7">
        <f>[6]allocation!D3</f>
        <v>251.18329802077409</v>
      </c>
    </row>
    <row r="4" spans="2:9" x14ac:dyDescent="0.35">
      <c r="B4" s="23"/>
      <c r="C4" s="3" t="s">
        <v>8</v>
      </c>
      <c r="D4" s="8">
        <f>[1]allocation!D4</f>
        <v>2921.4823295830574</v>
      </c>
      <c r="E4" s="8">
        <f>[2]allocation!D4</f>
        <v>706.26397217267777</v>
      </c>
      <c r="F4" s="8">
        <f>[3]allocation!D4</f>
        <v>15979.793952059112</v>
      </c>
      <c r="G4" s="8">
        <f>[4]allocation!D4</f>
        <v>871.56329700904246</v>
      </c>
      <c r="H4" s="8">
        <f>[5]allocation!D4</f>
        <v>10511.979195477512</v>
      </c>
      <c r="I4" s="8">
        <f>[6]allocation!D4</f>
        <v>325.81670197922591</v>
      </c>
    </row>
    <row r="5" spans="2:9" x14ac:dyDescent="0.35">
      <c r="B5" s="23"/>
      <c r="C5" s="3" t="s">
        <v>9</v>
      </c>
      <c r="D5" s="8">
        <f>[1]allocation!D5</f>
        <v>3776</v>
      </c>
      <c r="E5" s="8">
        <f>[2]allocation!D5</f>
        <v>4527</v>
      </c>
      <c r="F5" s="8">
        <f>[3]allocation!D5</f>
        <v>9937</v>
      </c>
      <c r="G5" s="8">
        <f>[4]allocation!D5</f>
        <v>6208.6</v>
      </c>
      <c r="H5" s="8">
        <f>[5]allocation!D5</f>
        <v>5513</v>
      </c>
      <c r="I5" s="8">
        <f>[6]allocation!D5</f>
        <v>516</v>
      </c>
    </row>
    <row r="6" spans="2:9" x14ac:dyDescent="0.35">
      <c r="B6" s="24"/>
      <c r="C6" s="4" t="s">
        <v>10</v>
      </c>
      <c r="D6" s="9">
        <f>[1]allocation!D6</f>
        <v>987</v>
      </c>
      <c r="E6" s="9">
        <f>[2]allocation!D6</f>
        <v>4302</v>
      </c>
      <c r="F6" s="9">
        <f>[3]allocation!D6</f>
        <v>42482</v>
      </c>
      <c r="G6" s="9">
        <f>[4]allocation!D6</f>
        <v>497.8</v>
      </c>
      <c r="H6" s="9">
        <f>[5]allocation!D6</f>
        <v>58689</v>
      </c>
      <c r="I6" s="9">
        <f>[6]allocation!D6</f>
        <v>1280</v>
      </c>
    </row>
    <row r="7" spans="2:9" x14ac:dyDescent="0.35">
      <c r="B7" s="19" t="s">
        <v>11</v>
      </c>
      <c r="C7" s="2" t="s">
        <v>12</v>
      </c>
      <c r="D7" s="7">
        <f>[1]allocation!D7</f>
        <v>3676.1348370136079</v>
      </c>
      <c r="E7" s="7">
        <f>[2]allocation!D7</f>
        <v>6511.4780693400853</v>
      </c>
      <c r="F7" s="7">
        <f>[3]allocation!D7</f>
        <v>6679.0220952380942</v>
      </c>
      <c r="G7" s="7">
        <f>[4]allocation!D7</f>
        <v>3108.6437039334151</v>
      </c>
      <c r="H7" s="7">
        <f>[5]allocation!D7</f>
        <v>10929.01884535705</v>
      </c>
      <c r="I7" s="7">
        <f>[6]allocation!D7</f>
        <v>519.2600000000001</v>
      </c>
    </row>
    <row r="8" spans="2:9" x14ac:dyDescent="0.35">
      <c r="B8" s="20"/>
      <c r="C8" s="3" t="s">
        <v>13</v>
      </c>
      <c r="D8" s="8">
        <f>[1]allocation!D8</f>
        <v>7352.2696740272158</v>
      </c>
      <c r="E8" s="8">
        <f>[2]allocation!D8</f>
        <v>13022.956138680171</v>
      </c>
      <c r="F8" s="8">
        <f>[3]allocation!D8</f>
        <v>13358.044190476188</v>
      </c>
      <c r="G8" s="8">
        <f>[4]allocation!D8</f>
        <v>4662.965555900123</v>
      </c>
      <c r="H8" s="8">
        <f>[5]allocation!D8</f>
        <v>21858.0376907141</v>
      </c>
      <c r="I8" s="8">
        <f>[6]allocation!D8</f>
        <v>1498.4359999999999</v>
      </c>
    </row>
    <row r="9" spans="2:9" x14ac:dyDescent="0.35">
      <c r="B9" s="20"/>
      <c r="C9" s="3" t="s">
        <v>14</v>
      </c>
      <c r="D9" s="8">
        <f>[1]allocation!D9</f>
        <v>11028.404511040824</v>
      </c>
      <c r="E9" s="8">
        <f>[2]allocation!D9</f>
        <v>19534.434208020259</v>
      </c>
      <c r="F9" s="8">
        <f>[3]allocation!D9</f>
        <v>20037.066285714282</v>
      </c>
      <c r="G9" s="8">
        <f>[4]allocation!D9</f>
        <v>9325.9311118002461</v>
      </c>
      <c r="H9" s="8">
        <f>[5]allocation!D9</f>
        <v>32787.056536071148</v>
      </c>
      <c r="I9" s="8">
        <f>[6]allocation!D9</f>
        <v>1899.008</v>
      </c>
    </row>
    <row r="10" spans="2:9" x14ac:dyDescent="0.35">
      <c r="B10" s="20"/>
      <c r="C10" s="3" t="s">
        <v>15</v>
      </c>
      <c r="D10" s="8">
        <f>[1]allocation!D10</f>
        <v>10543.091293138505</v>
      </c>
      <c r="E10" s="8">
        <f>[2]allocation!D10</f>
        <v>44384.736105417032</v>
      </c>
      <c r="F10" s="8">
        <f>[3]allocation!D10</f>
        <v>15785.014428571429</v>
      </c>
      <c r="G10" s="8">
        <f>[4]allocation!D10</f>
        <v>20206.184075567198</v>
      </c>
      <c r="H10" s="8">
        <f>[5]allocation!D10</f>
        <v>30900.527479998625</v>
      </c>
      <c r="I10" s="8">
        <f>[6]allocation!D10</f>
        <v>3108.1419999999998</v>
      </c>
    </row>
    <row r="11" spans="2:9" x14ac:dyDescent="0.35">
      <c r="B11" s="20"/>
      <c r="C11" s="3" t="s">
        <v>16</v>
      </c>
      <c r="D11" s="8">
        <f>[1]allocation!D11</f>
        <v>564.54193377795298</v>
      </c>
      <c r="E11" s="8">
        <f>[2]allocation!D11</f>
        <v>2967.4077145100018</v>
      </c>
      <c r="F11" s="8">
        <f>[3]allocation!D11</f>
        <v>1218.4591770080508</v>
      </c>
      <c r="G11" s="8">
        <f>[4]allocation!D11</f>
        <v>838.91693131014551</v>
      </c>
      <c r="H11" s="8">
        <f>[5]allocation!D11</f>
        <v>3247.948996741452</v>
      </c>
      <c r="I11" s="8">
        <f>[6]allocation!D11</f>
        <v>171.15029176786709</v>
      </c>
    </row>
    <row r="12" spans="2:9" x14ac:dyDescent="0.35">
      <c r="B12" s="20"/>
      <c r="C12" s="3" t="s">
        <v>17</v>
      </c>
      <c r="D12" s="8">
        <f>[1]allocation!D12</f>
        <v>386.7493140624473</v>
      </c>
      <c r="E12" s="8">
        <f>[2]allocation!D12</f>
        <v>3665.6307412879264</v>
      </c>
      <c r="F12" s="8">
        <f>[3]allocation!D12</f>
        <v>1169.6795372776653</v>
      </c>
      <c r="G12" s="8">
        <f>[4]allocation!D12</f>
        <v>1027.1586214888764</v>
      </c>
      <c r="H12" s="8">
        <f>[5]allocation!D12</f>
        <v>3463.4104511176292</v>
      </c>
      <c r="I12" s="8">
        <f>[6]allocation!D12</f>
        <v>222.00370823213245</v>
      </c>
    </row>
    <row r="13" spans="2:9" x14ac:dyDescent="0.35">
      <c r="B13" s="21"/>
      <c r="C13" s="4" t="s">
        <v>18</v>
      </c>
      <c r="D13" s="9">
        <f>[1]allocation!D13</f>
        <v>12763</v>
      </c>
      <c r="E13" s="9">
        <f>[2]allocation!D13</f>
        <v>0</v>
      </c>
      <c r="F13" s="9">
        <f>[3]allocation!D13</f>
        <v>59243</v>
      </c>
      <c r="G13" s="9">
        <f>[4]allocation!D13</f>
        <v>0</v>
      </c>
      <c r="H13" s="9">
        <f>[5]allocation!D13</f>
        <v>23988</v>
      </c>
      <c r="I13" s="9">
        <f>[6]allocation!D13</f>
        <v>2560</v>
      </c>
    </row>
    <row r="14" spans="2:9" x14ac:dyDescent="0.35">
      <c r="B14" s="22" t="s">
        <v>19</v>
      </c>
      <c r="C14" s="2" t="s">
        <v>20</v>
      </c>
      <c r="D14" s="7">
        <f>[1]allocation!D14</f>
        <v>8482</v>
      </c>
      <c r="E14" s="7">
        <f>[2]allocation!D14</f>
        <v>16017</v>
      </c>
      <c r="F14" s="7">
        <f>[3]allocation!D14</f>
        <v>41075</v>
      </c>
      <c r="G14" s="7">
        <f>[4]allocation!D14</f>
        <v>3705.8</v>
      </c>
      <c r="H14" s="7">
        <f>[5]allocation!D14</f>
        <v>3916</v>
      </c>
      <c r="I14" s="7">
        <f>[6]allocation!D14</f>
        <v>3716</v>
      </c>
    </row>
    <row r="15" spans="2:9" x14ac:dyDescent="0.35">
      <c r="B15" s="23"/>
      <c r="C15" s="3" t="s">
        <v>21</v>
      </c>
      <c r="D15" s="8">
        <f>[1]allocation!D15</f>
        <v>6663</v>
      </c>
      <c r="E15" s="8">
        <f>[2]allocation!D15</f>
        <v>9569</v>
      </c>
      <c r="F15" s="8">
        <f>[3]allocation!D15</f>
        <v>9617</v>
      </c>
      <c r="G15" s="8">
        <f>[4]allocation!D15</f>
        <v>5168.5</v>
      </c>
      <c r="H15" s="8">
        <f>[5]allocation!D15</f>
        <v>9581</v>
      </c>
      <c r="I15" s="8">
        <f>[6]allocation!D15</f>
        <v>3040</v>
      </c>
    </row>
    <row r="16" spans="2:9" x14ac:dyDescent="0.35">
      <c r="B16" s="24"/>
      <c r="C16" s="4" t="s">
        <v>22</v>
      </c>
      <c r="D16" s="9">
        <f>[1]allocation!D16</f>
        <v>6215</v>
      </c>
      <c r="E16" s="9">
        <f>[2]allocation!D16</f>
        <v>30152</v>
      </c>
      <c r="F16" s="9">
        <f>[3]allocation!D16</f>
        <v>21224</v>
      </c>
      <c r="G16" s="9">
        <f>[4]allocation!D16</f>
        <v>6838.8</v>
      </c>
      <c r="H16" s="9">
        <f>[5]allocation!D16</f>
        <v>18331</v>
      </c>
      <c r="I16" s="9">
        <f>[6]allocation!D16</f>
        <v>2982</v>
      </c>
    </row>
    <row r="17" spans="2:9" x14ac:dyDescent="0.35">
      <c r="B17" s="22" t="s">
        <v>23</v>
      </c>
      <c r="C17" s="2" t="s">
        <v>24</v>
      </c>
      <c r="D17" s="7">
        <f>[1]allocation!D17</f>
        <v>4693.1070702168254</v>
      </c>
      <c r="E17" s="7">
        <f>[2]allocation!D17</f>
        <v>10543.80811642874</v>
      </c>
      <c r="F17" s="7">
        <f>[3]allocation!D17</f>
        <v>16708.571428571428</v>
      </c>
      <c r="G17" s="7">
        <f>[4]allocation!D17</f>
        <v>6549.434628366218</v>
      </c>
      <c r="H17" s="7">
        <f>[5]allocation!D17</f>
        <v>53844.159598942424</v>
      </c>
      <c r="I17" s="7">
        <f>[6]allocation!D17</f>
        <v>4371.84</v>
      </c>
    </row>
    <row r="18" spans="2:9" x14ac:dyDescent="0.35">
      <c r="B18" s="23"/>
      <c r="C18" s="3" t="s">
        <v>25</v>
      </c>
      <c r="D18" s="8">
        <f>[1]allocation!D18</f>
        <v>2243.2916855848998</v>
      </c>
      <c r="E18" s="8">
        <f>[2]allocation!D18</f>
        <v>11978.441141686701</v>
      </c>
      <c r="F18" s="8">
        <f>[3]allocation!D18</f>
        <v>6581.4285714285725</v>
      </c>
      <c r="G18" s="8">
        <f>[4]allocation!D18</f>
        <v>7740.2409244328028</v>
      </c>
      <c r="H18" s="8">
        <f>[5]allocation!D18</f>
        <v>25373.014675685885</v>
      </c>
      <c r="I18" s="8">
        <f>[6]allocation!D18</f>
        <v>3469.3199999999997</v>
      </c>
    </row>
    <row r="19" spans="2:9" x14ac:dyDescent="0.35">
      <c r="B19" s="23"/>
      <c r="C19" s="3" t="s">
        <v>26</v>
      </c>
      <c r="D19" s="8">
        <f>[1]allocation!D19</f>
        <v>202.40968113772166</v>
      </c>
      <c r="E19" s="8">
        <f>[2]allocation!D19</f>
        <v>1790.1077646290851</v>
      </c>
      <c r="F19" s="8">
        <f>[3]allocation!D19</f>
        <v>995.71428571428658</v>
      </c>
      <c r="G19" s="8">
        <f>[4]allocation!D19</f>
        <v>714.82444720097942</v>
      </c>
      <c r="H19" s="8">
        <f>[5]allocation!D19</f>
        <v>5510.8257253716993</v>
      </c>
      <c r="I19" s="8">
        <f>[6]allocation!D19</f>
        <v>438.83999999999946</v>
      </c>
    </row>
    <row r="20" spans="2:9" x14ac:dyDescent="0.35">
      <c r="B20" s="23"/>
      <c r="C20" s="3" t="s">
        <v>27</v>
      </c>
      <c r="D20" s="8">
        <f>[1]allocation!D20</f>
        <v>7664.333333333333</v>
      </c>
      <c r="E20" s="8">
        <f>[2]allocation!D20</f>
        <v>12903</v>
      </c>
      <c r="F20" s="8">
        <f>[3]allocation!D20</f>
        <v>28956</v>
      </c>
      <c r="G20" s="8">
        <f>[4]allocation!D20</f>
        <v>6887.8666666666659</v>
      </c>
      <c r="H20" s="8">
        <f>[5]allocation!D20</f>
        <v>20988.666666666668</v>
      </c>
      <c r="I20" s="8">
        <f>[6]allocation!D20</f>
        <v>1837.3333333333333</v>
      </c>
    </row>
    <row r="21" spans="2:9" x14ac:dyDescent="0.35">
      <c r="B21" s="24"/>
      <c r="C21" s="4" t="s">
        <v>28</v>
      </c>
      <c r="D21" s="9">
        <f>[1]allocation!D21</f>
        <v>15328.666666666666</v>
      </c>
      <c r="E21" s="9">
        <f>[2]allocation!D21</f>
        <v>36795</v>
      </c>
      <c r="F21" s="9">
        <f>[3]allocation!D21</f>
        <v>57912</v>
      </c>
      <c r="G21" s="9">
        <f>[4]allocation!D21</f>
        <v>13775.733333333332</v>
      </c>
      <c r="H21" s="9">
        <f>[5]allocation!D21</f>
        <v>41977.333333333336</v>
      </c>
      <c r="I21" s="9">
        <f>[6]allocation!D21</f>
        <v>3674.6666666666665</v>
      </c>
    </row>
    <row r="22" spans="2:9" x14ac:dyDescent="0.35">
      <c r="B22" s="22" t="s">
        <v>32</v>
      </c>
      <c r="C22" s="2" t="s">
        <v>29</v>
      </c>
      <c r="D22" s="7">
        <f>[1]allocation!D22</f>
        <v>4127</v>
      </c>
      <c r="E22" s="7">
        <f>[2]allocation!D22</f>
        <v>5938</v>
      </c>
      <c r="F22" s="7">
        <f>[3]allocation!D22</f>
        <v>14279</v>
      </c>
      <c r="G22" s="7">
        <f>[4]allocation!D22</f>
        <v>3494.4666666666667</v>
      </c>
      <c r="H22" s="7">
        <f>[5]allocation!D22</f>
        <v>8391</v>
      </c>
      <c r="I22" s="7">
        <f>[6]allocation!D22</f>
        <v>1709</v>
      </c>
    </row>
    <row r="23" spans="2:9" x14ac:dyDescent="0.35">
      <c r="B23" s="24"/>
      <c r="C23" s="4" t="s">
        <v>30</v>
      </c>
      <c r="D23" s="9">
        <f>[1]allocation!D23</f>
        <v>671</v>
      </c>
      <c r="E23" s="9">
        <f>[2]allocation!D23</f>
        <v>66</v>
      </c>
      <c r="F23" s="9">
        <f>[3]allocation!D23</f>
        <v>14007</v>
      </c>
      <c r="G23" s="9">
        <f>[4]allocation!D23</f>
        <v>1747.2333333333333</v>
      </c>
      <c r="H23" s="9">
        <f>[5]allocation!D23</f>
        <v>2049</v>
      </c>
      <c r="I23" s="9">
        <f>[6]allocation!D23</f>
        <v>0</v>
      </c>
    </row>
    <row r="24" spans="2:9" x14ac:dyDescent="0.35">
      <c r="B24" s="10" t="s">
        <v>31</v>
      </c>
      <c r="C24" s="10"/>
      <c r="D24" s="11">
        <f>SUM(D3:D23)</f>
        <v>114553</v>
      </c>
      <c r="E24" s="11">
        <f t="shared" ref="E24:I24" si="0">SUM(E3:E23)</f>
        <v>235945.99999999997</v>
      </c>
      <c r="F24" s="11">
        <f t="shared" si="0"/>
        <v>413890.99999999994</v>
      </c>
      <c r="G24" s="11">
        <f t="shared" si="0"/>
        <v>104082.50000000001</v>
      </c>
      <c r="H24" s="11">
        <f t="shared" si="0"/>
        <v>401708.00000000006</v>
      </c>
      <c r="I24" s="11">
        <f t="shared" si="0"/>
        <v>37590</v>
      </c>
    </row>
    <row r="27" spans="2:9" x14ac:dyDescent="0.35"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5</v>
      </c>
    </row>
    <row r="28" spans="2:9" x14ac:dyDescent="0.35">
      <c r="B28" s="22" t="s">
        <v>6</v>
      </c>
      <c r="C28" s="2" t="s">
        <v>7</v>
      </c>
      <c r="D28" s="12">
        <f>D3/D$24</f>
        <v>3.7227463884987232E-2</v>
      </c>
      <c r="E28" s="12">
        <f t="shared" ref="E28:I28" si="1">E3/E$24</f>
        <v>2.4231647403529714E-3</v>
      </c>
      <c r="F28" s="12">
        <f t="shared" si="1"/>
        <v>4.0218816180929019E-2</v>
      </c>
      <c r="G28" s="12">
        <f t="shared" si="1"/>
        <v>6.8391583886912551E-3</v>
      </c>
      <c r="H28" s="12">
        <f t="shared" si="1"/>
        <v>2.4540265079417107E-2</v>
      </c>
      <c r="I28" s="12">
        <f t="shared" si="1"/>
        <v>6.6821840388607097E-3</v>
      </c>
    </row>
    <row r="29" spans="2:9" x14ac:dyDescent="0.35">
      <c r="B29" s="23"/>
      <c r="C29" s="3" t="s">
        <v>8</v>
      </c>
      <c r="D29" s="13">
        <f t="shared" ref="D29:I29" si="2">D4/D$24</f>
        <v>2.5503324483715464E-2</v>
      </c>
      <c r="E29" s="13">
        <f t="shared" si="2"/>
        <v>2.9933288641158478E-3</v>
      </c>
      <c r="F29" s="13">
        <f t="shared" si="2"/>
        <v>3.8608701208915186E-2</v>
      </c>
      <c r="G29" s="13">
        <f t="shared" si="2"/>
        <v>8.3737736604044127E-3</v>
      </c>
      <c r="H29" s="13">
        <f t="shared" si="2"/>
        <v>2.6168209733133298E-2</v>
      </c>
      <c r="I29" s="13">
        <f t="shared" si="2"/>
        <v>8.6676430428099475E-3</v>
      </c>
    </row>
    <row r="30" spans="2:9" x14ac:dyDescent="0.35">
      <c r="B30" s="23"/>
      <c r="C30" s="3" t="s">
        <v>9</v>
      </c>
      <c r="D30" s="13">
        <f t="shared" ref="D30:I30" si="3">D5/D$24</f>
        <v>3.2962907998917532E-2</v>
      </c>
      <c r="E30" s="13">
        <f t="shared" si="3"/>
        <v>1.9186593542590256E-2</v>
      </c>
      <c r="F30" s="13">
        <f t="shared" si="3"/>
        <v>2.4008736599732784E-2</v>
      </c>
      <c r="G30" s="13">
        <f t="shared" si="3"/>
        <v>5.9650757812312341E-2</v>
      </c>
      <c r="H30" s="13">
        <f t="shared" si="3"/>
        <v>1.372389895147719E-2</v>
      </c>
      <c r="I30" s="13">
        <f t="shared" si="3"/>
        <v>1.3727055067837191E-2</v>
      </c>
    </row>
    <row r="31" spans="2:9" x14ac:dyDescent="0.35">
      <c r="B31" s="24"/>
      <c r="C31" s="4" t="s">
        <v>10</v>
      </c>
      <c r="D31" s="14">
        <f t="shared" ref="D31:I31" si="4">D6/D$24</f>
        <v>8.6160990982340046E-3</v>
      </c>
      <c r="E31" s="14">
        <f t="shared" si="4"/>
        <v>1.8232985513634479E-2</v>
      </c>
      <c r="F31" s="14">
        <f t="shared" si="4"/>
        <v>0.10264055028981062</v>
      </c>
      <c r="G31" s="14">
        <f t="shared" si="4"/>
        <v>4.782744457521677E-3</v>
      </c>
      <c r="H31" s="14">
        <f t="shared" si="4"/>
        <v>0.14609865872723468</v>
      </c>
      <c r="I31" s="14">
        <f t="shared" si="4"/>
        <v>3.4051609470603886E-2</v>
      </c>
    </row>
    <row r="32" spans="2:9" x14ac:dyDescent="0.35">
      <c r="B32" s="19" t="s">
        <v>11</v>
      </c>
      <c r="C32" s="2" t="s">
        <v>12</v>
      </c>
      <c r="D32" s="12">
        <f t="shared" ref="D32:I32" si="5">D7/D$24</f>
        <v>3.2091126701296414E-2</v>
      </c>
      <c r="E32" s="12">
        <f t="shared" si="5"/>
        <v>2.7597323410187443E-2</v>
      </c>
      <c r="F32" s="12">
        <f t="shared" si="5"/>
        <v>1.6137152282214628E-2</v>
      </c>
      <c r="G32" s="12">
        <f t="shared" si="5"/>
        <v>2.986711218440578E-2</v>
      </c>
      <c r="H32" s="12">
        <f t="shared" si="5"/>
        <v>2.7206375888349368E-2</v>
      </c>
      <c r="I32" s="12">
        <f t="shared" si="5"/>
        <v>1.3813780260707637E-2</v>
      </c>
    </row>
    <row r="33" spans="2:9" x14ac:dyDescent="0.35">
      <c r="B33" s="20"/>
      <c r="C33" s="3" t="s">
        <v>13</v>
      </c>
      <c r="D33" s="13">
        <f t="shared" ref="D33:I33" si="6">D8/D$24</f>
        <v>6.4182253402592829E-2</v>
      </c>
      <c r="E33" s="13">
        <f t="shared" si="6"/>
        <v>5.5194646820374886E-2</v>
      </c>
      <c r="F33" s="13">
        <f t="shared" si="6"/>
        <v>3.2274304564429257E-2</v>
      </c>
      <c r="G33" s="13">
        <f t="shared" si="6"/>
        <v>4.4800668276608675E-2</v>
      </c>
      <c r="H33" s="13">
        <f t="shared" si="6"/>
        <v>5.4412751776698735E-2</v>
      </c>
      <c r="I33" s="13">
        <f t="shared" si="6"/>
        <v>3.9862623038042028E-2</v>
      </c>
    </row>
    <row r="34" spans="2:9" x14ac:dyDescent="0.35">
      <c r="B34" s="20"/>
      <c r="C34" s="3" t="s">
        <v>14</v>
      </c>
      <c r="D34" s="13">
        <f t="shared" ref="D34:I34" si="7">D9/D$24</f>
        <v>9.6273380103889236E-2</v>
      </c>
      <c r="E34" s="13">
        <f t="shared" si="7"/>
        <v>8.279197023056234E-2</v>
      </c>
      <c r="F34" s="13">
        <f t="shared" si="7"/>
        <v>4.8411456846643885E-2</v>
      </c>
      <c r="G34" s="13">
        <f t="shared" si="7"/>
        <v>8.9601336553217351E-2</v>
      </c>
      <c r="H34" s="13">
        <f t="shared" si="7"/>
        <v>8.16191276650481E-2</v>
      </c>
      <c r="I34" s="13">
        <f t="shared" si="7"/>
        <v>5.0518967810587921E-2</v>
      </c>
    </row>
    <row r="35" spans="2:9" x14ac:dyDescent="0.35">
      <c r="B35" s="20"/>
      <c r="C35" s="3" t="s">
        <v>15</v>
      </c>
      <c r="D35" s="13">
        <f t="shared" ref="D35:I35" si="8">D10/D$24</f>
        <v>9.203679775421425E-2</v>
      </c>
      <c r="E35" s="13">
        <f t="shared" si="8"/>
        <v>0.18811395872537376</v>
      </c>
      <c r="F35" s="13">
        <f t="shared" si="8"/>
        <v>3.8138095364652604E-2</v>
      </c>
      <c r="G35" s="13">
        <f t="shared" si="8"/>
        <v>0.19413622919863757</v>
      </c>
      <c r="H35" s="13">
        <f t="shared" si="8"/>
        <v>7.6922858095926944E-2</v>
      </c>
      <c r="I35" s="13">
        <f t="shared" si="8"/>
        <v>8.2685341846235702E-2</v>
      </c>
    </row>
    <row r="36" spans="2:9" x14ac:dyDescent="0.35">
      <c r="B36" s="20"/>
      <c r="C36" s="3" t="s">
        <v>16</v>
      </c>
      <c r="D36" s="13">
        <f t="shared" ref="D36:I36" si="9">D11/D$24</f>
        <v>4.9282160552578539E-3</v>
      </c>
      <c r="E36" s="13">
        <f t="shared" si="9"/>
        <v>1.2576639207742459E-2</v>
      </c>
      <c r="F36" s="13">
        <f t="shared" si="9"/>
        <v>2.943913196972273E-3</v>
      </c>
      <c r="G36" s="13">
        <f t="shared" si="9"/>
        <v>8.0601151135891759E-3</v>
      </c>
      <c r="H36" s="13">
        <f t="shared" si="9"/>
        <v>8.0853480556559772E-3</v>
      </c>
      <c r="I36" s="13">
        <f t="shared" si="9"/>
        <v>4.5530803875463441E-3</v>
      </c>
    </row>
    <row r="37" spans="2:9" x14ac:dyDescent="0.35">
      <c r="B37" s="20"/>
      <c r="C37" s="3" t="s">
        <v>17</v>
      </c>
      <c r="D37" s="13">
        <f t="shared" ref="D37:I37" si="10">D12/D$24</f>
        <v>3.3761605026707926E-3</v>
      </c>
      <c r="E37" s="13">
        <f t="shared" si="10"/>
        <v>1.55358884714635E-2</v>
      </c>
      <c r="F37" s="13">
        <f t="shared" si="10"/>
        <v>2.826056950447498E-3</v>
      </c>
      <c r="G37" s="13">
        <f t="shared" si="10"/>
        <v>9.8686966732051615E-3</v>
      </c>
      <c r="H37" s="13">
        <f t="shared" si="10"/>
        <v>8.6217114200305423E-3</v>
      </c>
      <c r="I37" s="13">
        <f t="shared" si="10"/>
        <v>5.9059246669894245E-3</v>
      </c>
    </row>
    <row r="38" spans="2:9" x14ac:dyDescent="0.35">
      <c r="B38" s="21"/>
      <c r="C38" s="4" t="s">
        <v>18</v>
      </c>
      <c r="D38" s="14">
        <f t="shared" ref="D38:I38" si="11">D13/D$24</f>
        <v>0.1114156765863836</v>
      </c>
      <c r="E38" s="14">
        <f t="shared" si="11"/>
        <v>0</v>
      </c>
      <c r="F38" s="14">
        <f t="shared" si="11"/>
        <v>0.14313671957109483</v>
      </c>
      <c r="G38" s="14">
        <f t="shared" si="11"/>
        <v>0</v>
      </c>
      <c r="H38" s="14">
        <f t="shared" si="11"/>
        <v>5.9715016877931223E-2</v>
      </c>
      <c r="I38" s="14">
        <f t="shared" si="11"/>
        <v>6.8103218941207772E-2</v>
      </c>
    </row>
    <row r="39" spans="2:9" x14ac:dyDescent="0.35">
      <c r="B39" s="22" t="s">
        <v>19</v>
      </c>
      <c r="C39" s="2" t="s">
        <v>20</v>
      </c>
      <c r="D39" s="12">
        <f t="shared" ref="D39:I39" si="12">D14/D$24</f>
        <v>7.4044328825958294E-2</v>
      </c>
      <c r="E39" s="12">
        <f t="shared" si="12"/>
        <v>6.7884176887931996E-2</v>
      </c>
      <c r="F39" s="12">
        <f t="shared" si="12"/>
        <v>9.9241104542017108E-2</v>
      </c>
      <c r="G39" s="12">
        <f t="shared" si="12"/>
        <v>3.5604448394302594E-2</v>
      </c>
      <c r="H39" s="12">
        <f t="shared" si="12"/>
        <v>9.7483744411363468E-3</v>
      </c>
      <c r="I39" s="12">
        <f t="shared" si="12"/>
        <v>9.8856078744346904E-2</v>
      </c>
    </row>
    <row r="40" spans="2:9" x14ac:dyDescent="0.35">
      <c r="B40" s="23"/>
      <c r="C40" s="3" t="s">
        <v>21</v>
      </c>
      <c r="D40" s="13">
        <f t="shared" ref="D40:I40" si="13">D15/D$24</f>
        <v>5.8165216100844151E-2</v>
      </c>
      <c r="E40" s="13">
        <f t="shared" si="13"/>
        <v>4.0555889907012629E-2</v>
      </c>
      <c r="F40" s="13">
        <f t="shared" si="13"/>
        <v>2.3235586180902705E-2</v>
      </c>
      <c r="G40" s="13">
        <f t="shared" si="13"/>
        <v>4.9657723440539953E-2</v>
      </c>
      <c r="H40" s="13">
        <f t="shared" si="13"/>
        <v>2.3850657691656622E-2</v>
      </c>
      <c r="I40" s="13">
        <f t="shared" si="13"/>
        <v>8.087257249268423E-2</v>
      </c>
    </row>
    <row r="41" spans="2:9" x14ac:dyDescent="0.35">
      <c r="B41" s="24"/>
      <c r="C41" s="4" t="s">
        <v>22</v>
      </c>
      <c r="D41" s="14">
        <f t="shared" ref="D41:I41" si="14">D16/D$24</f>
        <v>5.4254362609447153E-2</v>
      </c>
      <c r="E41" s="14">
        <f t="shared" si="14"/>
        <v>0.1277919523958872</v>
      </c>
      <c r="F41" s="14">
        <f t="shared" si="14"/>
        <v>5.1279201528904958E-2</v>
      </c>
      <c r="G41" s="14">
        <f t="shared" si="14"/>
        <v>6.5705570100641306E-2</v>
      </c>
      <c r="H41" s="14">
        <f t="shared" si="14"/>
        <v>4.5632648590518479E-2</v>
      </c>
      <c r="I41" s="14">
        <f t="shared" si="14"/>
        <v>7.9329608938547486E-2</v>
      </c>
    </row>
    <row r="42" spans="2:9" x14ac:dyDescent="0.35">
      <c r="B42" s="22" t="s">
        <v>23</v>
      </c>
      <c r="C42" s="2" t="s">
        <v>24</v>
      </c>
      <c r="D42" s="12">
        <f t="shared" ref="D42:I42" si="15">D17/D$24</f>
        <v>4.0968870917538827E-2</v>
      </c>
      <c r="E42" s="12">
        <f t="shared" si="15"/>
        <v>4.4687378113757982E-2</v>
      </c>
      <c r="F42" s="12">
        <f t="shared" si="15"/>
        <v>4.0369496868913383E-2</v>
      </c>
      <c r="G42" s="12">
        <f t="shared" si="15"/>
        <v>6.2925416168579898E-2</v>
      </c>
      <c r="H42" s="12">
        <f t="shared" si="15"/>
        <v>0.13403805649611761</v>
      </c>
      <c r="I42" s="12">
        <f t="shared" si="15"/>
        <v>0.11630327214684757</v>
      </c>
    </row>
    <row r="43" spans="2:9" x14ac:dyDescent="0.35">
      <c r="B43" s="23"/>
      <c r="C43" s="3" t="s">
        <v>25</v>
      </c>
      <c r="D43" s="13">
        <f t="shared" ref="D43:I43" si="16">D18/D$24</f>
        <v>1.9583002501766866E-2</v>
      </c>
      <c r="E43" s="13">
        <f t="shared" si="16"/>
        <v>5.0767722875940689E-2</v>
      </c>
      <c r="F43" s="13">
        <f t="shared" si="16"/>
        <v>1.5901357051563269E-2</v>
      </c>
      <c r="G43" s="13">
        <f t="shared" si="16"/>
        <v>7.4366400926503512E-2</v>
      </c>
      <c r="H43" s="13">
        <f t="shared" si="16"/>
        <v>6.3162831399140376E-2</v>
      </c>
      <c r="I43" s="13">
        <f t="shared" si="16"/>
        <v>9.229369513168395E-2</v>
      </c>
    </row>
    <row r="44" spans="2:9" x14ac:dyDescent="0.35">
      <c r="B44" s="23"/>
      <c r="C44" s="3" t="s">
        <v>26</v>
      </c>
      <c r="D44" s="13">
        <f t="shared" ref="D44:I44" si="17">D19/D$24</f>
        <v>1.7669522503794895E-3</v>
      </c>
      <c r="E44" s="13">
        <f t="shared" si="17"/>
        <v>7.5869383868727817E-3</v>
      </c>
      <c r="F44" s="13">
        <f t="shared" si="17"/>
        <v>2.405740365734666E-3</v>
      </c>
      <c r="G44" s="13">
        <f t="shared" si="17"/>
        <v>6.8678639271825652E-3</v>
      </c>
      <c r="H44" s="13">
        <f t="shared" si="17"/>
        <v>1.3718486376601158E-2</v>
      </c>
      <c r="I44" s="13">
        <f t="shared" si="17"/>
        <v>1.1674381484437337E-2</v>
      </c>
    </row>
    <row r="45" spans="2:9" x14ac:dyDescent="0.35">
      <c r="B45" s="23"/>
      <c r="C45" s="3" t="s">
        <v>27</v>
      </c>
      <c r="D45" s="13">
        <f t="shared" ref="D45:I45" si="18">D20/D$24</f>
        <v>6.6906439231913029E-2</v>
      </c>
      <c r="E45" s="13">
        <f t="shared" si="18"/>
        <v>5.4686241767184021E-2</v>
      </c>
      <c r="F45" s="13">
        <f t="shared" si="18"/>
        <v>6.9960448523886734E-2</v>
      </c>
      <c r="G45" s="13">
        <f t="shared" si="18"/>
        <v>6.6176991008735045E-2</v>
      </c>
      <c r="H45" s="13">
        <f t="shared" si="18"/>
        <v>5.2248565292866124E-2</v>
      </c>
      <c r="I45" s="13">
        <f t="shared" si="18"/>
        <v>4.8878247760929326E-2</v>
      </c>
    </row>
    <row r="46" spans="2:9" x14ac:dyDescent="0.35">
      <c r="B46" s="24"/>
      <c r="C46" s="4" t="s">
        <v>28</v>
      </c>
      <c r="D46" s="14">
        <f t="shared" ref="D46:I46" si="19">D21/D$24</f>
        <v>0.13381287846382606</v>
      </c>
      <c r="E46" s="14">
        <f t="shared" si="19"/>
        <v>0.15594669966856825</v>
      </c>
      <c r="F46" s="14">
        <f t="shared" si="19"/>
        <v>0.13992089704777347</v>
      </c>
      <c r="G46" s="14">
        <f t="shared" si="19"/>
        <v>0.13235398201747009</v>
      </c>
      <c r="H46" s="14">
        <f t="shared" si="19"/>
        <v>0.10449713058573225</v>
      </c>
      <c r="I46" s="14">
        <f t="shared" si="19"/>
        <v>9.7756495521858652E-2</v>
      </c>
    </row>
    <row r="47" spans="2:9" x14ac:dyDescent="0.35">
      <c r="B47" s="22" t="s">
        <v>32</v>
      </c>
      <c r="C47" s="2" t="s">
        <v>29</v>
      </c>
      <c r="D47" s="12">
        <f t="shared" ref="D47:I47" si="20">D22/D$24</f>
        <v>3.602699187275759E-2</v>
      </c>
      <c r="E47" s="12">
        <f t="shared" si="20"/>
        <v>2.5166775448619602E-2</v>
      </c>
      <c r="F47" s="12">
        <f t="shared" si="20"/>
        <v>3.4499421345233414E-2</v>
      </c>
      <c r="G47" s="12">
        <f t="shared" si="20"/>
        <v>3.3574007798301025E-2</v>
      </c>
      <c r="H47" s="12">
        <f t="shared" si="20"/>
        <v>2.0888306929411411E-2</v>
      </c>
      <c r="I47" s="12">
        <f t="shared" si="20"/>
        <v>4.5464219207235965E-2</v>
      </c>
    </row>
    <row r="48" spans="2:9" x14ac:dyDescent="0.35">
      <c r="B48" s="24"/>
      <c r="C48" s="4" t="s">
        <v>30</v>
      </c>
      <c r="D48" s="14">
        <f t="shared" ref="D48:I48" si="21">D23/D$24</f>
        <v>5.8575506534093392E-3</v>
      </c>
      <c r="E48" s="14">
        <f t="shared" si="21"/>
        <v>2.7972502182702823E-4</v>
      </c>
      <c r="F48" s="14">
        <f t="shared" si="21"/>
        <v>3.3842243489227847E-2</v>
      </c>
      <c r="G48" s="14">
        <f t="shared" si="21"/>
        <v>1.6787003899150513E-2</v>
      </c>
      <c r="H48" s="14">
        <f t="shared" si="21"/>
        <v>5.1007199259163367E-3</v>
      </c>
      <c r="I48" s="14">
        <f t="shared" si="21"/>
        <v>0</v>
      </c>
    </row>
    <row r="49" spans="2:10" x14ac:dyDescent="0.35">
      <c r="B49" s="6"/>
      <c r="C49" s="3"/>
      <c r="D49" s="15"/>
      <c r="E49" s="15"/>
      <c r="F49" s="15"/>
      <c r="G49" s="15"/>
      <c r="H49" s="15"/>
      <c r="I49" s="15"/>
    </row>
    <row r="51" spans="2:10" x14ac:dyDescent="0.35">
      <c r="D51" s="1" t="s">
        <v>0</v>
      </c>
      <c r="E51" s="1" t="s">
        <v>1</v>
      </c>
      <c r="F51" s="1" t="s">
        <v>2</v>
      </c>
      <c r="G51" s="1" t="s">
        <v>3</v>
      </c>
      <c r="H51" s="1" t="s">
        <v>4</v>
      </c>
      <c r="I51" s="1" t="s">
        <v>5</v>
      </c>
      <c r="J51" s="17" t="s">
        <v>33</v>
      </c>
    </row>
    <row r="52" spans="2:10" x14ac:dyDescent="0.35">
      <c r="C52" s="5" t="s">
        <v>6</v>
      </c>
      <c r="D52" s="16">
        <f>SUM(D28:D31)</f>
        <v>0.10430979546585423</v>
      </c>
      <c r="E52" s="16">
        <f t="shared" ref="E52:I52" si="22">SUM(E28:E31)</f>
        <v>4.2836072660693558E-2</v>
      </c>
      <c r="F52" s="16">
        <f t="shared" si="22"/>
        <v>0.20547680427938758</v>
      </c>
      <c r="G52" s="16">
        <f t="shared" si="22"/>
        <v>7.964643431892969E-2</v>
      </c>
      <c r="H52" s="16">
        <f t="shared" si="22"/>
        <v>0.21053103249126226</v>
      </c>
      <c r="I52" s="16">
        <f t="shared" si="22"/>
        <v>6.3128491620111735E-2</v>
      </c>
      <c r="J52" s="18">
        <f>AVERAGE(D52:I52)</f>
        <v>0.11765477180603984</v>
      </c>
    </row>
    <row r="53" spans="2:10" x14ac:dyDescent="0.35">
      <c r="C53" s="5" t="s">
        <v>11</v>
      </c>
      <c r="D53" s="16">
        <f>SUM(D32:D38)</f>
        <v>0.40430361110630497</v>
      </c>
      <c r="E53" s="16">
        <f t="shared" ref="E53:I53" si="23">SUM(E32:E38)</f>
        <v>0.38181042686570432</v>
      </c>
      <c r="F53" s="16">
        <f t="shared" si="23"/>
        <v>0.28386769877645496</v>
      </c>
      <c r="G53" s="16">
        <f t="shared" si="23"/>
        <v>0.37633415799966369</v>
      </c>
      <c r="H53" s="16">
        <f t="shared" si="23"/>
        <v>0.31658318977964089</v>
      </c>
      <c r="I53" s="16">
        <f t="shared" si="23"/>
        <v>0.26544293695131682</v>
      </c>
      <c r="J53" s="18">
        <f t="shared" ref="J53:J56" si="24">AVERAGE(D53:I53)</f>
        <v>0.33805700357984764</v>
      </c>
    </row>
    <row r="54" spans="2:10" x14ac:dyDescent="0.35">
      <c r="C54" s="5" t="s">
        <v>19</v>
      </c>
      <c r="D54" s="16">
        <f>SUM(D39:D41)</f>
        <v>0.18646390753624961</v>
      </c>
      <c r="E54" s="16">
        <f t="shared" ref="E54:I54" si="25">SUM(E39:E41)</f>
        <v>0.23623201919083181</v>
      </c>
      <c r="F54" s="16">
        <f t="shared" si="25"/>
        <v>0.17375589225182475</v>
      </c>
      <c r="G54" s="16">
        <f t="shared" si="25"/>
        <v>0.15096774193548385</v>
      </c>
      <c r="H54" s="16">
        <f t="shared" si="25"/>
        <v>7.9231680723311451E-2</v>
      </c>
      <c r="I54" s="16">
        <f t="shared" si="25"/>
        <v>0.25905826017557865</v>
      </c>
      <c r="J54" s="18">
        <f t="shared" si="24"/>
        <v>0.18095158363554673</v>
      </c>
    </row>
    <row r="55" spans="2:10" x14ac:dyDescent="0.35">
      <c r="C55" s="5" t="s">
        <v>23</v>
      </c>
      <c r="D55" s="16">
        <f>SUM(D42:D46)</f>
        <v>0.2630381433654243</v>
      </c>
      <c r="E55" s="16">
        <f t="shared" ref="E55:I55" si="26">SUM(E42:E46)</f>
        <v>0.3136749808123237</v>
      </c>
      <c r="F55" s="16">
        <f t="shared" si="26"/>
        <v>0.26855793985787152</v>
      </c>
      <c r="G55" s="16">
        <f t="shared" si="26"/>
        <v>0.3426906540484711</v>
      </c>
      <c r="H55" s="16">
        <f t="shared" si="26"/>
        <v>0.36766507015045752</v>
      </c>
      <c r="I55" s="16">
        <f t="shared" si="26"/>
        <v>0.36690609204575686</v>
      </c>
      <c r="J55" s="18">
        <f t="shared" si="24"/>
        <v>0.32042214671338415</v>
      </c>
    </row>
    <row r="56" spans="2:10" x14ac:dyDescent="0.35">
      <c r="C56" s="5" t="s">
        <v>32</v>
      </c>
      <c r="D56" s="16">
        <f>SUM(D47:D48)</f>
        <v>4.1884542526166926E-2</v>
      </c>
      <c r="E56" s="16">
        <f t="shared" ref="E56:I56" si="27">SUM(E47:E48)</f>
        <v>2.544650047044663E-2</v>
      </c>
      <c r="F56" s="16">
        <f t="shared" si="27"/>
        <v>6.834166483446126E-2</v>
      </c>
      <c r="G56" s="16">
        <f t="shared" si="27"/>
        <v>5.0361011697451538E-2</v>
      </c>
      <c r="H56" s="16">
        <f t="shared" si="27"/>
        <v>2.5989026855327748E-2</v>
      </c>
      <c r="I56" s="16">
        <f t="shared" si="27"/>
        <v>4.5464219207235965E-2</v>
      </c>
      <c r="J56" s="18">
        <f t="shared" si="24"/>
        <v>4.291449426518168E-2</v>
      </c>
    </row>
  </sheetData>
  <mergeCells count="10">
    <mergeCell ref="B32:B38"/>
    <mergeCell ref="B39:B41"/>
    <mergeCell ref="B42:B46"/>
    <mergeCell ref="B47:B48"/>
    <mergeCell ref="B3:B6"/>
    <mergeCell ref="B7:B13"/>
    <mergeCell ref="B14:B16"/>
    <mergeCell ref="B17:B21"/>
    <mergeCell ref="B22:B23"/>
    <mergeCell ref="B28:B31"/>
  </mergeCells>
  <conditionalFormatting sqref="D52:D56">
    <cfRule type="colorScale" priority="6">
      <colorScale>
        <cfvo type="min"/>
        <cfvo type="max"/>
        <color rgb="FFFCFCFF"/>
        <color rgb="FFF8696B"/>
      </colorScale>
    </cfRule>
  </conditionalFormatting>
  <conditionalFormatting sqref="E52:E56">
    <cfRule type="colorScale" priority="5">
      <colorScale>
        <cfvo type="min"/>
        <cfvo type="max"/>
        <color rgb="FFFCFCFF"/>
        <color rgb="FFF8696B"/>
      </colorScale>
    </cfRule>
  </conditionalFormatting>
  <conditionalFormatting sqref="F52:F56">
    <cfRule type="colorScale" priority="4">
      <colorScale>
        <cfvo type="min"/>
        <cfvo type="max"/>
        <color rgb="FFFCFCFF"/>
        <color rgb="FFF8696B"/>
      </colorScale>
    </cfRule>
  </conditionalFormatting>
  <conditionalFormatting sqref="G52:G56">
    <cfRule type="colorScale" priority="3">
      <colorScale>
        <cfvo type="min"/>
        <cfvo type="max"/>
        <color rgb="FFFCFCFF"/>
        <color rgb="FFF8696B"/>
      </colorScale>
    </cfRule>
  </conditionalFormatting>
  <conditionalFormatting sqref="H52:H56">
    <cfRule type="colorScale" priority="2">
      <colorScale>
        <cfvo type="min"/>
        <cfvo type="max"/>
        <color rgb="FFFCFCFF"/>
        <color rgb="FFF8696B"/>
      </colorScale>
    </cfRule>
  </conditionalFormatting>
  <conditionalFormatting sqref="I52:I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 Nozadze</dc:creator>
  <cp:lastModifiedBy>Giga Nozadze</cp:lastModifiedBy>
  <dcterms:created xsi:type="dcterms:W3CDTF">2015-06-05T18:17:20Z</dcterms:created>
  <dcterms:modified xsi:type="dcterms:W3CDTF">2025-10-11T14:19:22Z</dcterms:modified>
</cp:coreProperties>
</file>