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gan\OneDrive\Desktop\NYU\Fall 2025\Capstone\Current allocations\Aggregated\"/>
    </mc:Choice>
  </mc:AlternateContent>
  <xr:revisionPtr revIDLastSave="0" documentId="13_ncr:1_{81EBBB5C-335A-41C6-B5B5-605444A321D9}" xr6:coauthVersionLast="47" xr6:coauthVersionMax="47" xr10:uidLastSave="{00000000-0000-0000-0000-000000000000}"/>
  <bookViews>
    <workbookView xWindow="-110" yWindow="-110" windowWidth="19420" windowHeight="11500" tabRatio="784" xr2:uid="{F2789468-7666-42C4-99CD-43CC160B5687}"/>
  </bookViews>
  <sheets>
    <sheet name="allocation" sheetId="1" r:id="rId1"/>
    <sheet name="balance_sheet" sheetId="2" r:id="rId2"/>
    <sheet name="fixed_maturity" sheetId="6" r:id="rId3"/>
    <sheet name="by_maturity" sheetId="7" r:id="rId4"/>
    <sheet name="public_private" sheetId="4" r:id="rId5"/>
    <sheet name="rating" sheetId="3" r:id="rId6"/>
    <sheet name="rating_2" sheetId="5" r:id="rId7"/>
    <sheet name="LP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3" i="1"/>
  <c r="D12" i="1"/>
  <c r="D11" i="1"/>
  <c r="D10" i="1"/>
  <c r="D9" i="1"/>
  <c r="D8" i="1"/>
  <c r="D7" i="1"/>
  <c r="D6" i="1"/>
  <c r="I23" i="1"/>
  <c r="I22" i="1"/>
  <c r="I21" i="1"/>
  <c r="I12" i="1"/>
  <c r="I9" i="1" s="1"/>
  <c r="D3" i="1" s="1"/>
  <c r="G14" i="4"/>
  <c r="G13" i="4"/>
  <c r="I5" i="1"/>
  <c r="D23" i="1"/>
  <c r="D22" i="1"/>
  <c r="D16" i="1"/>
  <c r="D15" i="1"/>
  <c r="D14" i="1"/>
  <c r="I27" i="1"/>
  <c r="I26" i="1"/>
  <c r="I25" i="1"/>
  <c r="I24" i="1"/>
  <c r="I14" i="1"/>
  <c r="I13" i="1"/>
  <c r="I6" i="1"/>
  <c r="I4" i="1"/>
  <c r="I3" i="1"/>
  <c r="I18" i="1" l="1"/>
  <c r="I19" i="1" s="1"/>
  <c r="I15" i="1"/>
  <c r="I10" i="1"/>
  <c r="D4" i="1" s="1"/>
  <c r="L5" i="1"/>
  <c r="L7" i="1"/>
  <c r="K7" i="1"/>
  <c r="K6" i="1"/>
  <c r="K5" i="1"/>
  <c r="K4" i="1"/>
  <c r="D5" i="1"/>
  <c r="K3" i="1"/>
  <c r="L4" i="1" l="1"/>
  <c r="L6" i="1"/>
  <c r="D24" i="1"/>
  <c r="E3" i="1" s="1"/>
  <c r="L3" i="1"/>
  <c r="E4" i="1" l="1"/>
  <c r="L8" i="1"/>
  <c r="E24" i="1"/>
  <c r="E13" i="1"/>
  <c r="E23" i="1"/>
  <c r="E22" i="1"/>
  <c r="E20" i="1"/>
  <c r="E19" i="1"/>
  <c r="E16" i="1"/>
  <c r="E6" i="1"/>
  <c r="E21" i="1"/>
  <c r="E7" i="1"/>
  <c r="E10" i="1"/>
  <c r="E5" i="1"/>
  <c r="E15" i="1"/>
  <c r="E14" i="1"/>
  <c r="E9" i="1"/>
  <c r="E18" i="1"/>
  <c r="E17" i="1"/>
  <c r="E11" i="1"/>
  <c r="E8" i="1"/>
  <c r="E12" i="1"/>
</calcChain>
</file>

<file path=xl/sharedStrings.xml><?xml version="1.0" encoding="utf-8"?>
<sst xmlns="http://schemas.openxmlformats.org/spreadsheetml/2006/main" count="270" uniqueCount="165">
  <si>
    <t>Asset</t>
  </si>
  <si>
    <t>$ Million</t>
  </si>
  <si>
    <t>Share</t>
  </si>
  <si>
    <t>Government</t>
  </si>
  <si>
    <t>Total UST</t>
  </si>
  <si>
    <t>Structured</t>
  </si>
  <si>
    <t>Equity</t>
  </si>
  <si>
    <t>Short/Intermediate</t>
  </si>
  <si>
    <t>Long</t>
  </si>
  <si>
    <t>Total</t>
  </si>
  <si>
    <t>&lt;1Y</t>
  </si>
  <si>
    <t>1-5Y</t>
  </si>
  <si>
    <t>RMBS</t>
  </si>
  <si>
    <t>5-10Y</t>
  </si>
  <si>
    <t>CMBS</t>
  </si>
  <si>
    <t>10Y+</t>
  </si>
  <si>
    <t>ABS</t>
  </si>
  <si>
    <t>IG</t>
  </si>
  <si>
    <t>Private Equity</t>
  </si>
  <si>
    <t>HY</t>
  </si>
  <si>
    <t>Private Credit</t>
  </si>
  <si>
    <t>Interim Condensed Consolidated Balance Sheets</t>
  </si>
  <si>
    <t>June 30, 2025</t>
  </si>
  <si>
    <t>December 31, 2024</t>
  </si>
  <si>
    <t>Assets</t>
  </si>
  <si>
    <t>Investments:</t>
  </si>
  <si>
    <t>Fixed maturity securities available-for-sale, at estimated fair value (amortized cost: $ 86,762  and $ 87,603 , respectively; allowance for credit losses of $ 67  and $ 81 , respectively)</t>
  </si>
  <si>
    <t>Trading securities, at estimated fair value</t>
  </si>
  <si>
    <t>—</t>
  </si>
  <si>
    <t>Equity securities, at estimated fair value</t>
  </si>
  <si>
    <t>Mortgage loans (net of allowance for credit losses of $ 209  and $ 178 , respectively)</t>
  </si>
  <si>
    <t>Policy loans</t>
  </si>
  <si>
    <t>Limited partnerships and limited liability companies</t>
  </si>
  <si>
    <t>Short-term investments, principally at estimated fair value</t>
  </si>
  <si>
    <t>Other invested assets, principally at estimated fair value (net of allowance for credit losses of $ 0  and $ 0 , respectively)</t>
  </si>
  <si>
    <t>Total investments</t>
  </si>
  <si>
    <t>Cash and cash equivalents</t>
  </si>
  <si>
    <t>Accrued investment income</t>
  </si>
  <si>
    <t>Premiums, reinsurance and other receivables (net of allowance for credit losses of $ 3  and $ 3 , respectively)</t>
  </si>
  <si>
    <t>Deferred policy acquisition costs and value of business acquired</t>
  </si>
  <si>
    <t>Current income tax recoverable</t>
  </si>
  <si>
    <t>Deferred income tax asset</t>
  </si>
  <si>
    <t>Market risk benefit assets</t>
  </si>
  <si>
    <t>Other assets</t>
  </si>
  <si>
    <t>Separate account assets</t>
  </si>
  <si>
    <t>Total assets</t>
  </si>
  <si>
    <t>Liabilities and Equity</t>
  </si>
  <si>
    <t>Liabilities</t>
  </si>
  <si>
    <t>Future policy benefits</t>
  </si>
  <si>
    <t>Policyholder account balances</t>
  </si>
  <si>
    <t>Market risk benefit liabilities</t>
  </si>
  <si>
    <t>Other policy-related balances</t>
  </si>
  <si>
    <t>Payables for collateral under securities loaned and other transactions</t>
  </si>
  <si>
    <t>Long-term debt</t>
  </si>
  <si>
    <t>Other liabilities</t>
  </si>
  <si>
    <t>Separate account liabilities</t>
  </si>
  <si>
    <t>Total liabilities</t>
  </si>
  <si>
    <t>Contingencies, Commitments and Guarantees (Note 13)</t>
  </si>
  <si>
    <t>Brighthouse Financial, Inc.’s stockholders’ equity:</t>
  </si>
  <si>
    <t>Preferred stock, par value $ 0.01  per share; $ 1,753  aggregate liquidation preference</t>
  </si>
  <si>
    <t>Common stock, par value $ 0.01  per share;  1,000,000,000  shares authorized;  124,019,538  and  123,480,326  shares issued, respectively;  57,122,494  and  58,629,049  shares outstanding, respectively</t>
  </si>
  <si>
    <t>Additional paid-in capital</t>
  </si>
  <si>
    <t>Retained earnings (deficit)</t>
  </si>
  <si>
    <t>Treasury stock, at cost;  66,897,044  and  64,851,277  shares, respectively</t>
  </si>
  <si>
    <t>Accumulated other comprehensive income (loss)</t>
  </si>
  <si>
    <t>Total Brighthouse Financial, Inc.’s stockholders’ equity</t>
  </si>
  <si>
    <t>Noncontrolling interests</t>
  </si>
  <si>
    <t>Total equity</t>
  </si>
  <si>
    <t>Total liabilities and equity</t>
  </si>
  <si>
    <t>Fixed Maturity Securities Credit Quality  Ratings</t>
  </si>
  <si>
    <t>NAIC Designation</t>
  </si>
  <si>
    <t>NRSRO Rating</t>
  </si>
  <si>
    <t>Amortized Cost</t>
  </si>
  <si>
    <t>Allowance for Credit Losses</t>
  </si>
  <si>
    <t>Unrealized Gain (Loss)</t>
  </si>
  <si>
    <t>Estimated Fair Value</t>
  </si>
  <si>
    <t>% of Total</t>
  </si>
  <si>
    <t>(Dollars in millions)</t>
  </si>
  <si>
    <t>Aaa/Aa/A</t>
  </si>
  <si>
    <t>65.8%</t>
  </si>
  <si>
    <t>64.9%</t>
  </si>
  <si>
    <t>Baa</t>
  </si>
  <si>
    <t>Subtotal investment grade</t>
  </si>
  <si>
    <t>97.1%</t>
  </si>
  <si>
    <t>97.2%</t>
  </si>
  <si>
    <t>Ba</t>
  </si>
  <si>
    <t>B</t>
  </si>
  <si>
    <t>Caa and lower</t>
  </si>
  <si>
    <t>In or near default</t>
  </si>
  <si>
    <t>Subtotal below investment grade</t>
  </si>
  <si>
    <t>2.9%</t>
  </si>
  <si>
    <t>2.8%</t>
  </si>
  <si>
    <t>Total fixed maturity securities</t>
  </si>
  <si>
    <t>100.0%</t>
  </si>
  <si>
    <t>Fixed Maturity Securities Available-For-Sale</t>
  </si>
  <si>
    <t>Estimated Fair Value</t>
  </si>
  <si>
    <t>% of  
 Total</t>
  </si>
  <si>
    <t>Publicly-traded</t>
  </si>
  <si>
    <t>82.5%</t>
  </si>
  <si>
    <t>82.9%</t>
  </si>
  <si>
    <t>Privately-placed</t>
  </si>
  <si>
    <t>Percentage of cash and invested assets</t>
  </si>
  <si>
    <t>64.0%</t>
  </si>
  <si>
    <t>65.4%</t>
  </si>
  <si>
    <t>Fixed Maturity Securities — by Sector &amp; Credit Quality Rating</t>
  </si>
  <si>
    <t>Total Estimated Fair Value</t>
  </si>
  <si>
    <t>Caa and  
 Lower</t>
  </si>
  <si>
    <t>In or Near  
 Default</t>
  </si>
  <si>
    <t>(In millions)</t>
  </si>
  <si>
    <t>U.S. corporate</t>
  </si>
  <si>
    <t>Foreign corporate</t>
  </si>
  <si>
    <t>U.S. government and agency</t>
  </si>
  <si>
    <t>State and political subdivision</t>
  </si>
  <si>
    <t>Foreign government</t>
  </si>
  <si>
    <t>Fixed Maturity Securities by Sector</t>
  </si>
  <si>
    <t>Gross Unrealized</t>
  </si>
  <si>
    <t>Gains</t>
  </si>
  <si>
    <t>Losses</t>
  </si>
  <si>
    <t>Residential mortgage-backed securities</t>
  </si>
  <si>
    <t>Commercial mortgage-backed securities</t>
  </si>
  <si>
    <t>Asset-backed securities</t>
  </si>
  <si>
    <t>Notes to the Interim Condensed Consolidated Financial Statements (Unaudited) (continued)</t>
  </si>
  <si>
    <t>Due in One Year or Less</t>
  </si>
  <si>
    <t>Due After One Year Through Five Years</t>
  </si>
  <si>
    <t>Due After Five Years Through Ten Years</t>
  </si>
  <si>
    <t>Due After Ten Years</t>
  </si>
  <si>
    <t>Structured Securities (1)</t>
  </si>
  <si>
    <t>Total Fixed Maturity Securities</t>
  </si>
  <si>
    <t>Amortized cost</t>
  </si>
  <si>
    <t>Estimated fair value</t>
  </si>
  <si>
    <t>Limited Partnerships and Limited Liability Companies</t>
  </si>
  <si>
    <t>Other limited partnerships</t>
  </si>
  <si>
    <t>Real estate limited partnerships and LLCs (1)</t>
  </si>
  <si>
    <t>US Treasuries, Short/Intermediate</t>
  </si>
  <si>
    <t>US Treasuries, Long</t>
  </si>
  <si>
    <t>Munis</t>
  </si>
  <si>
    <t>US Taxable Munis</t>
  </si>
  <si>
    <t>Total public corporates</t>
  </si>
  <si>
    <t>Global ex-US Government, hedged</t>
  </si>
  <si>
    <t>Private credit</t>
  </si>
  <si>
    <t>Public Corporates</t>
  </si>
  <si>
    <t>US Public Corporates IG AAA</t>
  </si>
  <si>
    <t>US Public Corporates IG AA</t>
  </si>
  <si>
    <t>US Public Corporates IG A</t>
  </si>
  <si>
    <t>US Public Corporates IG BBB</t>
  </si>
  <si>
    <t>US Public Corporates, HY Intermediate</t>
  </si>
  <si>
    <t>US Public Corporates, HY Long</t>
  </si>
  <si>
    <t>Global ex-US Corporates, hedged</t>
  </si>
  <si>
    <t>Residential Mortgage-Backed Securities</t>
  </si>
  <si>
    <t>Commercial Mortgage-Backed Securities</t>
  </si>
  <si>
    <t>Asset-Backed Securities</t>
  </si>
  <si>
    <t>Corporate IG Private Placement A</t>
  </si>
  <si>
    <t>Corporate IG Private Placement BBB</t>
  </si>
  <si>
    <t>Corporate HY Private (Leveraged Loans)</t>
  </si>
  <si>
    <t>Residential Mortgage Whole Loans</t>
  </si>
  <si>
    <t>Commercial Mortgage Whole Loans</t>
  </si>
  <si>
    <t>AAA</t>
  </si>
  <si>
    <t>PE and RE</t>
  </si>
  <si>
    <t>AA</t>
  </si>
  <si>
    <t>Real Estate (via partnerships, equity)</t>
  </si>
  <si>
    <t>A</t>
  </si>
  <si>
    <t>BBB</t>
  </si>
  <si>
    <t>BB</t>
  </si>
  <si>
    <t>CCC and lower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</si>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</sst>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\$* #,##0_);_(\$* \(#,##0\);_(\$* \-_);_(@_)"/>
    <numFmt numFmtId="166" formatCode="\(#,##0_);[Red]\(#,##0\)"/>
    <numFmt numFmtId="167" formatCode="&quot;($&quot;#,##0_);[Red]&quot;($&quot;#,##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top"/>
    </xf>
    <xf numFmtId="9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Alignment="1">
      <alignment vertical="center"/>
    </xf>
    <xf numFmtId="164" fontId="0" fillId="0" borderId="0" xfId="2" applyNumberFormat="1" applyFont="1" applyAlignment="1">
      <alignment vertical="center"/>
    </xf>
    <xf numFmtId="0" fontId="5" fillId="0" borderId="0" xfId="3" applyFont="1"/>
    <xf numFmtId="0" fontId="4" fillId="0" borderId="0" xfId="3"/>
    <xf numFmtId="0" fontId="2" fillId="0" borderId="1" xfId="1" applyBorder="1" applyAlignment="1">
      <alignment vertical="center"/>
    </xf>
    <xf numFmtId="43" fontId="4" fillId="0" borderId="0" xfId="3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37" fontId="6" fillId="0" borderId="1" xfId="0" applyNumberFormat="1" applyFont="1" applyBorder="1" applyAlignment="1">
      <alignment vertical="center"/>
    </xf>
    <xf numFmtId="164" fontId="6" fillId="0" borderId="1" xfId="4" applyNumberFormat="1" applyFont="1" applyBorder="1" applyAlignment="1">
      <alignment vertical="center"/>
    </xf>
    <xf numFmtId="37" fontId="0" fillId="0" borderId="0" xfId="0" applyNumberFormat="1" applyAlignment="1">
      <alignment vertical="center"/>
    </xf>
    <xf numFmtId="37" fontId="6" fillId="0" borderId="0" xfId="0" applyNumberFormat="1" applyFont="1" applyAlignment="1">
      <alignment vertical="center"/>
    </xf>
    <xf numFmtId="164" fontId="6" fillId="0" borderId="0" xfId="4" applyNumberFormat="1" applyFont="1" applyBorder="1" applyAlignment="1">
      <alignment vertical="center"/>
    </xf>
    <xf numFmtId="164" fontId="0" fillId="0" borderId="0" xfId="4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37" fontId="7" fillId="0" borderId="2" xfId="0" applyNumberFormat="1" applyFont="1" applyBorder="1" applyAlignment="1">
      <alignment vertical="center"/>
    </xf>
    <xf numFmtId="9" fontId="3" fillId="0" borderId="2" xfId="4" applyFont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5" fillId="0" borderId="0" xfId="3" applyFont="1"/>
    <xf numFmtId="165" fontId="5" fillId="0" borderId="0" xfId="3" applyNumberFormat="1" applyFont="1"/>
    <xf numFmtId="3" fontId="5" fillId="0" borderId="0" xfId="3" applyNumberFormat="1" applyFont="1"/>
    <xf numFmtId="166" fontId="5" fillId="0" borderId="0" xfId="3" applyNumberFormat="1" applyFont="1"/>
    <xf numFmtId="0" fontId="4" fillId="0" borderId="0" xfId="3"/>
    <xf numFmtId="0" fontId="5" fillId="0" borderId="0" xfId="3" applyFont="1" applyAlignment="1">
      <alignment horizontal="center"/>
    </xf>
    <xf numFmtId="4" fontId="5" fillId="0" borderId="0" xfId="3" applyNumberFormat="1" applyFont="1"/>
    <xf numFmtId="0" fontId="5" fillId="0" borderId="0" xfId="3" applyFont="1" applyAlignment="1">
      <alignment wrapText="1"/>
    </xf>
    <xf numFmtId="167" fontId="5" fillId="0" borderId="0" xfId="3" applyNumberFormat="1" applyFont="1"/>
  </cellXfs>
  <cellStyles count="5">
    <cellStyle name="Normal" xfId="0" builtinId="0"/>
    <cellStyle name="Normal 2" xfId="1" xr:uid="{A8E521EC-5881-4F32-8370-FFD0B0D70848}"/>
    <cellStyle name="Normal 3" xfId="3" xr:uid="{C1F32B9B-F23F-4833-BD39-56A1BEAE450D}"/>
    <cellStyle name="Percent" xfId="4" builtinId="5"/>
    <cellStyle name="Percent 2" xfId="2" xr:uid="{18B31694-40D3-4715-B2F7-A773B88DD4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759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F-4F4A-9D0B-0AA1985655BE}"/>
              </c:ext>
            </c:extLst>
          </c:dPt>
          <c:dPt>
            <c:idx val="1"/>
            <c:bubble3D val="0"/>
            <c:spPr>
              <a:solidFill>
                <a:srgbClr val="1E5C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F-4F4A-9D0B-0AA1985655BE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1F-4F4A-9D0B-0AA1985655BE}"/>
              </c:ext>
            </c:extLst>
          </c:dPt>
          <c:dPt>
            <c:idx val="3"/>
            <c:bubble3D val="0"/>
            <c:spPr>
              <a:solidFill>
                <a:srgbClr val="097B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1F-4F4A-9D0B-0AA1985655BE}"/>
              </c:ext>
            </c:extLst>
          </c:dPt>
          <c:dPt>
            <c:idx val="4"/>
            <c:bubble3D val="0"/>
            <c:spPr>
              <a:solidFill>
                <a:srgbClr val="8B25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1F-4F4A-9D0B-0AA1985655BE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0.16565378452419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1F-4F4A-9D0B-0AA1985655BE}"/>
                </c:ext>
              </c:extLst>
            </c:dLbl>
            <c:dLbl>
              <c:idx val="1"/>
              <c:layout>
                <c:manualLayout>
                  <c:x val="0.13055555555555556"/>
                  <c:y val="4.0653698375230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1F-4F4A-9D0B-0AA1985655BE}"/>
                </c:ext>
              </c:extLst>
            </c:dLbl>
            <c:dLbl>
              <c:idx val="2"/>
              <c:layout>
                <c:manualLayout>
                  <c:x val="-8.6083625685403189E-2"/>
                  <c:y val="0.12532400627164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1F-4F4A-9D0B-0AA1985655BE}"/>
                </c:ext>
              </c:extLst>
            </c:dLbl>
            <c:dLbl>
              <c:idx val="3"/>
              <c:layout>
                <c:manualLayout>
                  <c:x val="-0.13055555555555559"/>
                  <c:y val="-0.105032822757111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1F-4F4A-9D0B-0AA1985655BE}"/>
                </c:ext>
              </c:extLst>
            </c:dLbl>
            <c:dLbl>
              <c:idx val="4"/>
              <c:layout>
                <c:manualLayout>
                  <c:x val="-6.9444444444444392E-2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1F-4F4A-9D0B-0AA1985655B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allocation!$K$3:$K$7</c:f>
              <c:strCache>
                <c:ptCount val="5"/>
                <c:pt idx="0">
                  <c:v>Government</c:v>
                </c:pt>
                <c:pt idx="1">
                  <c:v>Public Corporates</c:v>
                </c:pt>
                <c:pt idx="2">
                  <c:v>Structured</c:v>
                </c:pt>
                <c:pt idx="3">
                  <c:v>Private Credit</c:v>
                </c:pt>
                <c:pt idx="4">
                  <c:v>PE and RE</c:v>
                </c:pt>
              </c:strCache>
            </c:strRef>
          </c:cat>
          <c:val>
            <c:numRef>
              <c:f>allocation!$L$3:$L$7</c:f>
              <c:numCache>
                <c:formatCode>#,##0_);\(#,##0\)</c:formatCode>
                <c:ptCount val="5"/>
                <c:pt idx="0">
                  <c:v>11949</c:v>
                </c:pt>
                <c:pt idx="1">
                  <c:v>46314.191563060558</c:v>
                </c:pt>
                <c:pt idx="2">
                  <c:v>21360</c:v>
                </c:pt>
                <c:pt idx="3">
                  <c:v>30131.808436939446</c:v>
                </c:pt>
                <c:pt idx="4">
                  <c:v>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1F-4F4A-9D0B-0AA198565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254000</xdr:colOff>
      <xdr:row>27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B34CF-A34B-4A35-8D34-DF0DCB88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3CFA-8C63-43B7-B966-4E6299D34A74}">
  <dimension ref="B2:R30"/>
  <sheetViews>
    <sheetView tabSelected="1" zoomScale="80" zoomScaleNormal="80" workbookViewId="0">
      <selection activeCell="C29" sqref="C29:C30"/>
    </sheetView>
  </sheetViews>
  <sheetFormatPr defaultRowHeight="12.5" x14ac:dyDescent="0.35"/>
  <cols>
    <col min="1" max="1" width="3.6328125" style="1" customWidth="1"/>
    <col min="2" max="2" width="15.453125" style="1" bestFit="1" customWidth="1"/>
    <col min="3" max="3" width="35.1796875" style="1" customWidth="1"/>
    <col min="4" max="4" width="11.54296875" style="1" customWidth="1"/>
    <col min="5" max="5" width="11" style="1" customWidth="1"/>
    <col min="6" max="7" width="8.7265625" style="1"/>
    <col min="8" max="8" width="21.90625" style="1" bestFit="1" customWidth="1"/>
    <col min="9" max="9" width="9.7265625" style="1" bestFit="1" customWidth="1"/>
    <col min="10" max="10" width="8.7265625" style="1"/>
    <col min="11" max="11" width="15.81640625" style="1" bestFit="1" customWidth="1"/>
    <col min="12" max="12" width="9.453125" style="1" customWidth="1"/>
    <col min="13" max="16384" width="8.7265625" style="1"/>
  </cols>
  <sheetData>
    <row r="2" spans="2:18" ht="14.5" x14ac:dyDescent="0.35">
      <c r="B2" s="7"/>
      <c r="C2" s="8" t="s">
        <v>0</v>
      </c>
      <c r="D2" s="9" t="s">
        <v>1</v>
      </c>
      <c r="E2" s="9" t="s">
        <v>2</v>
      </c>
      <c r="F2" s="9"/>
      <c r="G2" s="7"/>
      <c r="H2" s="7"/>
      <c r="I2" s="7"/>
      <c r="J2" s="7"/>
      <c r="K2" s="7"/>
      <c r="L2" s="7"/>
    </row>
    <row r="3" spans="2:18" ht="12.5" customHeight="1" x14ac:dyDescent="0.35">
      <c r="B3" s="20" t="s">
        <v>3</v>
      </c>
      <c r="C3" s="5" t="s">
        <v>133</v>
      </c>
      <c r="D3" s="10">
        <f>I3*I9</f>
        <v>4264.5176704169426</v>
      </c>
      <c r="E3" s="11">
        <f>D3/$D$24</f>
        <v>3.7227463884987232E-2</v>
      </c>
      <c r="F3" s="7"/>
      <c r="G3" s="7"/>
      <c r="H3" s="7" t="s">
        <v>4</v>
      </c>
      <c r="I3" s="12">
        <f>fixed_maturity!D11</f>
        <v>7186</v>
      </c>
      <c r="J3" s="7"/>
      <c r="K3" s="7" t="str">
        <f>B3</f>
        <v>Government</v>
      </c>
      <c r="L3" s="12">
        <f>SUM(D3:D6)</f>
        <v>11949</v>
      </c>
    </row>
    <row r="4" spans="2:18" ht="12.5" customHeight="1" x14ac:dyDescent="0.35">
      <c r="B4" s="21"/>
      <c r="C4" s="1" t="s">
        <v>134</v>
      </c>
      <c r="D4" s="13">
        <f>I3*I10</f>
        <v>2921.4823295830574</v>
      </c>
      <c r="E4" s="14">
        <f>D4/$D$24</f>
        <v>2.5503324483715464E-2</v>
      </c>
      <c r="F4" s="7"/>
      <c r="G4" s="7"/>
      <c r="H4" s="1" t="s">
        <v>135</v>
      </c>
      <c r="I4" s="12">
        <f>fixed_maturity!D14</f>
        <v>3776</v>
      </c>
      <c r="J4" s="7"/>
      <c r="K4" s="7" t="str">
        <f>B7</f>
        <v>Public Corporates</v>
      </c>
      <c r="L4" s="12">
        <f>SUM(D7:D13)</f>
        <v>46314.191563060558</v>
      </c>
    </row>
    <row r="5" spans="2:18" ht="12.5" customHeight="1" x14ac:dyDescent="0.35">
      <c r="B5" s="21"/>
      <c r="C5" s="1" t="s">
        <v>136</v>
      </c>
      <c r="D5" s="13">
        <f>I4</f>
        <v>3776</v>
      </c>
      <c r="E5" s="14">
        <f>D5/$D$24</f>
        <v>3.2962907998917532E-2</v>
      </c>
      <c r="F5" s="7"/>
      <c r="G5" s="7"/>
      <c r="H5" s="7" t="s">
        <v>137</v>
      </c>
      <c r="I5" s="12">
        <f>fixed_maturity!$D$8*public_private!G13</f>
        <v>33551.191563060551</v>
      </c>
      <c r="J5" s="7"/>
      <c r="K5" s="7" t="str">
        <f>B14</f>
        <v>Structured</v>
      </c>
      <c r="L5" s="12">
        <f>SUM(D14:D16)</f>
        <v>21360</v>
      </c>
    </row>
    <row r="6" spans="2:18" ht="12.5" customHeight="1" x14ac:dyDescent="0.35">
      <c r="B6" s="21"/>
      <c r="C6" s="1" t="s">
        <v>138</v>
      </c>
      <c r="D6" s="13">
        <f>fixed_maturity!D15</f>
        <v>987</v>
      </c>
      <c r="E6" s="14">
        <f t="shared" ref="E6:E24" si="0">D6/$D$24</f>
        <v>8.6160990982340046E-3</v>
      </c>
      <c r="F6" s="7"/>
      <c r="G6" s="7"/>
      <c r="H6" s="7" t="s">
        <v>139</v>
      </c>
      <c r="I6" s="12">
        <f>fixed_maturity!$D$8*public_private!G14</f>
        <v>7138.8084369394464</v>
      </c>
      <c r="J6" s="7"/>
      <c r="K6" s="7" t="str">
        <f>B17</f>
        <v>Private Credit</v>
      </c>
      <c r="L6" s="12">
        <f>SUM(D17:D21)</f>
        <v>30131.808436939446</v>
      </c>
    </row>
    <row r="7" spans="2:18" ht="12.5" customHeight="1" x14ac:dyDescent="0.35">
      <c r="B7" s="22" t="s">
        <v>140</v>
      </c>
      <c r="C7" s="5" t="s">
        <v>141</v>
      </c>
      <c r="D7" s="10">
        <f>$I$5*I21</f>
        <v>3676.1348370136079</v>
      </c>
      <c r="E7" s="11">
        <f t="shared" si="0"/>
        <v>3.2091126701296414E-2</v>
      </c>
      <c r="F7" s="7"/>
      <c r="G7" s="7"/>
      <c r="H7" s="7"/>
      <c r="I7" s="7"/>
      <c r="J7" s="7"/>
      <c r="K7" s="7" t="str">
        <f>B22</f>
        <v>PE and RE</v>
      </c>
      <c r="L7" s="12">
        <f>SUM(D22:D23)</f>
        <v>4798</v>
      </c>
    </row>
    <row r="8" spans="2:18" ht="12.5" customHeight="1" x14ac:dyDescent="0.35">
      <c r="B8" s="23"/>
      <c r="C8" s="1" t="s">
        <v>142</v>
      </c>
      <c r="D8" s="13">
        <f>$I$5*I22</f>
        <v>7352.2696740272158</v>
      </c>
      <c r="E8" s="14">
        <f t="shared" si="0"/>
        <v>6.4182253402592829E-2</v>
      </c>
      <c r="F8" s="7"/>
      <c r="G8" s="7"/>
      <c r="I8" s="15"/>
      <c r="J8" s="7"/>
      <c r="K8" s="8" t="s">
        <v>9</v>
      </c>
      <c r="L8" s="16">
        <f>SUM(L3:L7)</f>
        <v>114553.00000000001</v>
      </c>
    </row>
    <row r="9" spans="2:18" ht="12.5" customHeight="1" x14ac:dyDescent="0.35">
      <c r="B9" s="23"/>
      <c r="C9" s="1" t="s">
        <v>143</v>
      </c>
      <c r="D9" s="13">
        <f>$I$5*I23</f>
        <v>11028.404511040824</v>
      </c>
      <c r="E9" s="14">
        <f t="shared" si="0"/>
        <v>9.6273380103889236E-2</v>
      </c>
      <c r="F9" s="7"/>
      <c r="G9" s="7"/>
      <c r="H9" s="7" t="s">
        <v>7</v>
      </c>
      <c r="I9" s="15">
        <f>SUM(I12:I14)</f>
        <v>0.59344804765056258</v>
      </c>
      <c r="J9" s="7"/>
      <c r="K9" s="7"/>
      <c r="L9" s="7"/>
    </row>
    <row r="10" spans="2:18" ht="12.5" customHeight="1" x14ac:dyDescent="0.35">
      <c r="B10" s="23"/>
      <c r="C10" s="1" t="s">
        <v>144</v>
      </c>
      <c r="D10" s="13">
        <f>$I$5*I24</f>
        <v>10543.091293138505</v>
      </c>
      <c r="E10" s="14">
        <f t="shared" si="0"/>
        <v>9.203679775421425E-2</v>
      </c>
      <c r="F10" s="7"/>
      <c r="G10" s="7"/>
      <c r="H10" s="7" t="s">
        <v>8</v>
      </c>
      <c r="I10" s="15">
        <f>1-I9</f>
        <v>0.40655195234943742</v>
      </c>
      <c r="J10" s="7"/>
      <c r="K10" s="7"/>
      <c r="L10" s="7"/>
    </row>
    <row r="11" spans="2:18" ht="12.5" customHeight="1" x14ac:dyDescent="0.35">
      <c r="B11" s="23"/>
      <c r="C11" s="1" t="s">
        <v>145</v>
      </c>
      <c r="D11" s="13">
        <f>I5*I19*I9</f>
        <v>564.54193377795298</v>
      </c>
      <c r="E11" s="14">
        <f t="shared" si="0"/>
        <v>4.9282160552578539E-3</v>
      </c>
      <c r="F11" s="7"/>
      <c r="G11" s="7"/>
      <c r="H11" s="7"/>
      <c r="I11" s="7"/>
      <c r="J11" s="7"/>
      <c r="K11" s="7"/>
      <c r="L11" s="7"/>
    </row>
    <row r="12" spans="2:18" ht="12.5" customHeight="1" x14ac:dyDescent="0.35">
      <c r="B12" s="23"/>
      <c r="C12" s="1" t="s">
        <v>146</v>
      </c>
      <c r="D12" s="13">
        <f>I5*I19*I10</f>
        <v>386.7493140624473</v>
      </c>
      <c r="E12" s="14">
        <f t="shared" si="0"/>
        <v>3.3761605026707926E-3</v>
      </c>
      <c r="F12" s="12"/>
      <c r="G12" s="7"/>
      <c r="H12" s="7" t="s">
        <v>10</v>
      </c>
      <c r="I12" s="15">
        <f>by_maturity!D7/SUM(by_maturity!D7,by_maturity!G7,by_maturity!J7,by_maturity!M7)</f>
        <v>7.1839841164791529E-2</v>
      </c>
      <c r="J12" s="7"/>
      <c r="K12" s="7"/>
      <c r="L12" s="7"/>
      <c r="M12" s="2"/>
      <c r="N12" s="2"/>
      <c r="O12" s="2"/>
      <c r="P12" s="2"/>
      <c r="Q12" s="2"/>
      <c r="R12" s="2"/>
    </row>
    <row r="13" spans="2:18" ht="12.5" customHeight="1" x14ac:dyDescent="0.35">
      <c r="B13" s="23"/>
      <c r="C13" s="1" t="s">
        <v>147</v>
      </c>
      <c r="D13" s="13">
        <f>fixed_maturity!D9</f>
        <v>12763</v>
      </c>
      <c r="E13" s="14">
        <f t="shared" si="0"/>
        <v>0.1114156765863836</v>
      </c>
      <c r="F13" s="12"/>
      <c r="G13" s="7"/>
      <c r="H13" s="7" t="s">
        <v>11</v>
      </c>
      <c r="I13" s="15">
        <f>by_maturity!G7/SUM(by_maturity!D7,by_maturity!G7,by_maturity!J7,by_maturity!M7)</f>
        <v>0.3242554599602912</v>
      </c>
      <c r="J13" s="7"/>
      <c r="K13" s="7"/>
      <c r="L13" s="7"/>
    </row>
    <row r="14" spans="2:18" ht="12.5" customHeight="1" x14ac:dyDescent="0.35">
      <c r="B14" s="20" t="s">
        <v>5</v>
      </c>
      <c r="C14" s="5" t="s">
        <v>148</v>
      </c>
      <c r="D14" s="10">
        <f>fixed_maturity!D10</f>
        <v>8482</v>
      </c>
      <c r="E14" s="11">
        <f t="shared" si="0"/>
        <v>7.4044328825958294E-2</v>
      </c>
      <c r="F14" s="12"/>
      <c r="G14" s="7"/>
      <c r="H14" s="7" t="s">
        <v>13</v>
      </c>
      <c r="I14" s="15">
        <f>by_maturity!J7/SUM(by_maturity!D7,by_maturity!G7,by_maturity!J7,by_maturity!M7)</f>
        <v>0.19735274652547982</v>
      </c>
      <c r="J14" s="7"/>
      <c r="K14" s="7"/>
      <c r="L14" s="7"/>
    </row>
    <row r="15" spans="2:18" ht="12.5" customHeight="1" x14ac:dyDescent="0.35">
      <c r="B15" s="21"/>
      <c r="C15" s="1" t="s">
        <v>149</v>
      </c>
      <c r="D15" s="13">
        <f>fixed_maturity!D12</f>
        <v>6663</v>
      </c>
      <c r="E15" s="14">
        <f t="shared" si="0"/>
        <v>5.8165216100844151E-2</v>
      </c>
      <c r="F15" s="12"/>
      <c r="G15" s="7"/>
      <c r="H15" s="7" t="s">
        <v>15</v>
      </c>
      <c r="I15" s="15">
        <f>1-SUM(I12:I14)</f>
        <v>0.40655195234943742</v>
      </c>
      <c r="J15" s="7"/>
      <c r="K15" s="7"/>
      <c r="L15" s="7"/>
    </row>
    <row r="16" spans="2:18" ht="12.5" customHeight="1" x14ac:dyDescent="0.35">
      <c r="B16" s="21"/>
      <c r="C16" s="1" t="s">
        <v>150</v>
      </c>
      <c r="D16" s="13">
        <f>fixed_maturity!D13</f>
        <v>6215</v>
      </c>
      <c r="E16" s="14">
        <f t="shared" si="0"/>
        <v>5.4254362609447153E-2</v>
      </c>
      <c r="F16" s="12"/>
      <c r="G16" s="7"/>
      <c r="H16" s="7"/>
      <c r="I16" s="7"/>
      <c r="J16" s="7"/>
      <c r="K16" s="7"/>
      <c r="L16" s="7"/>
    </row>
    <row r="17" spans="2:12" ht="12.5" customHeight="1" x14ac:dyDescent="0.35">
      <c r="B17" s="20" t="s">
        <v>20</v>
      </c>
      <c r="C17" s="5" t="s">
        <v>151</v>
      </c>
      <c r="D17" s="10">
        <f>I6*SUM(I21:I23)</f>
        <v>4693.1070702168254</v>
      </c>
      <c r="E17" s="11">
        <f t="shared" si="0"/>
        <v>4.0968870917538827E-2</v>
      </c>
      <c r="F17" s="7"/>
      <c r="G17" s="7"/>
      <c r="H17" s="7"/>
      <c r="I17" s="7"/>
      <c r="J17" s="7"/>
      <c r="K17" s="7"/>
      <c r="L17" s="7"/>
    </row>
    <row r="18" spans="2:12" ht="12.5" customHeight="1" x14ac:dyDescent="0.35">
      <c r="B18" s="21"/>
      <c r="C18" s="1" t="s">
        <v>152</v>
      </c>
      <c r="D18" s="13">
        <f>I6*I24</f>
        <v>2243.2916855848998</v>
      </c>
      <c r="E18" s="14">
        <f t="shared" si="0"/>
        <v>1.9583002501766866E-2</v>
      </c>
      <c r="F18" s="7"/>
      <c r="G18" s="7"/>
      <c r="H18" s="7" t="s">
        <v>17</v>
      </c>
      <c r="I18" s="15">
        <f>SUM(I21:I24)</f>
        <v>0.97164657338466154</v>
      </c>
      <c r="J18" s="7"/>
      <c r="K18" s="7"/>
      <c r="L18" s="7"/>
    </row>
    <row r="19" spans="2:12" ht="12.5" customHeight="1" x14ac:dyDescent="0.35">
      <c r="B19" s="21"/>
      <c r="C19" s="1" t="s">
        <v>153</v>
      </c>
      <c r="D19" s="13">
        <f>I6*I19</f>
        <v>202.40968113772166</v>
      </c>
      <c r="E19" s="14">
        <f t="shared" si="0"/>
        <v>1.7669522503794895E-3</v>
      </c>
      <c r="F19" s="7"/>
      <c r="G19" s="7"/>
      <c r="H19" s="7" t="s">
        <v>19</v>
      </c>
      <c r="I19" s="15">
        <f>1-I18</f>
        <v>2.8353426615338462E-2</v>
      </c>
      <c r="J19" s="7"/>
      <c r="K19" s="7"/>
      <c r="L19" s="7"/>
    </row>
    <row r="20" spans="2:12" ht="12.5" customHeight="1" x14ac:dyDescent="0.35">
      <c r="B20" s="21"/>
      <c r="C20" s="1" t="s">
        <v>154</v>
      </c>
      <c r="D20" s="13">
        <f>balance_sheet!D10*1/3</f>
        <v>7664.333333333333</v>
      </c>
      <c r="E20" s="14">
        <f t="shared" si="0"/>
        <v>6.6906439231913029E-2</v>
      </c>
      <c r="F20" s="7"/>
      <c r="G20" s="7"/>
      <c r="H20" s="7"/>
      <c r="I20" s="7"/>
      <c r="J20" s="7"/>
      <c r="K20" s="7"/>
      <c r="L20" s="7"/>
    </row>
    <row r="21" spans="2:12" ht="12.5" customHeight="1" x14ac:dyDescent="0.35">
      <c r="B21" s="21"/>
      <c r="C21" s="1" t="s">
        <v>155</v>
      </c>
      <c r="D21" s="13">
        <f>balance_sheet!D10*2/3</f>
        <v>15328.666666666666</v>
      </c>
      <c r="E21" s="14">
        <f t="shared" si="0"/>
        <v>0.13381287846382606</v>
      </c>
      <c r="F21" s="7"/>
      <c r="G21" s="7"/>
      <c r="H21" s="7" t="s">
        <v>156</v>
      </c>
      <c r="I21" s="15">
        <f>rating!M7/rating!$M$15/6</f>
        <v>0.10956793680797278</v>
      </c>
      <c r="J21" s="7"/>
      <c r="K21" s="7"/>
      <c r="L21" s="7"/>
    </row>
    <row r="22" spans="2:12" ht="12.5" customHeight="1" x14ac:dyDescent="0.35">
      <c r="B22" s="20" t="s">
        <v>157</v>
      </c>
      <c r="C22" s="5" t="s">
        <v>18</v>
      </c>
      <c r="D22" s="10">
        <f>LPS!G6</f>
        <v>4127</v>
      </c>
      <c r="E22" s="11">
        <f t="shared" si="0"/>
        <v>3.602699187275759E-2</v>
      </c>
      <c r="F22" s="7"/>
      <c r="G22" s="7"/>
      <c r="H22" s="7" t="s">
        <v>158</v>
      </c>
      <c r="I22" s="15">
        <f>rating!M7/rating!$M$15/3</f>
        <v>0.21913587361594555</v>
      </c>
      <c r="J22" s="7"/>
      <c r="K22" s="7"/>
      <c r="L22" s="7"/>
    </row>
    <row r="23" spans="2:12" ht="12.5" customHeight="1" x14ac:dyDescent="0.35">
      <c r="B23" s="21"/>
      <c r="C23" s="1" t="s">
        <v>159</v>
      </c>
      <c r="D23" s="13">
        <f>LPS!G7</f>
        <v>671</v>
      </c>
      <c r="E23" s="14">
        <f t="shared" si="0"/>
        <v>5.8575506534093392E-3</v>
      </c>
      <c r="F23" s="8"/>
      <c r="G23" s="7"/>
      <c r="H23" s="7" t="s">
        <v>160</v>
      </c>
      <c r="I23" s="15">
        <f>rating!M7/rating!$M$15/2</f>
        <v>0.32870381042391833</v>
      </c>
      <c r="J23" s="7"/>
      <c r="K23" s="7"/>
      <c r="L23" s="7"/>
    </row>
    <row r="24" spans="2:12" ht="12.5" customHeight="1" x14ac:dyDescent="0.35">
      <c r="B24" s="17" t="s">
        <v>9</v>
      </c>
      <c r="C24" s="17"/>
      <c r="D24" s="18">
        <f>SUM(D3:D23)</f>
        <v>114553</v>
      </c>
      <c r="E24" s="19">
        <f t="shared" si="0"/>
        <v>1</v>
      </c>
      <c r="F24" s="7"/>
      <c r="G24" s="7"/>
      <c r="H24" s="7" t="s">
        <v>161</v>
      </c>
      <c r="I24" s="15">
        <f>rating!M8/rating!$M$15</f>
        <v>0.31423895253682488</v>
      </c>
      <c r="J24" s="7"/>
      <c r="K24" s="7"/>
      <c r="L24" s="7"/>
    </row>
    <row r="25" spans="2:12" ht="12.5" customHeight="1" x14ac:dyDescent="0.35">
      <c r="B25" s="7"/>
      <c r="C25" s="7"/>
      <c r="D25" s="7"/>
      <c r="E25" s="7"/>
      <c r="F25" s="7"/>
      <c r="G25" s="7"/>
      <c r="H25" s="7" t="s">
        <v>162</v>
      </c>
      <c r="I25" s="15">
        <f>rating!M10/rating!$M$15</f>
        <v>2.176067863811346E-2</v>
      </c>
      <c r="J25" s="7"/>
      <c r="K25" s="7"/>
      <c r="L25" s="7"/>
    </row>
    <row r="26" spans="2:12" ht="14.5" x14ac:dyDescent="0.35">
      <c r="B26" s="7"/>
      <c r="C26" s="7"/>
      <c r="D26" s="7"/>
      <c r="E26" s="7"/>
      <c r="F26" s="7"/>
      <c r="G26" s="7"/>
      <c r="H26" s="7" t="s">
        <v>86</v>
      </c>
      <c r="I26" s="15">
        <f>rating!M11/rating!$M$15</f>
        <v>4.3336944745395447E-3</v>
      </c>
      <c r="J26" s="7"/>
      <c r="K26" s="7"/>
      <c r="L26" s="7"/>
    </row>
    <row r="27" spans="2:12" ht="14.5" x14ac:dyDescent="0.35">
      <c r="B27" s="7"/>
      <c r="C27" s="7"/>
      <c r="D27" s="7"/>
      <c r="E27" s="7"/>
      <c r="F27" s="7"/>
      <c r="G27" s="7"/>
      <c r="H27" s="7" t="s">
        <v>163</v>
      </c>
      <c r="I27" s="15">
        <f>rating!M12/rating!$M$15+rating!M13/rating!$M$15</f>
        <v>2.2590535026855074E-3</v>
      </c>
      <c r="J27" s="7"/>
      <c r="K27" s="7"/>
      <c r="L27" s="7"/>
    </row>
    <row r="28" spans="2:12" ht="14.5" x14ac:dyDescent="0.35">
      <c r="I28" s="15"/>
    </row>
    <row r="29" spans="2:12" ht="14.5" x14ac:dyDescent="0.35">
      <c r="I29" s="15"/>
    </row>
    <row r="30" spans="2:12" ht="14.5" x14ac:dyDescent="0.35">
      <c r="I30" s="15"/>
    </row>
  </sheetData>
  <mergeCells count="5">
    <mergeCell ref="B22:B23"/>
    <mergeCell ref="B3:B6"/>
    <mergeCell ref="B7:B13"/>
    <mergeCell ref="B14:B16"/>
    <mergeCell ref="B17:B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954A-F141-4967-81A2-983C85474B31}">
  <dimension ref="A2:I49"/>
  <sheetViews>
    <sheetView zoomScale="80" zoomScaleNormal="80" workbookViewId="0">
      <selection activeCell="D10" sqref="D10:E10"/>
    </sheetView>
  </sheetViews>
  <sheetFormatPr defaultRowHeight="14.5" x14ac:dyDescent="0.35"/>
  <cols>
    <col min="1" max="1" width="35.26953125" style="4" customWidth="1"/>
    <col min="2" max="2" width="39.453125" style="4" customWidth="1"/>
    <col min="3" max="3" width="0.1796875" style="4" customWidth="1"/>
    <col min="4" max="250" width="8.7265625" style="4"/>
    <col min="251" max="251" width="35.26953125" style="4" customWidth="1"/>
    <col min="252" max="252" width="25" style="4" customWidth="1"/>
    <col min="253" max="253" width="28.453125" style="4" customWidth="1"/>
    <col min="254" max="506" width="8.7265625" style="4"/>
    <col min="507" max="507" width="35.26953125" style="4" customWidth="1"/>
    <col min="508" max="508" width="25" style="4" customWidth="1"/>
    <col min="509" max="509" width="28.453125" style="4" customWidth="1"/>
    <col min="510" max="762" width="8.7265625" style="4"/>
    <col min="763" max="763" width="35.26953125" style="4" customWidth="1"/>
    <col min="764" max="764" width="25" style="4" customWidth="1"/>
    <col min="765" max="765" width="28.453125" style="4" customWidth="1"/>
    <col min="766" max="1018" width="8.7265625" style="4"/>
    <col min="1019" max="1019" width="35.26953125" style="4" customWidth="1"/>
    <col min="1020" max="1020" width="25" style="4" customWidth="1"/>
    <col min="1021" max="1021" width="28.453125" style="4" customWidth="1"/>
    <col min="1022" max="1274" width="8.7265625" style="4"/>
    <col min="1275" max="1275" width="35.26953125" style="4" customWidth="1"/>
    <col min="1276" max="1276" width="25" style="4" customWidth="1"/>
    <col min="1277" max="1277" width="28.453125" style="4" customWidth="1"/>
    <col min="1278" max="1530" width="8.7265625" style="4"/>
    <col min="1531" max="1531" width="35.26953125" style="4" customWidth="1"/>
    <col min="1532" max="1532" width="25" style="4" customWidth="1"/>
    <col min="1533" max="1533" width="28.453125" style="4" customWidth="1"/>
    <col min="1534" max="1786" width="8.7265625" style="4"/>
    <col min="1787" max="1787" width="35.26953125" style="4" customWidth="1"/>
    <col min="1788" max="1788" width="25" style="4" customWidth="1"/>
    <col min="1789" max="1789" width="28.453125" style="4" customWidth="1"/>
    <col min="1790" max="2042" width="8.7265625" style="4"/>
    <col min="2043" max="2043" width="35.26953125" style="4" customWidth="1"/>
    <col min="2044" max="2044" width="25" style="4" customWidth="1"/>
    <col min="2045" max="2045" width="28.453125" style="4" customWidth="1"/>
    <col min="2046" max="2298" width="8.7265625" style="4"/>
    <col min="2299" max="2299" width="35.26953125" style="4" customWidth="1"/>
    <col min="2300" max="2300" width="25" style="4" customWidth="1"/>
    <col min="2301" max="2301" width="28.453125" style="4" customWidth="1"/>
    <col min="2302" max="2554" width="8.7265625" style="4"/>
    <col min="2555" max="2555" width="35.26953125" style="4" customWidth="1"/>
    <col min="2556" max="2556" width="25" style="4" customWidth="1"/>
    <col min="2557" max="2557" width="28.453125" style="4" customWidth="1"/>
    <col min="2558" max="2810" width="8.7265625" style="4"/>
    <col min="2811" max="2811" width="35.26953125" style="4" customWidth="1"/>
    <col min="2812" max="2812" width="25" style="4" customWidth="1"/>
    <col min="2813" max="2813" width="28.453125" style="4" customWidth="1"/>
    <col min="2814" max="3066" width="8.7265625" style="4"/>
    <col min="3067" max="3067" width="35.26953125" style="4" customWidth="1"/>
    <col min="3068" max="3068" width="25" style="4" customWidth="1"/>
    <col min="3069" max="3069" width="28.453125" style="4" customWidth="1"/>
    <col min="3070" max="3322" width="8.7265625" style="4"/>
    <col min="3323" max="3323" width="35.26953125" style="4" customWidth="1"/>
    <col min="3324" max="3324" width="25" style="4" customWidth="1"/>
    <col min="3325" max="3325" width="28.453125" style="4" customWidth="1"/>
    <col min="3326" max="3578" width="8.7265625" style="4"/>
    <col min="3579" max="3579" width="35.26953125" style="4" customWidth="1"/>
    <col min="3580" max="3580" width="25" style="4" customWidth="1"/>
    <col min="3581" max="3581" width="28.453125" style="4" customWidth="1"/>
    <col min="3582" max="3834" width="8.7265625" style="4"/>
    <col min="3835" max="3835" width="35.26953125" style="4" customWidth="1"/>
    <col min="3836" max="3836" width="25" style="4" customWidth="1"/>
    <col min="3837" max="3837" width="28.453125" style="4" customWidth="1"/>
    <col min="3838" max="4090" width="8.7265625" style="4"/>
    <col min="4091" max="4091" width="35.26953125" style="4" customWidth="1"/>
    <col min="4092" max="4092" width="25" style="4" customWidth="1"/>
    <col min="4093" max="4093" width="28.453125" style="4" customWidth="1"/>
    <col min="4094" max="4346" width="8.7265625" style="4"/>
    <col min="4347" max="4347" width="35.26953125" style="4" customWidth="1"/>
    <col min="4348" max="4348" width="25" style="4" customWidth="1"/>
    <col min="4349" max="4349" width="28.453125" style="4" customWidth="1"/>
    <col min="4350" max="4602" width="8.7265625" style="4"/>
    <col min="4603" max="4603" width="35.26953125" style="4" customWidth="1"/>
    <col min="4604" max="4604" width="25" style="4" customWidth="1"/>
    <col min="4605" max="4605" width="28.453125" style="4" customWidth="1"/>
    <col min="4606" max="4858" width="8.7265625" style="4"/>
    <col min="4859" max="4859" width="35.26953125" style="4" customWidth="1"/>
    <col min="4860" max="4860" width="25" style="4" customWidth="1"/>
    <col min="4861" max="4861" width="28.453125" style="4" customWidth="1"/>
    <col min="4862" max="5114" width="8.7265625" style="4"/>
    <col min="5115" max="5115" width="35.26953125" style="4" customWidth="1"/>
    <col min="5116" max="5116" width="25" style="4" customWidth="1"/>
    <col min="5117" max="5117" width="28.453125" style="4" customWidth="1"/>
    <col min="5118" max="5370" width="8.7265625" style="4"/>
    <col min="5371" max="5371" width="35.26953125" style="4" customWidth="1"/>
    <col min="5372" max="5372" width="25" style="4" customWidth="1"/>
    <col min="5373" max="5373" width="28.453125" style="4" customWidth="1"/>
    <col min="5374" max="5626" width="8.7265625" style="4"/>
    <col min="5627" max="5627" width="35.26953125" style="4" customWidth="1"/>
    <col min="5628" max="5628" width="25" style="4" customWidth="1"/>
    <col min="5629" max="5629" width="28.453125" style="4" customWidth="1"/>
    <col min="5630" max="5882" width="8.7265625" style="4"/>
    <col min="5883" max="5883" width="35.26953125" style="4" customWidth="1"/>
    <col min="5884" max="5884" width="25" style="4" customWidth="1"/>
    <col min="5885" max="5885" width="28.453125" style="4" customWidth="1"/>
    <col min="5886" max="6138" width="8.7265625" style="4"/>
    <col min="6139" max="6139" width="35.26953125" style="4" customWidth="1"/>
    <col min="6140" max="6140" width="25" style="4" customWidth="1"/>
    <col min="6141" max="6141" width="28.453125" style="4" customWidth="1"/>
    <col min="6142" max="6394" width="8.7265625" style="4"/>
    <col min="6395" max="6395" width="35.26953125" style="4" customWidth="1"/>
    <col min="6396" max="6396" width="25" style="4" customWidth="1"/>
    <col min="6397" max="6397" width="28.453125" style="4" customWidth="1"/>
    <col min="6398" max="6650" width="8.7265625" style="4"/>
    <col min="6651" max="6651" width="35.26953125" style="4" customWidth="1"/>
    <col min="6652" max="6652" width="25" style="4" customWidth="1"/>
    <col min="6653" max="6653" width="28.453125" style="4" customWidth="1"/>
    <col min="6654" max="6906" width="8.7265625" style="4"/>
    <col min="6907" max="6907" width="35.26953125" style="4" customWidth="1"/>
    <col min="6908" max="6908" width="25" style="4" customWidth="1"/>
    <col min="6909" max="6909" width="28.453125" style="4" customWidth="1"/>
    <col min="6910" max="7162" width="8.7265625" style="4"/>
    <col min="7163" max="7163" width="35.26953125" style="4" customWidth="1"/>
    <col min="7164" max="7164" width="25" style="4" customWidth="1"/>
    <col min="7165" max="7165" width="28.453125" style="4" customWidth="1"/>
    <col min="7166" max="7418" width="8.7265625" style="4"/>
    <col min="7419" max="7419" width="35.26953125" style="4" customWidth="1"/>
    <col min="7420" max="7420" width="25" style="4" customWidth="1"/>
    <col min="7421" max="7421" width="28.453125" style="4" customWidth="1"/>
    <col min="7422" max="7674" width="8.7265625" style="4"/>
    <col min="7675" max="7675" width="35.26953125" style="4" customWidth="1"/>
    <col min="7676" max="7676" width="25" style="4" customWidth="1"/>
    <col min="7677" max="7677" width="28.453125" style="4" customWidth="1"/>
    <col min="7678" max="7930" width="8.7265625" style="4"/>
    <col min="7931" max="7931" width="35.26953125" style="4" customWidth="1"/>
    <col min="7932" max="7932" width="25" style="4" customWidth="1"/>
    <col min="7933" max="7933" width="28.453125" style="4" customWidth="1"/>
    <col min="7934" max="8186" width="8.7265625" style="4"/>
    <col min="8187" max="8187" width="35.26953125" style="4" customWidth="1"/>
    <col min="8188" max="8188" width="25" style="4" customWidth="1"/>
    <col min="8189" max="8189" width="28.453125" style="4" customWidth="1"/>
    <col min="8190" max="8442" width="8.7265625" style="4"/>
    <col min="8443" max="8443" width="35.26953125" style="4" customWidth="1"/>
    <col min="8444" max="8444" width="25" style="4" customWidth="1"/>
    <col min="8445" max="8445" width="28.453125" style="4" customWidth="1"/>
    <col min="8446" max="8698" width="8.7265625" style="4"/>
    <col min="8699" max="8699" width="35.26953125" style="4" customWidth="1"/>
    <col min="8700" max="8700" width="25" style="4" customWidth="1"/>
    <col min="8701" max="8701" width="28.453125" style="4" customWidth="1"/>
    <col min="8702" max="8954" width="8.7265625" style="4"/>
    <col min="8955" max="8955" width="35.26953125" style="4" customWidth="1"/>
    <col min="8956" max="8956" width="25" style="4" customWidth="1"/>
    <col min="8957" max="8957" width="28.453125" style="4" customWidth="1"/>
    <col min="8958" max="9210" width="8.7265625" style="4"/>
    <col min="9211" max="9211" width="35.26953125" style="4" customWidth="1"/>
    <col min="9212" max="9212" width="25" style="4" customWidth="1"/>
    <col min="9213" max="9213" width="28.453125" style="4" customWidth="1"/>
    <col min="9214" max="9466" width="8.7265625" style="4"/>
    <col min="9467" max="9467" width="35.26953125" style="4" customWidth="1"/>
    <col min="9468" max="9468" width="25" style="4" customWidth="1"/>
    <col min="9469" max="9469" width="28.453125" style="4" customWidth="1"/>
    <col min="9470" max="9722" width="8.7265625" style="4"/>
    <col min="9723" max="9723" width="35.26953125" style="4" customWidth="1"/>
    <col min="9724" max="9724" width="25" style="4" customWidth="1"/>
    <col min="9725" max="9725" width="28.453125" style="4" customWidth="1"/>
    <col min="9726" max="9978" width="8.7265625" style="4"/>
    <col min="9979" max="9979" width="35.26953125" style="4" customWidth="1"/>
    <col min="9980" max="9980" width="25" style="4" customWidth="1"/>
    <col min="9981" max="9981" width="28.453125" style="4" customWidth="1"/>
    <col min="9982" max="10234" width="8.7265625" style="4"/>
    <col min="10235" max="10235" width="35.26953125" style="4" customWidth="1"/>
    <col min="10236" max="10236" width="25" style="4" customWidth="1"/>
    <col min="10237" max="10237" width="28.453125" style="4" customWidth="1"/>
    <col min="10238" max="10490" width="8.7265625" style="4"/>
    <col min="10491" max="10491" width="35.26953125" style="4" customWidth="1"/>
    <col min="10492" max="10492" width="25" style="4" customWidth="1"/>
    <col min="10493" max="10493" width="28.453125" style="4" customWidth="1"/>
    <col min="10494" max="10746" width="8.7265625" style="4"/>
    <col min="10747" max="10747" width="35.26953125" style="4" customWidth="1"/>
    <col min="10748" max="10748" width="25" style="4" customWidth="1"/>
    <col min="10749" max="10749" width="28.453125" style="4" customWidth="1"/>
    <col min="10750" max="11002" width="8.7265625" style="4"/>
    <col min="11003" max="11003" width="35.26953125" style="4" customWidth="1"/>
    <col min="11004" max="11004" width="25" style="4" customWidth="1"/>
    <col min="11005" max="11005" width="28.453125" style="4" customWidth="1"/>
    <col min="11006" max="11258" width="8.7265625" style="4"/>
    <col min="11259" max="11259" width="35.26953125" style="4" customWidth="1"/>
    <col min="11260" max="11260" width="25" style="4" customWidth="1"/>
    <col min="11261" max="11261" width="28.453125" style="4" customWidth="1"/>
    <col min="11262" max="11514" width="8.7265625" style="4"/>
    <col min="11515" max="11515" width="35.26953125" style="4" customWidth="1"/>
    <col min="11516" max="11516" width="25" style="4" customWidth="1"/>
    <col min="11517" max="11517" width="28.453125" style="4" customWidth="1"/>
    <col min="11518" max="11770" width="8.7265625" style="4"/>
    <col min="11771" max="11771" width="35.26953125" style="4" customWidth="1"/>
    <col min="11772" max="11772" width="25" style="4" customWidth="1"/>
    <col min="11773" max="11773" width="28.453125" style="4" customWidth="1"/>
    <col min="11774" max="12026" width="8.7265625" style="4"/>
    <col min="12027" max="12027" width="35.26953125" style="4" customWidth="1"/>
    <col min="12028" max="12028" width="25" style="4" customWidth="1"/>
    <col min="12029" max="12029" width="28.453125" style="4" customWidth="1"/>
    <col min="12030" max="12282" width="8.7265625" style="4"/>
    <col min="12283" max="12283" width="35.26953125" style="4" customWidth="1"/>
    <col min="12284" max="12284" width="25" style="4" customWidth="1"/>
    <col min="12285" max="12285" width="28.453125" style="4" customWidth="1"/>
    <col min="12286" max="12538" width="8.7265625" style="4"/>
    <col min="12539" max="12539" width="35.26953125" style="4" customWidth="1"/>
    <col min="12540" max="12540" width="25" style="4" customWidth="1"/>
    <col min="12541" max="12541" width="28.453125" style="4" customWidth="1"/>
    <col min="12542" max="12794" width="8.7265625" style="4"/>
    <col min="12795" max="12795" width="35.26953125" style="4" customWidth="1"/>
    <col min="12796" max="12796" width="25" style="4" customWidth="1"/>
    <col min="12797" max="12797" width="28.453125" style="4" customWidth="1"/>
    <col min="12798" max="13050" width="8.7265625" style="4"/>
    <col min="13051" max="13051" width="35.26953125" style="4" customWidth="1"/>
    <col min="13052" max="13052" width="25" style="4" customWidth="1"/>
    <col min="13053" max="13053" width="28.453125" style="4" customWidth="1"/>
    <col min="13054" max="13306" width="8.7265625" style="4"/>
    <col min="13307" max="13307" width="35.26953125" style="4" customWidth="1"/>
    <col min="13308" max="13308" width="25" style="4" customWidth="1"/>
    <col min="13309" max="13309" width="28.453125" style="4" customWidth="1"/>
    <col min="13310" max="13562" width="8.7265625" style="4"/>
    <col min="13563" max="13563" width="35.26953125" style="4" customWidth="1"/>
    <col min="13564" max="13564" width="25" style="4" customWidth="1"/>
    <col min="13565" max="13565" width="28.453125" style="4" customWidth="1"/>
    <col min="13566" max="13818" width="8.7265625" style="4"/>
    <col min="13819" max="13819" width="35.26953125" style="4" customWidth="1"/>
    <col min="13820" max="13820" width="25" style="4" customWidth="1"/>
    <col min="13821" max="13821" width="28.453125" style="4" customWidth="1"/>
    <col min="13822" max="14074" width="8.7265625" style="4"/>
    <col min="14075" max="14075" width="35.26953125" style="4" customWidth="1"/>
    <col min="14076" max="14076" width="25" style="4" customWidth="1"/>
    <col min="14077" max="14077" width="28.453125" style="4" customWidth="1"/>
    <col min="14078" max="14330" width="8.7265625" style="4"/>
    <col min="14331" max="14331" width="35.26953125" style="4" customWidth="1"/>
    <col min="14332" max="14332" width="25" style="4" customWidth="1"/>
    <col min="14333" max="14333" width="28.453125" style="4" customWidth="1"/>
    <col min="14334" max="14586" width="8.7265625" style="4"/>
    <col min="14587" max="14587" width="35.26953125" style="4" customWidth="1"/>
    <col min="14588" max="14588" width="25" style="4" customWidth="1"/>
    <col min="14589" max="14589" width="28.453125" style="4" customWidth="1"/>
    <col min="14590" max="14842" width="8.7265625" style="4"/>
    <col min="14843" max="14843" width="35.26953125" style="4" customWidth="1"/>
    <col min="14844" max="14844" width="25" style="4" customWidth="1"/>
    <col min="14845" max="14845" width="28.453125" style="4" customWidth="1"/>
    <col min="14846" max="15098" width="8.7265625" style="4"/>
    <col min="15099" max="15099" width="35.26953125" style="4" customWidth="1"/>
    <col min="15100" max="15100" width="25" style="4" customWidth="1"/>
    <col min="15101" max="15101" width="28.453125" style="4" customWidth="1"/>
    <col min="15102" max="15354" width="8.7265625" style="4"/>
    <col min="15355" max="15355" width="35.26953125" style="4" customWidth="1"/>
    <col min="15356" max="15356" width="25" style="4" customWidth="1"/>
    <col min="15357" max="15357" width="28.453125" style="4" customWidth="1"/>
    <col min="15358" max="15610" width="8.7265625" style="4"/>
    <col min="15611" max="15611" width="35.26953125" style="4" customWidth="1"/>
    <col min="15612" max="15612" width="25" style="4" customWidth="1"/>
    <col min="15613" max="15613" width="28.453125" style="4" customWidth="1"/>
    <col min="15614" max="15866" width="8.7265625" style="4"/>
    <col min="15867" max="15867" width="35.26953125" style="4" customWidth="1"/>
    <col min="15868" max="15868" width="25" style="4" customWidth="1"/>
    <col min="15869" max="15869" width="28.453125" style="4" customWidth="1"/>
    <col min="15870" max="16122" width="8.7265625" style="4"/>
    <col min="16123" max="16123" width="35.26953125" style="4" customWidth="1"/>
    <col min="16124" max="16124" width="25" style="4" customWidth="1"/>
    <col min="16125" max="16125" width="28.453125" style="4" customWidth="1"/>
    <col min="16126" max="16384" width="8.7265625" style="4"/>
  </cols>
  <sheetData>
    <row r="2" spans="1:9" x14ac:dyDescent="0.35">
      <c r="A2" s="24" t="s">
        <v>21</v>
      </c>
      <c r="B2" s="24"/>
      <c r="C2" s="24"/>
    </row>
    <row r="4" spans="1:9" x14ac:dyDescent="0.35">
      <c r="A4" s="28"/>
      <c r="B4" s="28"/>
      <c r="C4" s="28"/>
      <c r="D4" s="24" t="s">
        <v>22</v>
      </c>
      <c r="E4" s="24"/>
      <c r="F4" s="24"/>
      <c r="G4" s="24" t="s">
        <v>23</v>
      </c>
      <c r="H4" s="24"/>
      <c r="I4" s="24"/>
    </row>
    <row r="5" spans="1:9" x14ac:dyDescent="0.35">
      <c r="A5" s="24" t="s">
        <v>24</v>
      </c>
      <c r="B5" s="24"/>
      <c r="C5" s="24"/>
      <c r="D5" s="28"/>
      <c r="E5" s="28"/>
      <c r="F5" s="28"/>
      <c r="G5" s="28"/>
      <c r="H5" s="28"/>
      <c r="I5" s="28"/>
    </row>
    <row r="6" spans="1:9" x14ac:dyDescent="0.35">
      <c r="A6" s="24" t="s">
        <v>25</v>
      </c>
      <c r="B6" s="24"/>
      <c r="C6" s="24"/>
      <c r="D6" s="28"/>
      <c r="E6" s="28"/>
      <c r="F6" s="28"/>
      <c r="G6" s="28"/>
      <c r="H6" s="28"/>
      <c r="I6" s="28"/>
    </row>
    <row r="7" spans="1:9" x14ac:dyDescent="0.35">
      <c r="A7" s="24" t="s">
        <v>26</v>
      </c>
      <c r="B7" s="24"/>
      <c r="C7" s="24"/>
      <c r="D7" s="25">
        <v>80835</v>
      </c>
      <c r="E7" s="25"/>
      <c r="G7" s="25">
        <v>80055</v>
      </c>
      <c r="H7" s="25"/>
    </row>
    <row r="8" spans="1:9" x14ac:dyDescent="0.35">
      <c r="A8" s="24" t="s">
        <v>27</v>
      </c>
      <c r="B8" s="24"/>
      <c r="C8" s="24"/>
      <c r="D8" s="26">
        <v>520</v>
      </c>
      <c r="E8" s="26"/>
      <c r="G8" s="24" t="s">
        <v>28</v>
      </c>
      <c r="H8" s="24"/>
    </row>
    <row r="9" spans="1:9" x14ac:dyDescent="0.35">
      <c r="A9" s="24" t="s">
        <v>29</v>
      </c>
      <c r="B9" s="24"/>
      <c r="C9" s="24"/>
      <c r="D9" s="26">
        <v>74</v>
      </c>
      <c r="E9" s="26"/>
      <c r="G9" s="26">
        <v>77</v>
      </c>
      <c r="H9" s="26"/>
    </row>
    <row r="10" spans="1:9" x14ac:dyDescent="0.35">
      <c r="A10" s="24" t="s">
        <v>30</v>
      </c>
      <c r="B10" s="24"/>
      <c r="C10" s="24"/>
      <c r="D10" s="26">
        <v>22993</v>
      </c>
      <c r="E10" s="26"/>
      <c r="G10" s="26">
        <v>23286</v>
      </c>
      <c r="H10" s="26"/>
    </row>
    <row r="11" spans="1:9" x14ac:dyDescent="0.35">
      <c r="A11" s="24" t="s">
        <v>31</v>
      </c>
      <c r="B11" s="24"/>
      <c r="C11" s="24"/>
      <c r="D11" s="26">
        <v>1425</v>
      </c>
      <c r="E11" s="26"/>
      <c r="G11" s="26">
        <v>2024</v>
      </c>
      <c r="H11" s="26"/>
    </row>
    <row r="12" spans="1:9" x14ac:dyDescent="0.35">
      <c r="A12" s="24" t="s">
        <v>32</v>
      </c>
      <c r="B12" s="24"/>
      <c r="C12" s="24"/>
      <c r="D12" s="26">
        <v>4798</v>
      </c>
      <c r="E12" s="26"/>
      <c r="G12" s="26">
        <v>4827</v>
      </c>
      <c r="H12" s="26"/>
    </row>
    <row r="13" spans="1:9" x14ac:dyDescent="0.35">
      <c r="A13" s="24" t="s">
        <v>33</v>
      </c>
      <c r="B13" s="24"/>
      <c r="C13" s="24"/>
      <c r="D13" s="26">
        <v>1170</v>
      </c>
      <c r="E13" s="26"/>
      <c r="G13" s="26">
        <v>1868</v>
      </c>
      <c r="H13" s="26"/>
    </row>
    <row r="14" spans="1:9" x14ac:dyDescent="0.35">
      <c r="A14" s="24" t="s">
        <v>34</v>
      </c>
      <c r="B14" s="24"/>
      <c r="C14" s="24"/>
      <c r="D14" s="26">
        <v>8932</v>
      </c>
      <c r="E14" s="26"/>
      <c r="G14" s="26">
        <v>5250</v>
      </c>
      <c r="H14" s="26"/>
    </row>
    <row r="15" spans="1:9" x14ac:dyDescent="0.35">
      <c r="A15" s="24" t="s">
        <v>35</v>
      </c>
      <c r="B15" s="24"/>
      <c r="C15" s="24"/>
      <c r="D15" s="26">
        <v>120747</v>
      </c>
      <c r="E15" s="26"/>
      <c r="G15" s="26">
        <v>117387</v>
      </c>
      <c r="H15" s="26"/>
    </row>
    <row r="16" spans="1:9" x14ac:dyDescent="0.35">
      <c r="A16" s="24" t="s">
        <v>36</v>
      </c>
      <c r="B16" s="24"/>
      <c r="C16" s="24"/>
      <c r="D16" s="26">
        <v>5540</v>
      </c>
      <c r="E16" s="26"/>
      <c r="G16" s="26">
        <v>5045</v>
      </c>
      <c r="H16" s="26"/>
    </row>
    <row r="17" spans="1:9" x14ac:dyDescent="0.35">
      <c r="A17" s="24" t="s">
        <v>37</v>
      </c>
      <c r="B17" s="24"/>
      <c r="C17" s="24"/>
      <c r="D17" s="26">
        <v>1235</v>
      </c>
      <c r="E17" s="26"/>
      <c r="G17" s="26">
        <v>1277</v>
      </c>
      <c r="H17" s="26"/>
    </row>
    <row r="18" spans="1:9" x14ac:dyDescent="0.35">
      <c r="A18" s="24" t="s">
        <v>38</v>
      </c>
      <c r="B18" s="24"/>
      <c r="C18" s="24"/>
      <c r="D18" s="26">
        <v>21258</v>
      </c>
      <c r="E18" s="26"/>
      <c r="G18" s="26">
        <v>21126</v>
      </c>
      <c r="H18" s="26"/>
    </row>
    <row r="19" spans="1:9" x14ac:dyDescent="0.35">
      <c r="A19" s="24" t="s">
        <v>39</v>
      </c>
      <c r="B19" s="24"/>
      <c r="C19" s="24"/>
      <c r="D19" s="26">
        <v>4636</v>
      </c>
      <c r="E19" s="26"/>
      <c r="G19" s="26">
        <v>4710</v>
      </c>
      <c r="H19" s="26"/>
    </row>
    <row r="20" spans="1:9" x14ac:dyDescent="0.35">
      <c r="A20" s="24" t="s">
        <v>40</v>
      </c>
      <c r="B20" s="24"/>
      <c r="C20" s="24"/>
      <c r="D20" s="26">
        <v>17</v>
      </c>
      <c r="E20" s="26"/>
      <c r="G20" s="26">
        <v>19</v>
      </c>
      <c r="H20" s="26"/>
    </row>
    <row r="21" spans="1:9" x14ac:dyDescent="0.35">
      <c r="A21" s="24" t="s">
        <v>41</v>
      </c>
      <c r="B21" s="24"/>
      <c r="C21" s="24"/>
      <c r="D21" s="26">
        <v>1695</v>
      </c>
      <c r="E21" s="26"/>
      <c r="G21" s="26">
        <v>1875</v>
      </c>
      <c r="H21" s="26"/>
    </row>
    <row r="22" spans="1:9" x14ac:dyDescent="0.35">
      <c r="A22" s="24" t="s">
        <v>42</v>
      </c>
      <c r="B22" s="24"/>
      <c r="C22" s="24"/>
      <c r="D22" s="26">
        <v>1084</v>
      </c>
      <c r="E22" s="26"/>
      <c r="G22" s="26">
        <v>1092</v>
      </c>
      <c r="H22" s="26"/>
    </row>
    <row r="23" spans="1:9" x14ac:dyDescent="0.35">
      <c r="A23" s="24" t="s">
        <v>43</v>
      </c>
      <c r="B23" s="24"/>
      <c r="C23" s="24"/>
      <c r="D23" s="26">
        <v>348</v>
      </c>
      <c r="E23" s="26"/>
      <c r="G23" s="26">
        <v>370</v>
      </c>
      <c r="H23" s="26"/>
    </row>
    <row r="24" spans="1:9" x14ac:dyDescent="0.35">
      <c r="A24" s="24" t="s">
        <v>44</v>
      </c>
      <c r="B24" s="24"/>
      <c r="C24" s="24"/>
      <c r="D24" s="26">
        <v>86085</v>
      </c>
      <c r="E24" s="26"/>
      <c r="G24" s="26">
        <v>85636</v>
      </c>
      <c r="H24" s="26"/>
    </row>
    <row r="25" spans="1:9" x14ac:dyDescent="0.35">
      <c r="A25" s="24" t="s">
        <v>45</v>
      </c>
      <c r="B25" s="24"/>
      <c r="C25" s="24"/>
      <c r="D25" s="25">
        <v>242645</v>
      </c>
      <c r="E25" s="25"/>
      <c r="G25" s="25">
        <v>238537</v>
      </c>
      <c r="H25" s="25"/>
    </row>
    <row r="26" spans="1:9" x14ac:dyDescent="0.35">
      <c r="A26" s="24" t="s">
        <v>46</v>
      </c>
      <c r="B26" s="24"/>
      <c r="C26" s="24"/>
      <c r="D26" s="28"/>
      <c r="E26" s="28"/>
      <c r="F26" s="28"/>
      <c r="G26" s="28"/>
      <c r="H26" s="28"/>
      <c r="I26" s="28"/>
    </row>
    <row r="27" spans="1:9" x14ac:dyDescent="0.35">
      <c r="A27" s="24" t="s">
        <v>47</v>
      </c>
      <c r="B27" s="24"/>
      <c r="C27" s="24"/>
      <c r="D27" s="28"/>
      <c r="E27" s="28"/>
      <c r="F27" s="28"/>
      <c r="G27" s="28"/>
      <c r="H27" s="28"/>
      <c r="I27" s="28"/>
    </row>
    <row r="28" spans="1:9" x14ac:dyDescent="0.35">
      <c r="A28" s="24" t="s">
        <v>48</v>
      </c>
      <c r="B28" s="24"/>
      <c r="C28" s="24"/>
      <c r="D28" s="25">
        <v>31974</v>
      </c>
      <c r="E28" s="25"/>
      <c r="G28" s="25">
        <v>31475</v>
      </c>
      <c r="H28" s="25"/>
    </row>
    <row r="29" spans="1:9" x14ac:dyDescent="0.35">
      <c r="A29" s="24" t="s">
        <v>49</v>
      </c>
      <c r="B29" s="24"/>
      <c r="C29" s="24"/>
      <c r="D29" s="26">
        <v>88046</v>
      </c>
      <c r="E29" s="26"/>
      <c r="G29" s="26">
        <v>87989</v>
      </c>
      <c r="H29" s="26"/>
    </row>
    <row r="30" spans="1:9" x14ac:dyDescent="0.35">
      <c r="A30" s="24" t="s">
        <v>50</v>
      </c>
      <c r="B30" s="24"/>
      <c r="C30" s="24"/>
      <c r="D30" s="26">
        <v>8051</v>
      </c>
      <c r="E30" s="26"/>
      <c r="G30" s="26">
        <v>8329</v>
      </c>
      <c r="H30" s="26"/>
    </row>
    <row r="31" spans="1:9" x14ac:dyDescent="0.35">
      <c r="A31" s="24" t="s">
        <v>51</v>
      </c>
      <c r="B31" s="24"/>
      <c r="C31" s="24"/>
      <c r="D31" s="26">
        <v>3977</v>
      </c>
      <c r="E31" s="26"/>
      <c r="G31" s="26">
        <v>3878</v>
      </c>
      <c r="H31" s="26"/>
    </row>
    <row r="32" spans="1:9" x14ac:dyDescent="0.35">
      <c r="A32" s="24" t="s">
        <v>52</v>
      </c>
      <c r="B32" s="24"/>
      <c r="C32" s="24"/>
      <c r="D32" s="26">
        <v>3994</v>
      </c>
      <c r="E32" s="26"/>
      <c r="G32" s="26">
        <v>3891</v>
      </c>
      <c r="H32" s="26"/>
    </row>
    <row r="33" spans="1:9" x14ac:dyDescent="0.35">
      <c r="A33" s="24" t="s">
        <v>53</v>
      </c>
      <c r="B33" s="24"/>
      <c r="C33" s="24"/>
      <c r="D33" s="26">
        <v>3155</v>
      </c>
      <c r="E33" s="26"/>
      <c r="G33" s="26">
        <v>3155</v>
      </c>
      <c r="H33" s="26"/>
    </row>
    <row r="34" spans="1:9" x14ac:dyDescent="0.35">
      <c r="A34" s="24" t="s">
        <v>54</v>
      </c>
      <c r="B34" s="24"/>
      <c r="C34" s="24"/>
      <c r="D34" s="26">
        <v>11625</v>
      </c>
      <c r="E34" s="26"/>
      <c r="G34" s="26">
        <v>9160</v>
      </c>
      <c r="H34" s="26"/>
    </row>
    <row r="35" spans="1:9" x14ac:dyDescent="0.35">
      <c r="A35" s="24" t="s">
        <v>55</v>
      </c>
      <c r="B35" s="24"/>
      <c r="C35" s="24"/>
      <c r="D35" s="26">
        <v>86085</v>
      </c>
      <c r="E35" s="26"/>
      <c r="G35" s="26">
        <v>85636</v>
      </c>
      <c r="H35" s="26"/>
    </row>
    <row r="36" spans="1:9" x14ac:dyDescent="0.35">
      <c r="A36" s="24" t="s">
        <v>56</v>
      </c>
      <c r="B36" s="24"/>
      <c r="C36" s="24"/>
      <c r="D36" s="26">
        <v>236907</v>
      </c>
      <c r="E36" s="26"/>
      <c r="G36" s="26">
        <v>233513</v>
      </c>
      <c r="H36" s="26"/>
    </row>
    <row r="37" spans="1:9" x14ac:dyDescent="0.35">
      <c r="A37" s="24" t="s">
        <v>57</v>
      </c>
      <c r="B37" s="24"/>
      <c r="C37" s="24"/>
      <c r="D37" s="28"/>
      <c r="E37" s="28"/>
      <c r="F37" s="28"/>
      <c r="G37" s="28"/>
      <c r="H37" s="28"/>
      <c r="I37" s="28"/>
    </row>
    <row r="38" spans="1:9" x14ac:dyDescent="0.35">
      <c r="A38" s="24" t="s">
        <v>6</v>
      </c>
      <c r="B38" s="24"/>
      <c r="C38" s="24"/>
      <c r="D38" s="28"/>
      <c r="E38" s="28"/>
      <c r="F38" s="28"/>
      <c r="G38" s="28"/>
      <c r="H38" s="28"/>
      <c r="I38" s="28"/>
    </row>
    <row r="39" spans="1:9" x14ac:dyDescent="0.35">
      <c r="A39" s="24" t="s">
        <v>58</v>
      </c>
      <c r="B39" s="24"/>
      <c r="C39" s="24"/>
      <c r="D39" s="28"/>
      <c r="E39" s="28"/>
      <c r="F39" s="28"/>
      <c r="G39" s="28"/>
      <c r="H39" s="28"/>
      <c r="I39" s="28"/>
    </row>
    <row r="40" spans="1:9" x14ac:dyDescent="0.35">
      <c r="A40" s="24" t="s">
        <v>59</v>
      </c>
      <c r="B40" s="24"/>
      <c r="C40" s="24"/>
      <c r="D40" s="24" t="s">
        <v>28</v>
      </c>
      <c r="E40" s="24"/>
      <c r="G40" s="24" t="s">
        <v>28</v>
      </c>
      <c r="H40" s="24"/>
    </row>
    <row r="41" spans="1:9" x14ac:dyDescent="0.35">
      <c r="A41" s="24" t="s">
        <v>60</v>
      </c>
      <c r="B41" s="24"/>
      <c r="C41" s="24"/>
      <c r="D41" s="26">
        <v>1</v>
      </c>
      <c r="E41" s="26"/>
      <c r="G41" s="26">
        <v>1</v>
      </c>
      <c r="H41" s="26"/>
    </row>
    <row r="42" spans="1:9" x14ac:dyDescent="0.35">
      <c r="A42" s="24" t="s">
        <v>61</v>
      </c>
      <c r="B42" s="24"/>
      <c r="C42" s="24"/>
      <c r="D42" s="26">
        <v>13918</v>
      </c>
      <c r="E42" s="26"/>
      <c r="G42" s="26">
        <v>13927</v>
      </c>
      <c r="H42" s="26"/>
    </row>
    <row r="43" spans="1:9" x14ac:dyDescent="0.35">
      <c r="A43" s="24" t="s">
        <v>62</v>
      </c>
      <c r="B43" s="24"/>
      <c r="C43" s="24"/>
      <c r="D43" s="27">
        <v>-1302</v>
      </c>
      <c r="E43" s="27"/>
      <c r="G43" s="27">
        <v>-1119</v>
      </c>
      <c r="H43" s="27"/>
    </row>
    <row r="44" spans="1:9" x14ac:dyDescent="0.35">
      <c r="A44" s="24" t="s">
        <v>63</v>
      </c>
      <c r="B44" s="24"/>
      <c r="C44" s="24"/>
      <c r="D44" s="27">
        <v>-2687</v>
      </c>
      <c r="E44" s="27"/>
      <c r="G44" s="27">
        <v>-2572</v>
      </c>
      <c r="H44" s="27"/>
    </row>
    <row r="45" spans="1:9" x14ac:dyDescent="0.35">
      <c r="A45" s="24" t="s">
        <v>64</v>
      </c>
      <c r="B45" s="24"/>
      <c r="C45" s="24"/>
      <c r="D45" s="27">
        <v>-4257</v>
      </c>
      <c r="E45" s="27"/>
      <c r="G45" s="27">
        <v>-5278</v>
      </c>
      <c r="H45" s="27"/>
    </row>
    <row r="46" spans="1:9" x14ac:dyDescent="0.35">
      <c r="A46" s="24" t="s">
        <v>65</v>
      </c>
      <c r="B46" s="24"/>
      <c r="C46" s="24"/>
      <c r="D46" s="26">
        <v>5673</v>
      </c>
      <c r="E46" s="26"/>
      <c r="G46" s="26">
        <v>4959</v>
      </c>
      <c r="H46" s="26"/>
    </row>
    <row r="47" spans="1:9" x14ac:dyDescent="0.35">
      <c r="A47" s="24" t="s">
        <v>66</v>
      </c>
      <c r="B47" s="24"/>
      <c r="C47" s="24"/>
      <c r="D47" s="26">
        <v>65</v>
      </c>
      <c r="E47" s="26"/>
      <c r="G47" s="26">
        <v>65</v>
      </c>
      <c r="H47" s="26"/>
    </row>
    <row r="48" spans="1:9" x14ac:dyDescent="0.35">
      <c r="A48" s="24" t="s">
        <v>67</v>
      </c>
      <c r="B48" s="24"/>
      <c r="C48" s="24"/>
      <c r="D48" s="26">
        <v>5738</v>
      </c>
      <c r="E48" s="26"/>
      <c r="G48" s="26">
        <v>5024</v>
      </c>
      <c r="H48" s="26"/>
    </row>
    <row r="49" spans="1:8" x14ac:dyDescent="0.35">
      <c r="A49" s="24" t="s">
        <v>68</v>
      </c>
      <c r="B49" s="24"/>
      <c r="C49" s="24"/>
      <c r="D49" s="25">
        <v>242645</v>
      </c>
      <c r="E49" s="25"/>
      <c r="G49" s="25">
        <v>238537</v>
      </c>
      <c r="H49" s="25"/>
    </row>
  </sheetData>
  <sheetProtection selectLockedCells="1" selectUnlockedCells="1"/>
  <mergeCells count="139">
    <mergeCell ref="A5:C5"/>
    <mergeCell ref="D5:F5"/>
    <mergeCell ref="G5:I5"/>
    <mergeCell ref="A6:C6"/>
    <mergeCell ref="D6:F6"/>
    <mergeCell ref="G6:I6"/>
    <mergeCell ref="A2:C2"/>
    <mergeCell ref="A4:C4"/>
    <mergeCell ref="D4:F4"/>
    <mergeCell ref="G4:I4"/>
    <mergeCell ref="A9:C9"/>
    <mergeCell ref="D9:E9"/>
    <mergeCell ref="G9:H9"/>
    <mergeCell ref="A10:C10"/>
    <mergeCell ref="D10:E10"/>
    <mergeCell ref="G10:H10"/>
    <mergeCell ref="A7:C7"/>
    <mergeCell ref="D7:E7"/>
    <mergeCell ref="G7:H7"/>
    <mergeCell ref="A8:C8"/>
    <mergeCell ref="D8:E8"/>
    <mergeCell ref="G8:H8"/>
    <mergeCell ref="A13:C13"/>
    <mergeCell ref="D13:E13"/>
    <mergeCell ref="G13:H13"/>
    <mergeCell ref="A14:C14"/>
    <mergeCell ref="D14:E14"/>
    <mergeCell ref="G14:H14"/>
    <mergeCell ref="A11:C11"/>
    <mergeCell ref="D11:E11"/>
    <mergeCell ref="G11:H11"/>
    <mergeCell ref="A12:C12"/>
    <mergeCell ref="D12:E12"/>
    <mergeCell ref="G12:H12"/>
    <mergeCell ref="A17:C17"/>
    <mergeCell ref="D17:E17"/>
    <mergeCell ref="G17:H17"/>
    <mergeCell ref="A18:C18"/>
    <mergeCell ref="D18:E18"/>
    <mergeCell ref="G18:H18"/>
    <mergeCell ref="A15:C15"/>
    <mergeCell ref="D15:E15"/>
    <mergeCell ref="G15:H15"/>
    <mergeCell ref="A16:C16"/>
    <mergeCell ref="D16:E16"/>
    <mergeCell ref="G16:H16"/>
    <mergeCell ref="A21:C21"/>
    <mergeCell ref="D21:E21"/>
    <mergeCell ref="G21:H21"/>
    <mergeCell ref="A22:C22"/>
    <mergeCell ref="D22:E22"/>
    <mergeCell ref="G22:H22"/>
    <mergeCell ref="A19:C19"/>
    <mergeCell ref="D19:E19"/>
    <mergeCell ref="G19:H19"/>
    <mergeCell ref="A20:C20"/>
    <mergeCell ref="D20:E20"/>
    <mergeCell ref="G20:H20"/>
    <mergeCell ref="A25:C25"/>
    <mergeCell ref="D25:E25"/>
    <mergeCell ref="G25:H25"/>
    <mergeCell ref="A26:C26"/>
    <mergeCell ref="D26:F26"/>
    <mergeCell ref="G26:I26"/>
    <mergeCell ref="A23:C23"/>
    <mergeCell ref="D23:E23"/>
    <mergeCell ref="G23:H23"/>
    <mergeCell ref="A24:C24"/>
    <mergeCell ref="D24:E24"/>
    <mergeCell ref="G24:H24"/>
    <mergeCell ref="A29:C29"/>
    <mergeCell ref="D29:E29"/>
    <mergeCell ref="G29:H29"/>
    <mergeCell ref="A30:C30"/>
    <mergeCell ref="D30:E30"/>
    <mergeCell ref="G30:H30"/>
    <mergeCell ref="A27:C27"/>
    <mergeCell ref="D27:F27"/>
    <mergeCell ref="G27:I27"/>
    <mergeCell ref="A28:C28"/>
    <mergeCell ref="D28:E28"/>
    <mergeCell ref="G28:H28"/>
    <mergeCell ref="A33:C33"/>
    <mergeCell ref="D33:E33"/>
    <mergeCell ref="G33:H33"/>
    <mergeCell ref="A34:C34"/>
    <mergeCell ref="D34:E34"/>
    <mergeCell ref="G34:H34"/>
    <mergeCell ref="A31:C31"/>
    <mergeCell ref="D31:E31"/>
    <mergeCell ref="G31:H31"/>
    <mergeCell ref="A32:C32"/>
    <mergeCell ref="D32:E32"/>
    <mergeCell ref="G32:H32"/>
    <mergeCell ref="A37:C37"/>
    <mergeCell ref="D37:F37"/>
    <mergeCell ref="G37:I37"/>
    <mergeCell ref="A38:C38"/>
    <mergeCell ref="D38:F38"/>
    <mergeCell ref="G38:I38"/>
    <mergeCell ref="A35:C35"/>
    <mergeCell ref="D35:E35"/>
    <mergeCell ref="G35:H35"/>
    <mergeCell ref="A36:C36"/>
    <mergeCell ref="D36:E36"/>
    <mergeCell ref="G36:H36"/>
    <mergeCell ref="A41:C41"/>
    <mergeCell ref="D41:E41"/>
    <mergeCell ref="G41:H41"/>
    <mergeCell ref="A42:C42"/>
    <mergeCell ref="D42:E42"/>
    <mergeCell ref="G42:H42"/>
    <mergeCell ref="A39:C39"/>
    <mergeCell ref="D39:F39"/>
    <mergeCell ref="G39:I39"/>
    <mergeCell ref="A40:C40"/>
    <mergeCell ref="D40:E40"/>
    <mergeCell ref="G40:H40"/>
    <mergeCell ref="A45:C45"/>
    <mergeCell ref="D45:E45"/>
    <mergeCell ref="G45:H45"/>
    <mergeCell ref="A46:C46"/>
    <mergeCell ref="D46:E46"/>
    <mergeCell ref="G46:H46"/>
    <mergeCell ref="A43:C43"/>
    <mergeCell ref="D43:E43"/>
    <mergeCell ref="G43:H43"/>
    <mergeCell ref="A44:C44"/>
    <mergeCell ref="D44:E44"/>
    <mergeCell ref="G44:H44"/>
    <mergeCell ref="A49:C49"/>
    <mergeCell ref="D49:E49"/>
    <mergeCell ref="G49:H49"/>
    <mergeCell ref="A47:C47"/>
    <mergeCell ref="D47:E47"/>
    <mergeCell ref="G47:H47"/>
    <mergeCell ref="A48:C48"/>
    <mergeCell ref="D48:E48"/>
    <mergeCell ref="G48:H48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2EC-FFE8-4F0F-B7F6-F9CC09BDA71C}">
  <dimension ref="A2:AM16"/>
  <sheetViews>
    <sheetView zoomScale="80" zoomScaleNormal="80" workbookViewId="0">
      <selection activeCell="A10" sqref="A10:C10"/>
    </sheetView>
  </sheetViews>
  <sheetFormatPr defaultRowHeight="14.5" x14ac:dyDescent="0.35"/>
  <cols>
    <col min="1" max="3" width="13.1796875" style="4" customWidth="1"/>
    <col min="4" max="11" width="8.7265625" style="4"/>
    <col min="12" max="12" width="8.7265625" style="4" customWidth="1"/>
    <col min="13" max="16384" width="8.7265625" style="4"/>
  </cols>
  <sheetData>
    <row r="2" spans="1:39" x14ac:dyDescent="0.35">
      <c r="A2" s="24" t="s">
        <v>114</v>
      </c>
      <c r="B2" s="24"/>
      <c r="C2" s="24"/>
      <c r="D2" s="24"/>
      <c r="E2" s="24"/>
      <c r="F2" s="24"/>
    </row>
    <row r="4" spans="1:39" x14ac:dyDescent="0.35">
      <c r="A4" s="28"/>
      <c r="B4" s="28"/>
      <c r="C4" s="28"/>
      <c r="D4" s="24" t="s">
        <v>22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 t="s">
        <v>23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x14ac:dyDescent="0.35">
      <c r="A5" s="28"/>
      <c r="B5" s="28"/>
      <c r="C5" s="28"/>
      <c r="D5" s="29" t="s">
        <v>72</v>
      </c>
      <c r="E5" s="29"/>
      <c r="F5" s="29"/>
      <c r="G5" s="24" t="s">
        <v>73</v>
      </c>
      <c r="H5" s="24"/>
      <c r="I5" s="24"/>
      <c r="J5" s="24" t="s">
        <v>115</v>
      </c>
      <c r="K5" s="24"/>
      <c r="L5" s="24"/>
      <c r="M5" s="24"/>
      <c r="N5" s="24"/>
      <c r="O5" s="24"/>
      <c r="P5" s="29" t="s">
        <v>75</v>
      </c>
      <c r="Q5" s="29"/>
      <c r="R5" s="29"/>
      <c r="S5" s="29" t="s">
        <v>72</v>
      </c>
      <c r="T5" s="29"/>
      <c r="U5" s="29"/>
      <c r="V5" s="24" t="s">
        <v>73</v>
      </c>
      <c r="W5" s="24"/>
      <c r="X5" s="24"/>
      <c r="Y5" s="24" t="s">
        <v>115</v>
      </c>
      <c r="Z5" s="24"/>
      <c r="AA5" s="24"/>
      <c r="AB5" s="24"/>
      <c r="AC5" s="24"/>
      <c r="AD5" s="24"/>
      <c r="AE5" s="24"/>
      <c r="AF5" s="24"/>
      <c r="AG5" s="24"/>
      <c r="AH5" s="28"/>
      <c r="AI5" s="28"/>
      <c r="AJ5" s="28"/>
      <c r="AK5" s="29" t="s">
        <v>75</v>
      </c>
      <c r="AL5" s="29"/>
      <c r="AM5" s="29"/>
    </row>
    <row r="6" spans="1:39" x14ac:dyDescent="0.35">
      <c r="A6" s="28"/>
      <c r="B6" s="28"/>
      <c r="C6" s="28"/>
      <c r="D6" s="24" t="s">
        <v>116</v>
      </c>
      <c r="E6" s="24"/>
      <c r="F6" s="24"/>
      <c r="M6" s="24" t="s">
        <v>117</v>
      </c>
      <c r="N6" s="24"/>
      <c r="O6" s="24"/>
      <c r="P6" s="24" t="s">
        <v>116</v>
      </c>
      <c r="Q6" s="24"/>
      <c r="R6" s="24"/>
      <c r="S6" s="24" t="s">
        <v>117</v>
      </c>
      <c r="T6" s="24"/>
      <c r="U6" s="24"/>
    </row>
    <row r="7" spans="1:39" x14ac:dyDescent="0.35">
      <c r="A7" s="28"/>
      <c r="B7" s="28"/>
      <c r="C7" s="28"/>
      <c r="D7" s="24" t="s">
        <v>108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39" x14ac:dyDescent="0.35">
      <c r="A8" s="24" t="s">
        <v>109</v>
      </c>
      <c r="B8" s="24"/>
      <c r="C8" s="24"/>
      <c r="D8" s="25">
        <v>40690</v>
      </c>
      <c r="E8" s="25"/>
      <c r="G8" s="25">
        <v>26</v>
      </c>
      <c r="H8" s="25"/>
      <c r="J8" s="25">
        <v>349</v>
      </c>
      <c r="K8" s="25"/>
      <c r="M8" s="25">
        <v>3440</v>
      </c>
      <c r="N8" s="25"/>
      <c r="P8" s="25">
        <v>37573</v>
      </c>
      <c r="Q8" s="25"/>
      <c r="S8" s="25">
        <v>40894</v>
      </c>
      <c r="T8" s="25"/>
      <c r="V8" s="25">
        <v>47</v>
      </c>
      <c r="W8" s="25"/>
      <c r="Y8" s="25">
        <v>215</v>
      </c>
      <c r="Z8" s="25"/>
      <c r="AB8" s="28"/>
      <c r="AC8" s="28"/>
      <c r="AD8" s="28"/>
      <c r="AE8" s="25">
        <v>3939</v>
      </c>
      <c r="AF8" s="25"/>
      <c r="AH8" s="28"/>
      <c r="AI8" s="28"/>
      <c r="AJ8" s="28"/>
      <c r="AK8" s="25">
        <v>37123</v>
      </c>
      <c r="AL8" s="25"/>
    </row>
    <row r="9" spans="1:39" x14ac:dyDescent="0.35">
      <c r="A9" s="24" t="s">
        <v>110</v>
      </c>
      <c r="B9" s="24"/>
      <c r="C9" s="24"/>
      <c r="D9" s="26">
        <v>12763</v>
      </c>
      <c r="E9" s="26"/>
      <c r="G9" s="26">
        <v>35</v>
      </c>
      <c r="H9" s="26"/>
      <c r="J9" s="26">
        <v>126</v>
      </c>
      <c r="K9" s="26"/>
      <c r="M9" s="26">
        <v>1085</v>
      </c>
      <c r="N9" s="26"/>
      <c r="P9" s="26">
        <v>11769</v>
      </c>
      <c r="Q9" s="26"/>
      <c r="S9" s="26">
        <v>13284</v>
      </c>
      <c r="T9" s="26"/>
      <c r="V9" s="26">
        <v>26</v>
      </c>
      <c r="W9" s="26"/>
      <c r="Y9" s="26">
        <v>53</v>
      </c>
      <c r="Z9" s="26"/>
      <c r="AB9" s="28"/>
      <c r="AC9" s="28"/>
      <c r="AD9" s="28"/>
      <c r="AE9" s="26">
        <v>1481</v>
      </c>
      <c r="AF9" s="26"/>
      <c r="AH9" s="28"/>
      <c r="AI9" s="28"/>
      <c r="AJ9" s="28"/>
      <c r="AK9" s="26">
        <v>11830</v>
      </c>
      <c r="AL9" s="26"/>
    </row>
    <row r="10" spans="1:39" x14ac:dyDescent="0.35">
      <c r="A10" s="24" t="s">
        <v>118</v>
      </c>
      <c r="B10" s="24"/>
      <c r="C10" s="24"/>
      <c r="D10" s="26">
        <v>8482</v>
      </c>
      <c r="E10" s="26"/>
      <c r="G10" s="26">
        <v>3</v>
      </c>
      <c r="H10" s="26"/>
      <c r="J10" s="26">
        <v>63</v>
      </c>
      <c r="K10" s="26"/>
      <c r="M10" s="26">
        <v>707</v>
      </c>
      <c r="N10" s="26"/>
      <c r="P10" s="26">
        <v>7835</v>
      </c>
      <c r="Q10" s="26"/>
      <c r="S10" s="26">
        <v>8120</v>
      </c>
      <c r="T10" s="26"/>
      <c r="V10" s="26">
        <v>4</v>
      </c>
      <c r="W10" s="26"/>
      <c r="Y10" s="26">
        <v>46</v>
      </c>
      <c r="Z10" s="26"/>
      <c r="AB10" s="28"/>
      <c r="AC10" s="28"/>
      <c r="AD10" s="28"/>
      <c r="AE10" s="26">
        <v>875</v>
      </c>
      <c r="AF10" s="26"/>
      <c r="AH10" s="28"/>
      <c r="AI10" s="28"/>
      <c r="AJ10" s="28"/>
      <c r="AK10" s="26">
        <v>7287</v>
      </c>
      <c r="AL10" s="26"/>
    </row>
    <row r="11" spans="1:39" x14ac:dyDescent="0.35">
      <c r="A11" s="24" t="s">
        <v>111</v>
      </c>
      <c r="B11" s="24"/>
      <c r="C11" s="24"/>
      <c r="D11" s="26">
        <v>7186</v>
      </c>
      <c r="E11" s="26"/>
      <c r="G11" s="24" t="s">
        <v>28</v>
      </c>
      <c r="H11" s="24"/>
      <c r="J11" s="26">
        <v>83</v>
      </c>
      <c r="K11" s="26"/>
      <c r="M11" s="26">
        <v>633</v>
      </c>
      <c r="N11" s="26"/>
      <c r="P11" s="26" t="s">
        <v>164</v>
      </c>
      <c r="Q11" s="26"/>
      <c r="S11" s="26">
        <v>7408</v>
      </c>
      <c r="T11" s="26"/>
      <c r="V11" s="24" t="s">
        <v>28</v>
      </c>
      <c r="W11" s="24"/>
      <c r="Y11" s="26">
        <v>40</v>
      </c>
      <c r="Z11" s="26"/>
      <c r="AB11" s="28"/>
      <c r="AC11" s="28"/>
      <c r="AD11" s="28"/>
      <c r="AE11" s="26">
        <v>701</v>
      </c>
      <c r="AF11" s="26"/>
      <c r="AH11" s="28"/>
      <c r="AI11" s="28"/>
      <c r="AJ11" s="28"/>
      <c r="AK11" s="26">
        <v>6747</v>
      </c>
      <c r="AL11" s="26"/>
    </row>
    <row r="12" spans="1:39" x14ac:dyDescent="0.35">
      <c r="A12" s="24" t="s">
        <v>119</v>
      </c>
      <c r="B12" s="24"/>
      <c r="C12" s="24"/>
      <c r="D12" s="26">
        <v>6663</v>
      </c>
      <c r="E12" s="26"/>
      <c r="G12" s="26">
        <v>3</v>
      </c>
      <c r="H12" s="26"/>
      <c r="J12" s="26">
        <v>12</v>
      </c>
      <c r="K12" s="26"/>
      <c r="M12" s="26">
        <v>298</v>
      </c>
      <c r="N12" s="26"/>
      <c r="P12" s="26">
        <v>6374</v>
      </c>
      <c r="Q12" s="26"/>
      <c r="S12" s="26">
        <v>6776</v>
      </c>
      <c r="T12" s="26"/>
      <c r="V12" s="26">
        <v>4</v>
      </c>
      <c r="W12" s="26"/>
      <c r="Y12" s="26">
        <v>6</v>
      </c>
      <c r="Z12" s="26"/>
      <c r="AB12" s="28"/>
      <c r="AC12" s="28"/>
      <c r="AD12" s="28"/>
      <c r="AE12" s="26">
        <v>422</v>
      </c>
      <c r="AF12" s="26"/>
      <c r="AH12" s="28"/>
      <c r="AI12" s="28"/>
      <c r="AJ12" s="28"/>
      <c r="AK12" s="26">
        <v>6356</v>
      </c>
      <c r="AL12" s="26"/>
    </row>
    <row r="13" spans="1:39" x14ac:dyDescent="0.35">
      <c r="A13" s="24" t="s">
        <v>120</v>
      </c>
      <c r="B13" s="24"/>
      <c r="C13" s="24"/>
      <c r="D13" s="26">
        <v>6215</v>
      </c>
      <c r="E13" s="26"/>
      <c r="G13" s="24" t="s">
        <v>28</v>
      </c>
      <c r="H13" s="24"/>
      <c r="J13" s="26">
        <v>36</v>
      </c>
      <c r="K13" s="26"/>
      <c r="M13" s="26">
        <v>65</v>
      </c>
      <c r="N13" s="26"/>
      <c r="P13" s="26">
        <v>6186</v>
      </c>
      <c r="Q13" s="26"/>
      <c r="S13" s="26">
        <v>6354</v>
      </c>
      <c r="T13" s="26"/>
      <c r="V13" s="24" t="s">
        <v>28</v>
      </c>
      <c r="W13" s="24"/>
      <c r="Y13" s="26">
        <v>33</v>
      </c>
      <c r="Z13" s="26"/>
      <c r="AB13" s="28"/>
      <c r="AC13" s="28"/>
      <c r="AD13" s="28"/>
      <c r="AE13" s="26">
        <v>75</v>
      </c>
      <c r="AF13" s="26"/>
      <c r="AH13" s="28"/>
      <c r="AI13" s="28"/>
      <c r="AJ13" s="28"/>
      <c r="AK13" s="26">
        <v>6312</v>
      </c>
      <c r="AL13" s="26"/>
    </row>
    <row r="14" spans="1:39" x14ac:dyDescent="0.35">
      <c r="A14" s="24" t="s">
        <v>112</v>
      </c>
      <c r="B14" s="24"/>
      <c r="C14" s="24"/>
      <c r="D14" s="26">
        <v>3776</v>
      </c>
      <c r="E14" s="26"/>
      <c r="G14" s="24" t="s">
        <v>28</v>
      </c>
      <c r="H14" s="24"/>
      <c r="J14" s="26">
        <v>86</v>
      </c>
      <c r="K14" s="26"/>
      <c r="M14" s="26">
        <v>341</v>
      </c>
      <c r="N14" s="26"/>
      <c r="P14" s="26">
        <v>3521</v>
      </c>
      <c r="Q14" s="26"/>
      <c r="S14" s="26">
        <v>3731</v>
      </c>
      <c r="T14" s="26"/>
      <c r="V14" s="24" t="s">
        <v>28</v>
      </c>
      <c r="W14" s="24"/>
      <c r="Y14" s="26">
        <v>81</v>
      </c>
      <c r="Z14" s="26"/>
      <c r="AB14" s="28"/>
      <c r="AC14" s="28"/>
      <c r="AD14" s="28"/>
      <c r="AE14" s="26">
        <v>371</v>
      </c>
      <c r="AF14" s="26"/>
      <c r="AH14" s="28"/>
      <c r="AI14" s="28"/>
      <c r="AJ14" s="28"/>
      <c r="AK14" s="26">
        <v>3441</v>
      </c>
      <c r="AL14" s="26"/>
    </row>
    <row r="15" spans="1:39" x14ac:dyDescent="0.35">
      <c r="A15" s="24" t="s">
        <v>113</v>
      </c>
      <c r="B15" s="24"/>
      <c r="C15" s="24"/>
      <c r="D15" s="26">
        <v>987</v>
      </c>
      <c r="E15" s="26"/>
      <c r="G15" s="24" t="s">
        <v>28</v>
      </c>
      <c r="H15" s="24"/>
      <c r="J15" s="26">
        <v>31</v>
      </c>
      <c r="K15" s="26"/>
      <c r="M15" s="26">
        <v>77</v>
      </c>
      <c r="N15" s="26"/>
      <c r="P15" s="26">
        <v>941</v>
      </c>
      <c r="Q15" s="26"/>
      <c r="S15" s="26">
        <v>1036</v>
      </c>
      <c r="T15" s="26"/>
      <c r="V15" s="24" t="s">
        <v>28</v>
      </c>
      <c r="W15" s="24"/>
      <c r="Y15" s="26">
        <v>24</v>
      </c>
      <c r="Z15" s="26"/>
      <c r="AB15" s="28"/>
      <c r="AC15" s="28"/>
      <c r="AD15" s="28"/>
      <c r="AE15" s="26">
        <v>101</v>
      </c>
      <c r="AF15" s="26"/>
      <c r="AH15" s="28"/>
      <c r="AI15" s="28"/>
      <c r="AJ15" s="28"/>
      <c r="AK15" s="26">
        <v>959</v>
      </c>
      <c r="AL15" s="26"/>
    </row>
    <row r="16" spans="1:39" x14ac:dyDescent="0.35">
      <c r="A16" s="24" t="s">
        <v>92</v>
      </c>
      <c r="B16" s="24"/>
      <c r="C16" s="24"/>
      <c r="D16" s="25">
        <v>86762</v>
      </c>
      <c r="E16" s="25"/>
      <c r="G16" s="25">
        <v>67</v>
      </c>
      <c r="H16" s="25"/>
      <c r="J16" s="25">
        <v>786</v>
      </c>
      <c r="K16" s="25"/>
      <c r="M16" s="25">
        <v>6646</v>
      </c>
      <c r="N16" s="25"/>
      <c r="P16" s="25">
        <v>80835</v>
      </c>
      <c r="Q16" s="25"/>
      <c r="S16" s="25">
        <v>87603</v>
      </c>
      <c r="T16" s="25"/>
      <c r="V16" s="25">
        <v>81</v>
      </c>
      <c r="W16" s="25"/>
      <c r="Y16" s="25">
        <v>498</v>
      </c>
      <c r="Z16" s="25"/>
      <c r="AB16" s="28"/>
      <c r="AC16" s="28"/>
      <c r="AD16" s="28"/>
      <c r="AE16" s="25">
        <v>7965</v>
      </c>
      <c r="AF16" s="25"/>
      <c r="AH16" s="28"/>
      <c r="AI16" s="28"/>
      <c r="AJ16" s="28"/>
      <c r="AK16" s="25">
        <v>80055</v>
      </c>
      <c r="AL16" s="25"/>
    </row>
  </sheetData>
  <sheetProtection selectLockedCells="1" selectUnlockedCells="1"/>
  <mergeCells count="138">
    <mergeCell ref="A2:F2"/>
    <mergeCell ref="A4:C4"/>
    <mergeCell ref="D4:R4"/>
    <mergeCell ref="S4:AM4"/>
    <mergeCell ref="A5:C5"/>
    <mergeCell ref="D5:F5"/>
    <mergeCell ref="G5:I5"/>
    <mergeCell ref="P6:R6"/>
    <mergeCell ref="S6:U6"/>
    <mergeCell ref="A7:C7"/>
    <mergeCell ref="D7:AM7"/>
    <mergeCell ref="V5:X5"/>
    <mergeCell ref="Y5:AG5"/>
    <mergeCell ref="AH5:AJ5"/>
    <mergeCell ref="AK5:AM5"/>
    <mergeCell ref="A6:C6"/>
    <mergeCell ref="D6:F6"/>
    <mergeCell ref="M6:O6"/>
    <mergeCell ref="J5:O5"/>
    <mergeCell ref="P5:R5"/>
    <mergeCell ref="S5:U5"/>
    <mergeCell ref="A9:C9"/>
    <mergeCell ref="D9:E9"/>
    <mergeCell ref="G9:H9"/>
    <mergeCell ref="J9:K9"/>
    <mergeCell ref="M9:N9"/>
    <mergeCell ref="V8:W8"/>
    <mergeCell ref="Y8:Z8"/>
    <mergeCell ref="AB8:AD8"/>
    <mergeCell ref="AE8:AF8"/>
    <mergeCell ref="M8:N8"/>
    <mergeCell ref="P8:Q8"/>
    <mergeCell ref="S8:T8"/>
    <mergeCell ref="A8:C8"/>
    <mergeCell ref="D8:E8"/>
    <mergeCell ref="G8:H8"/>
    <mergeCell ref="J8:K8"/>
    <mergeCell ref="Y9:Z9"/>
    <mergeCell ref="AB9:AD9"/>
    <mergeCell ref="AE9:AF9"/>
    <mergeCell ref="AH9:AJ9"/>
    <mergeCell ref="AK9:AL9"/>
    <mergeCell ref="P9:Q9"/>
    <mergeCell ref="S9:T9"/>
    <mergeCell ref="V9:W9"/>
    <mergeCell ref="AH8:AJ8"/>
    <mergeCell ref="AK8:AL8"/>
    <mergeCell ref="A11:C11"/>
    <mergeCell ref="D11:E11"/>
    <mergeCell ref="G11:H11"/>
    <mergeCell ref="J11:K11"/>
    <mergeCell ref="M11:N11"/>
    <mergeCell ref="V10:W10"/>
    <mergeCell ref="Y10:Z10"/>
    <mergeCell ref="AB10:AD10"/>
    <mergeCell ref="AE10:AF10"/>
    <mergeCell ref="M10:N10"/>
    <mergeCell ref="P10:Q10"/>
    <mergeCell ref="S10:T10"/>
    <mergeCell ref="A10:C10"/>
    <mergeCell ref="D10:E10"/>
    <mergeCell ref="G10:H10"/>
    <mergeCell ref="J10:K10"/>
    <mergeCell ref="Y11:Z11"/>
    <mergeCell ref="AB11:AD11"/>
    <mergeCell ref="AE11:AF11"/>
    <mergeCell ref="AH11:AJ11"/>
    <mergeCell ref="AK11:AL11"/>
    <mergeCell ref="P11:Q11"/>
    <mergeCell ref="S11:T11"/>
    <mergeCell ref="V11:W11"/>
    <mergeCell ref="AH10:AJ10"/>
    <mergeCell ref="AK10:AL10"/>
    <mergeCell ref="AH12:AJ12"/>
    <mergeCell ref="AK12:AL12"/>
    <mergeCell ref="AH14:AJ14"/>
    <mergeCell ref="AK14:AL14"/>
    <mergeCell ref="A13:C13"/>
    <mergeCell ref="D13:E13"/>
    <mergeCell ref="G13:H13"/>
    <mergeCell ref="J13:K13"/>
    <mergeCell ref="M13:N13"/>
    <mergeCell ref="V12:W12"/>
    <mergeCell ref="Y12:Z12"/>
    <mergeCell ref="AB12:AD12"/>
    <mergeCell ref="AE12:AF12"/>
    <mergeCell ref="M12:N12"/>
    <mergeCell ref="P12:Q12"/>
    <mergeCell ref="S12:T12"/>
    <mergeCell ref="A12:C12"/>
    <mergeCell ref="D12:E12"/>
    <mergeCell ref="G12:H12"/>
    <mergeCell ref="J12:K12"/>
    <mergeCell ref="Y13:Z13"/>
    <mergeCell ref="AB13:AD13"/>
    <mergeCell ref="AE13:AF13"/>
    <mergeCell ref="A14:C14"/>
    <mergeCell ref="D14:E14"/>
    <mergeCell ref="G14:H14"/>
    <mergeCell ref="J14:K14"/>
    <mergeCell ref="AH13:AJ13"/>
    <mergeCell ref="AK13:AL13"/>
    <mergeCell ref="P13:Q13"/>
    <mergeCell ref="S13:T13"/>
    <mergeCell ref="V13:W13"/>
    <mergeCell ref="J15:K15"/>
    <mergeCell ref="M15:N15"/>
    <mergeCell ref="V14:W14"/>
    <mergeCell ref="Y14:Z14"/>
    <mergeCell ref="AB14:AD14"/>
    <mergeCell ref="AE14:AF14"/>
    <mergeCell ref="M14:N14"/>
    <mergeCell ref="P14:Q14"/>
    <mergeCell ref="S14:T14"/>
    <mergeCell ref="A16:C16"/>
    <mergeCell ref="D16:E16"/>
    <mergeCell ref="G16:H16"/>
    <mergeCell ref="J16:K16"/>
    <mergeCell ref="Y15:Z15"/>
    <mergeCell ref="AB15:AD15"/>
    <mergeCell ref="AE15:AF15"/>
    <mergeCell ref="AH15:AJ15"/>
    <mergeCell ref="AK15:AL15"/>
    <mergeCell ref="P15:Q15"/>
    <mergeCell ref="S15:T15"/>
    <mergeCell ref="V15:W15"/>
    <mergeCell ref="AH16:AJ16"/>
    <mergeCell ref="AK16:AL16"/>
    <mergeCell ref="V16:W16"/>
    <mergeCell ref="Y16:Z16"/>
    <mergeCell ref="AB16:AD16"/>
    <mergeCell ref="AE16:AF16"/>
    <mergeCell ref="M16:N16"/>
    <mergeCell ref="P16:Q16"/>
    <mergeCell ref="S16:T16"/>
    <mergeCell ref="A15:C15"/>
    <mergeCell ref="D15:E15"/>
    <mergeCell ref="G15:H15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B987-14AF-4E69-AEE0-6273E4CE2AFA}">
  <dimension ref="A2:U7"/>
  <sheetViews>
    <sheetView zoomScale="80" zoomScaleNormal="80" workbookViewId="0">
      <selection activeCell="M7" sqref="M7:N7"/>
    </sheetView>
  </sheetViews>
  <sheetFormatPr defaultRowHeight="14.5" x14ac:dyDescent="0.35"/>
  <cols>
    <col min="1" max="16384" width="8.7265625" style="4"/>
  </cols>
  <sheetData>
    <row r="2" spans="1:21" x14ac:dyDescent="0.35">
      <c r="A2" s="24" t="s">
        <v>121</v>
      </c>
      <c r="B2" s="24"/>
      <c r="C2" s="24"/>
      <c r="D2" s="24"/>
      <c r="E2" s="24"/>
      <c r="F2" s="24"/>
    </row>
    <row r="4" spans="1:21" x14ac:dyDescent="0.35">
      <c r="A4" s="28"/>
      <c r="B4" s="28"/>
      <c r="C4" s="28"/>
      <c r="D4" s="29" t="s">
        <v>122</v>
      </c>
      <c r="E4" s="29"/>
      <c r="F4" s="29"/>
      <c r="G4" s="29" t="s">
        <v>123</v>
      </c>
      <c r="H4" s="29"/>
      <c r="I4" s="29"/>
      <c r="J4" s="29" t="s">
        <v>124</v>
      </c>
      <c r="K4" s="29"/>
      <c r="L4" s="29"/>
      <c r="M4" s="29" t="s">
        <v>125</v>
      </c>
      <c r="N4" s="29"/>
      <c r="O4" s="29"/>
      <c r="P4" s="29" t="s">
        <v>126</v>
      </c>
      <c r="Q4" s="29"/>
      <c r="R4" s="29"/>
      <c r="S4" s="29" t="s">
        <v>127</v>
      </c>
      <c r="T4" s="29"/>
      <c r="U4" s="29"/>
    </row>
    <row r="5" spans="1:21" x14ac:dyDescent="0.35">
      <c r="A5" s="28"/>
      <c r="B5" s="28"/>
      <c r="C5" s="28"/>
      <c r="D5" s="24" t="s">
        <v>108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35">
      <c r="A6" s="24" t="s">
        <v>128</v>
      </c>
      <c r="B6" s="24"/>
      <c r="C6" s="24"/>
      <c r="D6" s="25">
        <v>4365</v>
      </c>
      <c r="E6" s="25"/>
      <c r="G6" s="25">
        <v>19915</v>
      </c>
      <c r="H6" s="25"/>
      <c r="J6" s="25">
        <v>12556</v>
      </c>
      <c r="K6" s="25"/>
      <c r="M6" s="25">
        <v>28566</v>
      </c>
      <c r="N6" s="25"/>
      <c r="P6" s="25">
        <v>21360</v>
      </c>
      <c r="Q6" s="25"/>
      <c r="S6" s="25">
        <v>86762</v>
      </c>
      <c r="T6" s="25"/>
    </row>
    <row r="7" spans="1:21" x14ac:dyDescent="0.35">
      <c r="A7" s="24" t="s">
        <v>129</v>
      </c>
      <c r="B7" s="24"/>
      <c r="C7" s="24"/>
      <c r="D7" s="25">
        <v>4342</v>
      </c>
      <c r="E7" s="25"/>
      <c r="G7" s="25">
        <v>19598</v>
      </c>
      <c r="H7" s="25"/>
      <c r="J7" s="25">
        <v>11928</v>
      </c>
      <c r="K7" s="25"/>
      <c r="M7" s="25">
        <v>24572</v>
      </c>
      <c r="N7" s="25"/>
      <c r="P7" s="25">
        <v>20395</v>
      </c>
      <c r="Q7" s="25"/>
      <c r="S7" s="25">
        <v>80835</v>
      </c>
      <c r="T7" s="25"/>
    </row>
  </sheetData>
  <sheetProtection selectLockedCells="1" selectUnlockedCells="1"/>
  <mergeCells count="24">
    <mergeCell ref="A2:F2"/>
    <mergeCell ref="A4:C4"/>
    <mergeCell ref="D4:F4"/>
    <mergeCell ref="G4:I4"/>
    <mergeCell ref="A7:C7"/>
    <mergeCell ref="D7:E7"/>
    <mergeCell ref="G7:H7"/>
    <mergeCell ref="S4:U4"/>
    <mergeCell ref="A5:C5"/>
    <mergeCell ref="D5:U5"/>
    <mergeCell ref="A6:C6"/>
    <mergeCell ref="D6:E6"/>
    <mergeCell ref="G6:H6"/>
    <mergeCell ref="J6:K6"/>
    <mergeCell ref="J4:L4"/>
    <mergeCell ref="M4:O4"/>
    <mergeCell ref="P4:R4"/>
    <mergeCell ref="S7:T7"/>
    <mergeCell ref="J7:K7"/>
    <mergeCell ref="M7:N7"/>
    <mergeCell ref="P7:Q7"/>
    <mergeCell ref="M6:N6"/>
    <mergeCell ref="P6:Q6"/>
    <mergeCell ref="S6:T6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EB80-B13A-49E8-856E-9A473093FABE}">
  <dimension ref="A2:AA14"/>
  <sheetViews>
    <sheetView zoomScale="80" zoomScaleNormal="80" workbookViewId="0">
      <selection activeCell="G13" sqref="G13"/>
    </sheetView>
  </sheetViews>
  <sheetFormatPr defaultRowHeight="14.5" x14ac:dyDescent="0.35"/>
  <cols>
    <col min="1" max="16384" width="8.7265625" style="4"/>
  </cols>
  <sheetData>
    <row r="2" spans="1:27" x14ac:dyDescent="0.35">
      <c r="A2" s="24" t="s">
        <v>94</v>
      </c>
      <c r="B2" s="24"/>
      <c r="C2" s="24"/>
      <c r="D2" s="24"/>
      <c r="E2" s="24"/>
      <c r="F2" s="24"/>
    </row>
    <row r="4" spans="1:27" x14ac:dyDescent="0.35">
      <c r="A4" s="24"/>
      <c r="B4" s="24"/>
      <c r="C4" s="24"/>
      <c r="D4" s="28"/>
      <c r="E4" s="28"/>
      <c r="F4" s="28"/>
      <c r="G4" s="24" t="s">
        <v>22</v>
      </c>
      <c r="H4" s="24"/>
      <c r="I4" s="24"/>
      <c r="J4" s="24"/>
      <c r="K4" s="24"/>
      <c r="L4" s="24"/>
      <c r="M4" s="24"/>
      <c r="N4" s="24"/>
      <c r="O4" s="24"/>
      <c r="P4" s="28"/>
      <c r="Q4" s="28"/>
      <c r="R4" s="28"/>
      <c r="S4" s="24" t="s">
        <v>23</v>
      </c>
      <c r="T4" s="24"/>
      <c r="U4" s="24"/>
      <c r="V4" s="24"/>
      <c r="W4" s="24"/>
      <c r="X4" s="24"/>
      <c r="Y4" s="24"/>
      <c r="Z4" s="24"/>
      <c r="AA4" s="24"/>
    </row>
    <row r="5" spans="1:27" ht="39.75" customHeight="1" x14ac:dyDescent="0.35">
      <c r="A5" s="24"/>
      <c r="B5" s="24"/>
      <c r="C5" s="24"/>
      <c r="D5" s="28"/>
      <c r="E5" s="28"/>
      <c r="F5" s="28"/>
      <c r="G5" s="24" t="s">
        <v>95</v>
      </c>
      <c r="H5" s="24"/>
      <c r="I5" s="24"/>
      <c r="J5" s="28"/>
      <c r="K5" s="28"/>
      <c r="L5" s="28"/>
      <c r="M5" s="31" t="s">
        <v>96</v>
      </c>
      <c r="N5" s="31"/>
      <c r="O5" s="31"/>
      <c r="P5" s="28"/>
      <c r="Q5" s="28"/>
      <c r="R5" s="28"/>
      <c r="S5" s="24" t="s">
        <v>95</v>
      </c>
      <c r="T5" s="24"/>
      <c r="U5" s="24"/>
      <c r="V5" s="28"/>
      <c r="W5" s="28"/>
      <c r="X5" s="28"/>
      <c r="Y5" s="31" t="s">
        <v>96</v>
      </c>
      <c r="Z5" s="31"/>
      <c r="AA5" s="31"/>
    </row>
    <row r="6" spans="1:27" x14ac:dyDescent="0.35">
      <c r="A6" s="28"/>
      <c r="B6" s="28"/>
      <c r="C6" s="28"/>
      <c r="D6" s="28"/>
      <c r="E6" s="28"/>
      <c r="F6" s="28"/>
      <c r="G6" s="24" t="s">
        <v>77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x14ac:dyDescent="0.35">
      <c r="A7" s="24" t="s">
        <v>97</v>
      </c>
      <c r="B7" s="24"/>
      <c r="C7" s="24"/>
      <c r="D7" s="28"/>
      <c r="E7" s="28"/>
      <c r="F7" s="28"/>
      <c r="G7" s="25">
        <v>66653</v>
      </c>
      <c r="H7" s="25"/>
      <c r="J7" s="28"/>
      <c r="K7" s="28"/>
      <c r="L7" s="28"/>
      <c r="M7" s="24" t="s">
        <v>98</v>
      </c>
      <c r="N7" s="24"/>
      <c r="O7" s="3"/>
      <c r="P7" s="28"/>
      <c r="Q7" s="28"/>
      <c r="R7" s="28"/>
      <c r="S7" s="25">
        <v>66402</v>
      </c>
      <c r="T7" s="25"/>
      <c r="V7" s="28"/>
      <c r="W7" s="28"/>
      <c r="X7" s="28"/>
      <c r="Y7" s="24" t="s">
        <v>99</v>
      </c>
      <c r="Z7" s="24"/>
      <c r="AA7" s="3"/>
    </row>
    <row r="8" spans="1:27" x14ac:dyDescent="0.35">
      <c r="A8" s="24" t="s">
        <v>100</v>
      </c>
      <c r="B8" s="24"/>
      <c r="C8" s="24"/>
      <c r="D8" s="28"/>
      <c r="E8" s="28"/>
      <c r="F8" s="28"/>
      <c r="G8" s="26">
        <v>14182</v>
      </c>
      <c r="H8" s="26"/>
      <c r="J8" s="28"/>
      <c r="K8" s="28"/>
      <c r="L8" s="28"/>
      <c r="M8" s="30">
        <v>17.5</v>
      </c>
      <c r="N8" s="30"/>
      <c r="P8" s="28"/>
      <c r="Q8" s="28"/>
      <c r="R8" s="28"/>
      <c r="S8" s="26">
        <v>13653</v>
      </c>
      <c r="T8" s="26"/>
      <c r="V8" s="28"/>
      <c r="W8" s="28"/>
      <c r="X8" s="28"/>
      <c r="Y8" s="30">
        <v>17.100000000000001</v>
      </c>
      <c r="Z8" s="30"/>
    </row>
    <row r="9" spans="1:27" x14ac:dyDescent="0.35">
      <c r="A9" s="24" t="s">
        <v>92</v>
      </c>
      <c r="B9" s="24"/>
      <c r="C9" s="24"/>
      <c r="D9" s="28"/>
      <c r="E9" s="28"/>
      <c r="F9" s="28"/>
      <c r="G9" s="25">
        <v>80835</v>
      </c>
      <c r="H9" s="25"/>
      <c r="J9" s="28"/>
      <c r="K9" s="28"/>
      <c r="L9" s="28"/>
      <c r="M9" s="24" t="s">
        <v>93</v>
      </c>
      <c r="N9" s="24"/>
      <c r="O9" s="3"/>
      <c r="P9" s="28"/>
      <c r="Q9" s="28"/>
      <c r="R9" s="28"/>
      <c r="S9" s="25">
        <v>80055</v>
      </c>
      <c r="T9" s="25"/>
      <c r="V9" s="28"/>
      <c r="W9" s="28"/>
      <c r="X9" s="28"/>
      <c r="Y9" s="24" t="s">
        <v>93</v>
      </c>
      <c r="Z9" s="24"/>
      <c r="AA9" s="3"/>
    </row>
    <row r="10" spans="1:27" x14ac:dyDescent="0.35">
      <c r="A10" s="24" t="s">
        <v>101</v>
      </c>
      <c r="B10" s="24"/>
      <c r="C10" s="24"/>
      <c r="D10" s="28"/>
      <c r="E10" s="28"/>
      <c r="F10" s="28"/>
      <c r="G10" s="24" t="s">
        <v>102</v>
      </c>
      <c r="H10" s="24"/>
      <c r="I10" s="3"/>
      <c r="J10" s="28"/>
      <c r="K10" s="28"/>
      <c r="L10" s="28"/>
      <c r="M10" s="24"/>
      <c r="N10" s="24"/>
      <c r="O10" s="24"/>
      <c r="P10" s="28"/>
      <c r="Q10" s="28"/>
      <c r="R10" s="28"/>
      <c r="S10" s="24" t="s">
        <v>103</v>
      </c>
      <c r="T10" s="24"/>
      <c r="U10" s="3"/>
      <c r="V10" s="28"/>
      <c r="W10" s="28"/>
      <c r="X10" s="28"/>
      <c r="Y10" s="24"/>
      <c r="Z10" s="24"/>
      <c r="AA10" s="24"/>
    </row>
    <row r="13" spans="1:27" x14ac:dyDescent="0.35">
      <c r="G13" s="6">
        <f>G7/G9</f>
        <v>0.82455619471763464</v>
      </c>
    </row>
    <row r="14" spans="1:27" x14ac:dyDescent="0.35">
      <c r="G14" s="6">
        <f>1-G13</f>
        <v>0.17544380528236536</v>
      </c>
    </row>
  </sheetData>
  <sheetProtection selectLockedCells="1" selectUnlockedCells="1"/>
  <mergeCells count="54">
    <mergeCell ref="S4:AA4"/>
    <mergeCell ref="A2:F2"/>
    <mergeCell ref="A4:C4"/>
    <mergeCell ref="D4:F4"/>
    <mergeCell ref="G4:O4"/>
    <mergeCell ref="P4:R4"/>
    <mergeCell ref="S5:U5"/>
    <mergeCell ref="V5:X5"/>
    <mergeCell ref="Y5:AA5"/>
    <mergeCell ref="A6:C6"/>
    <mergeCell ref="D6:F6"/>
    <mergeCell ref="G6:AA6"/>
    <mergeCell ref="A5:C5"/>
    <mergeCell ref="D5:F5"/>
    <mergeCell ref="G5:I5"/>
    <mergeCell ref="J5:L5"/>
    <mergeCell ref="M5:O5"/>
    <mergeCell ref="P5:R5"/>
    <mergeCell ref="S7:T7"/>
    <mergeCell ref="V7:X7"/>
    <mergeCell ref="Y7:Z7"/>
    <mergeCell ref="A8:C8"/>
    <mergeCell ref="D8:F8"/>
    <mergeCell ref="G8:H8"/>
    <mergeCell ref="J8:L8"/>
    <mergeCell ref="M8:N8"/>
    <mergeCell ref="P8:R8"/>
    <mergeCell ref="S8:T8"/>
    <mergeCell ref="A7:C7"/>
    <mergeCell ref="D7:F7"/>
    <mergeCell ref="G7:H7"/>
    <mergeCell ref="J7:L7"/>
    <mergeCell ref="M7:N7"/>
    <mergeCell ref="P7:R7"/>
    <mergeCell ref="V8:X8"/>
    <mergeCell ref="Y8:Z8"/>
    <mergeCell ref="A9:C9"/>
    <mergeCell ref="D9:F9"/>
    <mergeCell ref="G9:H9"/>
    <mergeCell ref="J9:L9"/>
    <mergeCell ref="M9:N9"/>
    <mergeCell ref="P9:R9"/>
    <mergeCell ref="S9:T9"/>
    <mergeCell ref="V9:X9"/>
    <mergeCell ref="Y9:Z9"/>
    <mergeCell ref="P10:R10"/>
    <mergeCell ref="S10:T10"/>
    <mergeCell ref="V10:X10"/>
    <mergeCell ref="Y10:AA10"/>
    <mergeCell ref="A10:C10"/>
    <mergeCell ref="D10:F10"/>
    <mergeCell ref="G10:H10"/>
    <mergeCell ref="J10:L10"/>
    <mergeCell ref="M10:O10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156C-5A67-4289-800A-AAB83593EE07}">
  <dimension ref="A2:BQ15"/>
  <sheetViews>
    <sheetView zoomScale="80" zoomScaleNormal="80" workbookViewId="0">
      <selection activeCell="J19" sqref="J19"/>
    </sheetView>
  </sheetViews>
  <sheetFormatPr defaultRowHeight="14.5" x14ac:dyDescent="0.35"/>
  <cols>
    <col min="1" max="16384" width="8.7265625" style="4"/>
  </cols>
  <sheetData>
    <row r="2" spans="1:69" x14ac:dyDescent="0.35">
      <c r="A2" s="24" t="s">
        <v>69</v>
      </c>
      <c r="B2" s="24"/>
      <c r="C2" s="24"/>
      <c r="D2" s="24"/>
      <c r="E2" s="24"/>
      <c r="F2" s="24"/>
    </row>
    <row r="4" spans="1:69" x14ac:dyDescent="0.35">
      <c r="A4" s="24"/>
      <c r="B4" s="24"/>
      <c r="C4" s="24"/>
      <c r="D4" s="28"/>
      <c r="E4" s="28"/>
      <c r="F4" s="28"/>
      <c r="G4" s="24"/>
      <c r="H4" s="24"/>
      <c r="I4" s="24"/>
      <c r="J4" s="28"/>
      <c r="K4" s="28"/>
      <c r="L4" s="28"/>
      <c r="M4" s="24" t="s">
        <v>22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8"/>
      <c r="AO4" s="28"/>
      <c r="AP4" s="28"/>
      <c r="AQ4" s="24" t="s">
        <v>23</v>
      </c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</row>
    <row r="5" spans="1:69" x14ac:dyDescent="0.35">
      <c r="A5" s="29" t="s">
        <v>70</v>
      </c>
      <c r="B5" s="29"/>
      <c r="C5" s="29"/>
      <c r="D5" s="28"/>
      <c r="E5" s="28"/>
      <c r="F5" s="28"/>
      <c r="G5" s="24" t="s">
        <v>71</v>
      </c>
      <c r="H5" s="24"/>
      <c r="I5" s="24"/>
      <c r="J5" s="28"/>
      <c r="K5" s="28"/>
      <c r="L5" s="28"/>
      <c r="M5" s="24" t="s">
        <v>72</v>
      </c>
      <c r="N5" s="24"/>
      <c r="O5" s="24"/>
      <c r="P5" s="28"/>
      <c r="Q5" s="28"/>
      <c r="R5" s="28"/>
      <c r="S5" s="24" t="s">
        <v>73</v>
      </c>
      <c r="T5" s="24"/>
      <c r="U5" s="24"/>
      <c r="V5" s="28"/>
      <c r="W5" s="28"/>
      <c r="X5" s="28"/>
      <c r="Y5" s="24" t="s">
        <v>74</v>
      </c>
      <c r="Z5" s="24"/>
      <c r="AA5" s="24"/>
      <c r="AB5" s="28"/>
      <c r="AC5" s="28"/>
      <c r="AD5" s="28"/>
      <c r="AE5" s="24" t="s">
        <v>75</v>
      </c>
      <c r="AF5" s="24"/>
      <c r="AG5" s="24"/>
      <c r="AH5" s="28"/>
      <c r="AI5" s="28"/>
      <c r="AJ5" s="28"/>
      <c r="AK5" s="24" t="s">
        <v>76</v>
      </c>
      <c r="AL5" s="24"/>
      <c r="AM5" s="24"/>
      <c r="AN5" s="28"/>
      <c r="AO5" s="28"/>
      <c r="AP5" s="28"/>
      <c r="AQ5" s="24" t="s">
        <v>72</v>
      </c>
      <c r="AR5" s="24"/>
      <c r="AS5" s="24"/>
      <c r="AT5" s="28"/>
      <c r="AU5" s="28"/>
      <c r="AV5" s="28"/>
      <c r="AW5" s="24" t="s">
        <v>73</v>
      </c>
      <c r="AX5" s="24"/>
      <c r="AY5" s="24"/>
      <c r="AZ5" s="28"/>
      <c r="BA5" s="28"/>
      <c r="BB5" s="28"/>
      <c r="BC5" s="24" t="s">
        <v>74</v>
      </c>
      <c r="BD5" s="24"/>
      <c r="BE5" s="24"/>
      <c r="BF5" s="28"/>
      <c r="BG5" s="28"/>
      <c r="BH5" s="28"/>
      <c r="BI5" s="24" t="s">
        <v>75</v>
      </c>
      <c r="BJ5" s="24"/>
      <c r="BK5" s="24"/>
      <c r="BL5" s="28"/>
      <c r="BM5" s="28"/>
      <c r="BN5" s="28"/>
      <c r="BO5" s="24" t="s">
        <v>76</v>
      </c>
      <c r="BP5" s="24"/>
      <c r="BQ5" s="24"/>
    </row>
    <row r="6" spans="1:69" x14ac:dyDescent="0.35">
      <c r="A6" s="24"/>
      <c r="B6" s="24"/>
      <c r="C6" s="24"/>
      <c r="D6" s="28"/>
      <c r="E6" s="28"/>
      <c r="F6" s="28"/>
      <c r="G6" s="24"/>
      <c r="H6" s="24"/>
      <c r="I6" s="24"/>
      <c r="J6" s="28"/>
      <c r="K6" s="28"/>
      <c r="L6" s="28"/>
      <c r="M6" s="24" t="s">
        <v>77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</row>
    <row r="7" spans="1:69" x14ac:dyDescent="0.35">
      <c r="A7" s="26">
        <v>1</v>
      </c>
      <c r="B7" s="26"/>
      <c r="C7" s="26"/>
      <c r="D7" s="28"/>
      <c r="E7" s="28"/>
      <c r="F7" s="28"/>
      <c r="G7" s="24" t="s">
        <v>78</v>
      </c>
      <c r="H7" s="24"/>
      <c r="I7" s="24"/>
      <c r="J7" s="28"/>
      <c r="K7" s="28"/>
      <c r="L7" s="28"/>
      <c r="M7" s="25">
        <v>57038</v>
      </c>
      <c r="N7" s="25"/>
      <c r="P7" s="28"/>
      <c r="Q7" s="28"/>
      <c r="R7" s="28"/>
      <c r="S7" s="25">
        <v>4</v>
      </c>
      <c r="T7" s="25"/>
      <c r="V7" s="28"/>
      <c r="W7" s="28"/>
      <c r="X7" s="28"/>
      <c r="Y7" s="32">
        <v>-3838</v>
      </c>
      <c r="Z7" s="32"/>
      <c r="AB7" s="28"/>
      <c r="AC7" s="28"/>
      <c r="AD7" s="28"/>
      <c r="AE7" s="25">
        <v>53196</v>
      </c>
      <c r="AF7" s="25"/>
      <c r="AH7" s="28"/>
      <c r="AI7" s="28"/>
      <c r="AJ7" s="28"/>
      <c r="AK7" s="24" t="s">
        <v>79</v>
      </c>
      <c r="AL7" s="24"/>
      <c r="AM7" s="3"/>
      <c r="AN7" s="28"/>
      <c r="AO7" s="28"/>
      <c r="AP7" s="28"/>
      <c r="AQ7" s="25">
        <v>56661</v>
      </c>
      <c r="AR7" s="25"/>
      <c r="AT7" s="28"/>
      <c r="AU7" s="28"/>
      <c r="AV7" s="28"/>
      <c r="AW7" s="25">
        <v>5</v>
      </c>
      <c r="AX7" s="25"/>
      <c r="AZ7" s="28"/>
      <c r="BA7" s="28"/>
      <c r="BB7" s="28"/>
      <c r="BC7" s="32">
        <v>-4680</v>
      </c>
      <c r="BD7" s="32"/>
      <c r="BF7" s="28"/>
      <c r="BG7" s="28"/>
      <c r="BH7" s="28"/>
      <c r="BI7" s="25">
        <v>51976</v>
      </c>
      <c r="BJ7" s="25"/>
      <c r="BL7" s="28"/>
      <c r="BM7" s="28"/>
      <c r="BN7" s="28"/>
      <c r="BO7" s="24" t="s">
        <v>80</v>
      </c>
      <c r="BP7" s="24"/>
      <c r="BQ7" s="3"/>
    </row>
    <row r="8" spans="1:69" x14ac:dyDescent="0.35">
      <c r="A8" s="26">
        <v>2</v>
      </c>
      <c r="B8" s="26"/>
      <c r="C8" s="26"/>
      <c r="D8" s="28"/>
      <c r="E8" s="28"/>
      <c r="F8" s="28"/>
      <c r="G8" s="24" t="s">
        <v>81</v>
      </c>
      <c r="H8" s="24"/>
      <c r="I8" s="24"/>
      <c r="J8" s="28"/>
      <c r="K8" s="28"/>
      <c r="L8" s="28"/>
      <c r="M8" s="26">
        <v>27264</v>
      </c>
      <c r="N8" s="26"/>
      <c r="P8" s="28"/>
      <c r="Q8" s="28"/>
      <c r="R8" s="28"/>
      <c r="S8" s="24" t="s">
        <v>28</v>
      </c>
      <c r="T8" s="24"/>
      <c r="V8" s="28"/>
      <c r="W8" s="28"/>
      <c r="X8" s="28"/>
      <c r="Y8" s="27">
        <v>-1925</v>
      </c>
      <c r="Z8" s="27"/>
      <c r="AB8" s="28"/>
      <c r="AC8" s="28"/>
      <c r="AD8" s="28"/>
      <c r="AE8" s="26">
        <v>25339</v>
      </c>
      <c r="AF8" s="26"/>
      <c r="AH8" s="28"/>
      <c r="AI8" s="28"/>
      <c r="AJ8" s="28"/>
      <c r="AK8" s="30">
        <v>31.3</v>
      </c>
      <c r="AL8" s="30"/>
      <c r="AN8" s="28"/>
      <c r="AO8" s="28"/>
      <c r="AP8" s="28"/>
      <c r="AQ8" s="26">
        <v>28446</v>
      </c>
      <c r="AR8" s="26"/>
      <c r="AT8" s="28"/>
      <c r="AU8" s="28"/>
      <c r="AV8" s="28"/>
      <c r="AW8" s="24" t="s">
        <v>28</v>
      </c>
      <c r="AX8" s="24"/>
      <c r="AZ8" s="28"/>
      <c r="BA8" s="28"/>
      <c r="BB8" s="28"/>
      <c r="BC8" s="27">
        <v>-2640</v>
      </c>
      <c r="BD8" s="27"/>
      <c r="BF8" s="28"/>
      <c r="BG8" s="28"/>
      <c r="BH8" s="28"/>
      <c r="BI8" s="26">
        <v>25806</v>
      </c>
      <c r="BJ8" s="26"/>
      <c r="BL8" s="28"/>
      <c r="BM8" s="28"/>
      <c r="BN8" s="28"/>
      <c r="BO8" s="30">
        <v>32.299999999999997</v>
      </c>
      <c r="BP8" s="30"/>
    </row>
    <row r="9" spans="1:69" x14ac:dyDescent="0.35">
      <c r="A9" s="24" t="s">
        <v>82</v>
      </c>
      <c r="B9" s="24"/>
      <c r="C9" s="24"/>
      <c r="D9" s="24"/>
      <c r="E9" s="24"/>
      <c r="F9" s="24"/>
      <c r="G9" s="24"/>
      <c r="H9" s="24"/>
      <c r="I9" s="24"/>
      <c r="J9" s="28"/>
      <c r="K9" s="28"/>
      <c r="L9" s="28"/>
      <c r="M9" s="26">
        <v>84302</v>
      </c>
      <c r="N9" s="26"/>
      <c r="P9" s="28"/>
      <c r="Q9" s="28"/>
      <c r="R9" s="28"/>
      <c r="S9" s="26">
        <v>4</v>
      </c>
      <c r="T9" s="26"/>
      <c r="V9" s="28"/>
      <c r="W9" s="28"/>
      <c r="X9" s="28"/>
      <c r="Y9" s="27">
        <v>-5763</v>
      </c>
      <c r="Z9" s="27"/>
      <c r="AB9" s="28"/>
      <c r="AC9" s="28"/>
      <c r="AD9" s="28"/>
      <c r="AE9" s="26">
        <v>78535</v>
      </c>
      <c r="AF9" s="26"/>
      <c r="AH9" s="28"/>
      <c r="AI9" s="28"/>
      <c r="AJ9" s="28"/>
      <c r="AK9" s="24" t="s">
        <v>83</v>
      </c>
      <c r="AL9" s="24"/>
      <c r="AM9" s="3"/>
      <c r="AN9" s="28"/>
      <c r="AO9" s="28"/>
      <c r="AP9" s="28"/>
      <c r="AQ9" s="26">
        <v>85107</v>
      </c>
      <c r="AR9" s="26"/>
      <c r="AT9" s="28"/>
      <c r="AU9" s="28"/>
      <c r="AV9" s="28"/>
      <c r="AW9" s="26">
        <v>5</v>
      </c>
      <c r="AX9" s="26"/>
      <c r="AZ9" s="28"/>
      <c r="BA9" s="28"/>
      <c r="BB9" s="28"/>
      <c r="BC9" s="27">
        <v>-7320</v>
      </c>
      <c r="BD9" s="27"/>
      <c r="BF9" s="28"/>
      <c r="BG9" s="28"/>
      <c r="BH9" s="28"/>
      <c r="BI9" s="26">
        <v>77782</v>
      </c>
      <c r="BJ9" s="26"/>
      <c r="BL9" s="28"/>
      <c r="BM9" s="28"/>
      <c r="BN9" s="28"/>
      <c r="BO9" s="24" t="s">
        <v>84</v>
      </c>
      <c r="BP9" s="24"/>
      <c r="BQ9" s="3"/>
    </row>
    <row r="10" spans="1:69" x14ac:dyDescent="0.35">
      <c r="A10" s="26">
        <v>3</v>
      </c>
      <c r="B10" s="26"/>
      <c r="C10" s="26"/>
      <c r="D10" s="28"/>
      <c r="E10" s="28"/>
      <c r="F10" s="28"/>
      <c r="G10" s="24" t="s">
        <v>85</v>
      </c>
      <c r="H10" s="24"/>
      <c r="I10" s="24"/>
      <c r="J10" s="28"/>
      <c r="K10" s="28"/>
      <c r="L10" s="28"/>
      <c r="M10" s="26">
        <v>1888</v>
      </c>
      <c r="N10" s="26"/>
      <c r="P10" s="28"/>
      <c r="Q10" s="28"/>
      <c r="R10" s="28"/>
      <c r="S10" s="26">
        <v>2</v>
      </c>
      <c r="T10" s="26"/>
      <c r="V10" s="28"/>
      <c r="W10" s="28"/>
      <c r="X10" s="28"/>
      <c r="Y10" s="27">
        <v>-43</v>
      </c>
      <c r="Z10" s="27"/>
      <c r="AB10" s="28"/>
      <c r="AC10" s="28"/>
      <c r="AD10" s="28"/>
      <c r="AE10" s="26">
        <v>1843</v>
      </c>
      <c r="AF10" s="26"/>
      <c r="AH10" s="28"/>
      <c r="AI10" s="28"/>
      <c r="AJ10" s="28"/>
      <c r="AK10" s="30">
        <v>2.2999999999999998</v>
      </c>
      <c r="AL10" s="30"/>
      <c r="AN10" s="28"/>
      <c r="AO10" s="28"/>
      <c r="AP10" s="28"/>
      <c r="AQ10" s="26">
        <v>1879</v>
      </c>
      <c r="AR10" s="26"/>
      <c r="AT10" s="28"/>
      <c r="AU10" s="28"/>
      <c r="AV10" s="28"/>
      <c r="AW10" s="24" t="s">
        <v>28</v>
      </c>
      <c r="AX10" s="24"/>
      <c r="AZ10" s="28"/>
      <c r="BA10" s="28"/>
      <c r="BB10" s="28"/>
      <c r="BC10" s="27">
        <v>-92</v>
      </c>
      <c r="BD10" s="27"/>
      <c r="BF10" s="28"/>
      <c r="BG10" s="28"/>
      <c r="BH10" s="28"/>
      <c r="BI10" s="26">
        <v>1787</v>
      </c>
      <c r="BJ10" s="26"/>
      <c r="BL10" s="28"/>
      <c r="BM10" s="28"/>
      <c r="BN10" s="28"/>
      <c r="BO10" s="30">
        <v>2.2000000000000002</v>
      </c>
      <c r="BP10" s="30"/>
    </row>
    <row r="11" spans="1:69" x14ac:dyDescent="0.35">
      <c r="A11" s="26">
        <v>4</v>
      </c>
      <c r="B11" s="26"/>
      <c r="C11" s="26"/>
      <c r="D11" s="28"/>
      <c r="E11" s="28"/>
      <c r="F11" s="28"/>
      <c r="G11" s="24" t="s">
        <v>86</v>
      </c>
      <c r="H11" s="24"/>
      <c r="I11" s="24"/>
      <c r="J11" s="28"/>
      <c r="K11" s="28"/>
      <c r="L11" s="28"/>
      <c r="M11" s="26">
        <v>376</v>
      </c>
      <c r="N11" s="26"/>
      <c r="P11" s="28"/>
      <c r="Q11" s="28"/>
      <c r="R11" s="28"/>
      <c r="S11" s="24" t="s">
        <v>28</v>
      </c>
      <c r="T11" s="24"/>
      <c r="V11" s="28"/>
      <c r="W11" s="28"/>
      <c r="X11" s="28"/>
      <c r="Y11" s="27">
        <v>-30</v>
      </c>
      <c r="Z11" s="27"/>
      <c r="AB11" s="28"/>
      <c r="AC11" s="28"/>
      <c r="AD11" s="28"/>
      <c r="AE11" s="26">
        <v>346</v>
      </c>
      <c r="AF11" s="26"/>
      <c r="AH11" s="28"/>
      <c r="AI11" s="28"/>
      <c r="AJ11" s="28"/>
      <c r="AK11" s="30">
        <v>0.5</v>
      </c>
      <c r="AL11" s="30"/>
      <c r="AN11" s="28"/>
      <c r="AO11" s="28"/>
      <c r="AP11" s="28"/>
      <c r="AQ11" s="26">
        <v>383</v>
      </c>
      <c r="AR11" s="26"/>
      <c r="AT11" s="28"/>
      <c r="AU11" s="28"/>
      <c r="AV11" s="28"/>
      <c r="AW11" s="26">
        <v>2</v>
      </c>
      <c r="AX11" s="26"/>
      <c r="AZ11" s="28"/>
      <c r="BA11" s="28"/>
      <c r="BB11" s="28"/>
      <c r="BC11" s="27">
        <v>-32</v>
      </c>
      <c r="BD11" s="27"/>
      <c r="BF11" s="28"/>
      <c r="BG11" s="28"/>
      <c r="BH11" s="28"/>
      <c r="BI11" s="26">
        <v>349</v>
      </c>
      <c r="BJ11" s="26"/>
      <c r="BL11" s="28"/>
      <c r="BM11" s="28"/>
      <c r="BN11" s="28"/>
      <c r="BO11" s="30">
        <v>0.4</v>
      </c>
      <c r="BP11" s="30"/>
    </row>
    <row r="12" spans="1:69" x14ac:dyDescent="0.35">
      <c r="A12" s="26">
        <v>5</v>
      </c>
      <c r="B12" s="26"/>
      <c r="C12" s="26"/>
      <c r="D12" s="28"/>
      <c r="E12" s="28"/>
      <c r="F12" s="28"/>
      <c r="G12" s="24" t="s">
        <v>87</v>
      </c>
      <c r="H12" s="24"/>
      <c r="I12" s="24"/>
      <c r="J12" s="28"/>
      <c r="K12" s="28"/>
      <c r="L12" s="28"/>
      <c r="M12" s="26">
        <v>145</v>
      </c>
      <c r="N12" s="26"/>
      <c r="P12" s="28"/>
      <c r="Q12" s="28"/>
      <c r="R12" s="28"/>
      <c r="S12" s="26">
        <v>38</v>
      </c>
      <c r="T12" s="26"/>
      <c r="V12" s="28"/>
      <c r="W12" s="28"/>
      <c r="X12" s="28"/>
      <c r="Y12" s="27">
        <v>-16</v>
      </c>
      <c r="Z12" s="27"/>
      <c r="AB12" s="28"/>
      <c r="AC12" s="28"/>
      <c r="AD12" s="28"/>
      <c r="AE12" s="26">
        <v>91</v>
      </c>
      <c r="AF12" s="26"/>
      <c r="AH12" s="28"/>
      <c r="AI12" s="28"/>
      <c r="AJ12" s="28"/>
      <c r="AK12" s="30">
        <v>0.1</v>
      </c>
      <c r="AL12" s="30"/>
      <c r="AN12" s="28"/>
      <c r="AO12" s="28"/>
      <c r="AP12" s="28"/>
      <c r="AQ12" s="26">
        <v>151</v>
      </c>
      <c r="AR12" s="26"/>
      <c r="AT12" s="28"/>
      <c r="AU12" s="28"/>
      <c r="AV12" s="28"/>
      <c r="AW12" s="26">
        <v>31</v>
      </c>
      <c r="AX12" s="26"/>
      <c r="AZ12" s="28"/>
      <c r="BA12" s="28"/>
      <c r="BB12" s="28"/>
      <c r="BC12" s="27">
        <v>-13</v>
      </c>
      <c r="BD12" s="27"/>
      <c r="BF12" s="28"/>
      <c r="BG12" s="28"/>
      <c r="BH12" s="28"/>
      <c r="BI12" s="26">
        <v>107</v>
      </c>
      <c r="BJ12" s="26"/>
      <c r="BL12" s="28"/>
      <c r="BM12" s="28"/>
      <c r="BN12" s="28"/>
      <c r="BO12" s="30">
        <v>0.1</v>
      </c>
      <c r="BP12" s="30"/>
    </row>
    <row r="13" spans="1:69" x14ac:dyDescent="0.35">
      <c r="A13" s="26">
        <v>6</v>
      </c>
      <c r="B13" s="26"/>
      <c r="C13" s="26"/>
      <c r="D13" s="28"/>
      <c r="E13" s="28"/>
      <c r="F13" s="28"/>
      <c r="G13" s="24" t="s">
        <v>88</v>
      </c>
      <c r="H13" s="24"/>
      <c r="I13" s="24"/>
      <c r="J13" s="28"/>
      <c r="K13" s="28"/>
      <c r="L13" s="28"/>
      <c r="M13" s="26">
        <v>51</v>
      </c>
      <c r="N13" s="26"/>
      <c r="P13" s="28"/>
      <c r="Q13" s="28"/>
      <c r="R13" s="28"/>
      <c r="S13" s="26">
        <v>23</v>
      </c>
      <c r="T13" s="26"/>
      <c r="V13" s="28"/>
      <c r="W13" s="28"/>
      <c r="X13" s="28"/>
      <c r="Y13" s="27">
        <v>-8</v>
      </c>
      <c r="Z13" s="27"/>
      <c r="AB13" s="28"/>
      <c r="AC13" s="28"/>
      <c r="AD13" s="28"/>
      <c r="AE13" s="26">
        <v>20</v>
      </c>
      <c r="AF13" s="26"/>
      <c r="AH13" s="28"/>
      <c r="AI13" s="28"/>
      <c r="AJ13" s="28"/>
      <c r="AK13" s="24" t="s">
        <v>28</v>
      </c>
      <c r="AL13" s="24"/>
      <c r="AN13" s="28"/>
      <c r="AO13" s="28"/>
      <c r="AP13" s="28"/>
      <c r="AQ13" s="26">
        <v>83</v>
      </c>
      <c r="AR13" s="26"/>
      <c r="AT13" s="28"/>
      <c r="AU13" s="28"/>
      <c r="AV13" s="28"/>
      <c r="AW13" s="26">
        <v>43</v>
      </c>
      <c r="AX13" s="26"/>
      <c r="AZ13" s="28"/>
      <c r="BA13" s="28"/>
      <c r="BB13" s="28"/>
      <c r="BC13" s="27">
        <v>-10</v>
      </c>
      <c r="BD13" s="27"/>
      <c r="BF13" s="28"/>
      <c r="BG13" s="28"/>
      <c r="BH13" s="28"/>
      <c r="BI13" s="26">
        <v>30</v>
      </c>
      <c r="BJ13" s="26"/>
      <c r="BL13" s="28"/>
      <c r="BM13" s="28"/>
      <c r="BN13" s="28"/>
      <c r="BO13" s="30">
        <v>0.1</v>
      </c>
      <c r="BP13" s="30"/>
    </row>
    <row r="14" spans="1:69" x14ac:dyDescent="0.35">
      <c r="A14" s="24" t="s">
        <v>89</v>
      </c>
      <c r="B14" s="24"/>
      <c r="C14" s="24"/>
      <c r="D14" s="24"/>
      <c r="E14" s="24"/>
      <c r="F14" s="24"/>
      <c r="G14" s="24"/>
      <c r="H14" s="24"/>
      <c r="I14" s="24"/>
      <c r="J14" s="28"/>
      <c r="K14" s="28"/>
      <c r="L14" s="28"/>
      <c r="M14" s="26">
        <v>2460</v>
      </c>
      <c r="N14" s="26"/>
      <c r="P14" s="28"/>
      <c r="Q14" s="28"/>
      <c r="R14" s="28"/>
      <c r="S14" s="26">
        <v>63</v>
      </c>
      <c r="T14" s="26"/>
      <c r="V14" s="28"/>
      <c r="W14" s="28"/>
      <c r="X14" s="28"/>
      <c r="Y14" s="27">
        <v>-97</v>
      </c>
      <c r="Z14" s="27"/>
      <c r="AB14" s="28"/>
      <c r="AC14" s="28"/>
      <c r="AD14" s="28"/>
      <c r="AE14" s="26">
        <v>2300</v>
      </c>
      <c r="AF14" s="26"/>
      <c r="AH14" s="28"/>
      <c r="AI14" s="28"/>
      <c r="AJ14" s="28"/>
      <c r="AK14" s="24" t="s">
        <v>90</v>
      </c>
      <c r="AL14" s="24"/>
      <c r="AM14" s="3"/>
      <c r="AN14" s="28"/>
      <c r="AO14" s="28"/>
      <c r="AP14" s="28"/>
      <c r="AQ14" s="26">
        <v>2496</v>
      </c>
      <c r="AR14" s="26"/>
      <c r="AT14" s="28"/>
      <c r="AU14" s="28"/>
      <c r="AV14" s="28"/>
      <c r="AW14" s="26">
        <v>76</v>
      </c>
      <c r="AX14" s="26"/>
      <c r="AZ14" s="28"/>
      <c r="BA14" s="28"/>
      <c r="BB14" s="28"/>
      <c r="BC14" s="27">
        <v>-147</v>
      </c>
      <c r="BD14" s="27"/>
      <c r="BF14" s="28"/>
      <c r="BG14" s="28"/>
      <c r="BH14" s="28"/>
      <c r="BI14" s="26">
        <v>2273</v>
      </c>
      <c r="BJ14" s="26"/>
      <c r="BL14" s="28"/>
      <c r="BM14" s="28"/>
      <c r="BN14" s="28"/>
      <c r="BO14" s="24" t="s">
        <v>91</v>
      </c>
      <c r="BP14" s="24"/>
      <c r="BQ14" s="3"/>
    </row>
    <row r="15" spans="1:69" x14ac:dyDescent="0.35">
      <c r="A15" s="24" t="s">
        <v>92</v>
      </c>
      <c r="B15" s="24"/>
      <c r="C15" s="24"/>
      <c r="D15" s="24"/>
      <c r="E15" s="24"/>
      <c r="F15" s="24"/>
      <c r="G15" s="24"/>
      <c r="H15" s="24"/>
      <c r="I15" s="24"/>
      <c r="J15" s="28"/>
      <c r="K15" s="28"/>
      <c r="L15" s="28"/>
      <c r="M15" s="25">
        <v>86762</v>
      </c>
      <c r="N15" s="25"/>
      <c r="P15" s="28"/>
      <c r="Q15" s="28"/>
      <c r="R15" s="28"/>
      <c r="S15" s="25">
        <v>67</v>
      </c>
      <c r="T15" s="25"/>
      <c r="V15" s="28"/>
      <c r="W15" s="28"/>
      <c r="X15" s="28"/>
      <c r="Y15" s="32">
        <v>-5860</v>
      </c>
      <c r="Z15" s="32"/>
      <c r="AB15" s="28"/>
      <c r="AC15" s="28"/>
      <c r="AD15" s="28"/>
      <c r="AE15" s="25">
        <v>80835</v>
      </c>
      <c r="AF15" s="25"/>
      <c r="AH15" s="28"/>
      <c r="AI15" s="28"/>
      <c r="AJ15" s="28"/>
      <c r="AK15" s="24" t="s">
        <v>93</v>
      </c>
      <c r="AL15" s="24"/>
      <c r="AM15" s="3"/>
      <c r="AN15" s="28"/>
      <c r="AO15" s="28"/>
      <c r="AP15" s="28"/>
      <c r="AQ15" s="25">
        <v>87603</v>
      </c>
      <c r="AR15" s="25"/>
      <c r="AT15" s="28"/>
      <c r="AU15" s="28"/>
      <c r="AV15" s="28"/>
      <c r="AW15" s="25">
        <v>81</v>
      </c>
      <c r="AX15" s="25"/>
      <c r="AZ15" s="28"/>
      <c r="BA15" s="28"/>
      <c r="BB15" s="28"/>
      <c r="BC15" s="32">
        <v>-7467</v>
      </c>
      <c r="BD15" s="32"/>
      <c r="BF15" s="28"/>
      <c r="BG15" s="28"/>
      <c r="BH15" s="28"/>
      <c r="BI15" s="25">
        <v>80055</v>
      </c>
      <c r="BJ15" s="25"/>
      <c r="BL15" s="28"/>
      <c r="BM15" s="28"/>
      <c r="BN15" s="28"/>
      <c r="BO15" s="24" t="s">
        <v>93</v>
      </c>
      <c r="BP15" s="24"/>
      <c r="BQ15" s="3"/>
    </row>
  </sheetData>
  <sheetProtection selectLockedCells="1" selectUnlockedCells="1"/>
  <mergeCells count="237">
    <mergeCell ref="A2:F2"/>
    <mergeCell ref="A4:C4"/>
    <mergeCell ref="D4:F4"/>
    <mergeCell ref="G4:I4"/>
    <mergeCell ref="J4:L4"/>
    <mergeCell ref="M4:AM4"/>
    <mergeCell ref="AN4:AP4"/>
    <mergeCell ref="AQ4:BQ4"/>
    <mergeCell ref="A5:C5"/>
    <mergeCell ref="D5:F5"/>
    <mergeCell ref="G5:I5"/>
    <mergeCell ref="J5:L5"/>
    <mergeCell ref="M5:O5"/>
    <mergeCell ref="P5:R5"/>
    <mergeCell ref="S5:U5"/>
    <mergeCell ref="V5:X5"/>
    <mergeCell ref="G7:I7"/>
    <mergeCell ref="J7:L7"/>
    <mergeCell ref="M7:N7"/>
    <mergeCell ref="P7:R7"/>
    <mergeCell ref="BI5:BK5"/>
    <mergeCell ref="BL5:BN5"/>
    <mergeCell ref="BO5:BQ5"/>
    <mergeCell ref="A6:C6"/>
    <mergeCell ref="D6:F6"/>
    <mergeCell ref="G6:I6"/>
    <mergeCell ref="J6:L6"/>
    <mergeCell ref="M6:BQ6"/>
    <mergeCell ref="AQ5:AS5"/>
    <mergeCell ref="AT5:AV5"/>
    <mergeCell ref="AW5:AY5"/>
    <mergeCell ref="AZ5:BB5"/>
    <mergeCell ref="BC5:BE5"/>
    <mergeCell ref="BF5:BH5"/>
    <mergeCell ref="Y5:AA5"/>
    <mergeCell ref="AB5:AD5"/>
    <mergeCell ref="AE5:AG5"/>
    <mergeCell ref="AH5:AJ5"/>
    <mergeCell ref="AK5:AM5"/>
    <mergeCell ref="AN5:AP5"/>
    <mergeCell ref="BC7:BD7"/>
    <mergeCell ref="BF7:BH7"/>
    <mergeCell ref="BI7:BJ7"/>
    <mergeCell ref="BL7:BN7"/>
    <mergeCell ref="BO7:BP7"/>
    <mergeCell ref="A8:C8"/>
    <mergeCell ref="D8:F8"/>
    <mergeCell ref="G8:I8"/>
    <mergeCell ref="J8:L8"/>
    <mergeCell ref="M8:N8"/>
    <mergeCell ref="AK7:AL7"/>
    <mergeCell ref="AN7:AP7"/>
    <mergeCell ref="AQ7:AR7"/>
    <mergeCell ref="AT7:AV7"/>
    <mergeCell ref="AW7:AX7"/>
    <mergeCell ref="AZ7:BB7"/>
    <mergeCell ref="S7:T7"/>
    <mergeCell ref="V7:X7"/>
    <mergeCell ref="Y7:Z7"/>
    <mergeCell ref="AB7:AD7"/>
    <mergeCell ref="AE7:AF7"/>
    <mergeCell ref="AH7:AJ7"/>
    <mergeCell ref="A7:C7"/>
    <mergeCell ref="D7:F7"/>
    <mergeCell ref="BO8:BP8"/>
    <mergeCell ref="AH8:AJ8"/>
    <mergeCell ref="AK8:AL8"/>
    <mergeCell ref="AN8:AP8"/>
    <mergeCell ref="AQ8:AR8"/>
    <mergeCell ref="AT8:AV8"/>
    <mergeCell ref="AW8:AX8"/>
    <mergeCell ref="P8:R8"/>
    <mergeCell ref="S8:T8"/>
    <mergeCell ref="V8:X8"/>
    <mergeCell ref="Y8:Z8"/>
    <mergeCell ref="AB8:AD8"/>
    <mergeCell ref="AE8:AF8"/>
    <mergeCell ref="M9:N9"/>
    <mergeCell ref="P9:R9"/>
    <mergeCell ref="S9:T9"/>
    <mergeCell ref="V9:X9"/>
    <mergeCell ref="AZ8:BB8"/>
    <mergeCell ref="BC8:BD8"/>
    <mergeCell ref="BF8:BH8"/>
    <mergeCell ref="BI8:BJ8"/>
    <mergeCell ref="BL8:BN8"/>
    <mergeCell ref="BI9:BJ9"/>
    <mergeCell ref="BL9:BN9"/>
    <mergeCell ref="BO9:BP9"/>
    <mergeCell ref="A10:C10"/>
    <mergeCell ref="D10:F10"/>
    <mergeCell ref="G10:I10"/>
    <mergeCell ref="J10:L10"/>
    <mergeCell ref="M10:N10"/>
    <mergeCell ref="P10:R10"/>
    <mergeCell ref="S10:T10"/>
    <mergeCell ref="AQ9:AR9"/>
    <mergeCell ref="AT9:AV9"/>
    <mergeCell ref="AW9:AX9"/>
    <mergeCell ref="AZ9:BB9"/>
    <mergeCell ref="BC9:BD9"/>
    <mergeCell ref="BF9:BH9"/>
    <mergeCell ref="Y9:Z9"/>
    <mergeCell ref="AB9:AD9"/>
    <mergeCell ref="AE9:AF9"/>
    <mergeCell ref="AH9:AJ9"/>
    <mergeCell ref="AK9:AL9"/>
    <mergeCell ref="AN9:AP9"/>
    <mergeCell ref="A9:I9"/>
    <mergeCell ref="J9:L9"/>
    <mergeCell ref="BF10:BH10"/>
    <mergeCell ref="BI10:BJ10"/>
    <mergeCell ref="BL10:BN10"/>
    <mergeCell ref="BO10:BP10"/>
    <mergeCell ref="A11:C11"/>
    <mergeCell ref="D11:F11"/>
    <mergeCell ref="G11:I11"/>
    <mergeCell ref="J11:L11"/>
    <mergeCell ref="M11:N11"/>
    <mergeCell ref="P11:R11"/>
    <mergeCell ref="AN10:AP10"/>
    <mergeCell ref="AQ10:AR10"/>
    <mergeCell ref="AT10:AV10"/>
    <mergeCell ref="AW10:AX10"/>
    <mergeCell ref="AZ10:BB10"/>
    <mergeCell ref="BC10:BD10"/>
    <mergeCell ref="V10:X10"/>
    <mergeCell ref="Y10:Z10"/>
    <mergeCell ref="AB10:AD10"/>
    <mergeCell ref="AE10:AF10"/>
    <mergeCell ref="AH10:AJ10"/>
    <mergeCell ref="AK10:AL10"/>
    <mergeCell ref="BC11:BD11"/>
    <mergeCell ref="BF11:BH11"/>
    <mergeCell ref="BI11:BJ11"/>
    <mergeCell ref="BL11:BN11"/>
    <mergeCell ref="BO11:BP11"/>
    <mergeCell ref="A12:C12"/>
    <mergeCell ref="D12:F12"/>
    <mergeCell ref="G12:I12"/>
    <mergeCell ref="J12:L12"/>
    <mergeCell ref="M12:N12"/>
    <mergeCell ref="AK11:AL11"/>
    <mergeCell ref="AN11:AP11"/>
    <mergeCell ref="AQ11:AR11"/>
    <mergeCell ref="AT11:AV11"/>
    <mergeCell ref="AW11:AX11"/>
    <mergeCell ref="AZ11:BB11"/>
    <mergeCell ref="S11:T11"/>
    <mergeCell ref="V11:X11"/>
    <mergeCell ref="Y11:Z11"/>
    <mergeCell ref="AB11:AD11"/>
    <mergeCell ref="AE11:AF11"/>
    <mergeCell ref="AH11:AJ11"/>
    <mergeCell ref="BO12:BP12"/>
    <mergeCell ref="AH12:AJ12"/>
    <mergeCell ref="AK12:AL12"/>
    <mergeCell ref="AN12:AP12"/>
    <mergeCell ref="AQ12:AR12"/>
    <mergeCell ref="AT12:AV12"/>
    <mergeCell ref="AW12:AX12"/>
    <mergeCell ref="P12:R12"/>
    <mergeCell ref="S12:T12"/>
    <mergeCell ref="V12:X12"/>
    <mergeCell ref="Y12:Z12"/>
    <mergeCell ref="AB12:AD12"/>
    <mergeCell ref="AE12:AF12"/>
    <mergeCell ref="G13:I13"/>
    <mergeCell ref="J13:L13"/>
    <mergeCell ref="M13:N13"/>
    <mergeCell ref="P13:R13"/>
    <mergeCell ref="AZ12:BB12"/>
    <mergeCell ref="BC12:BD12"/>
    <mergeCell ref="BF12:BH12"/>
    <mergeCell ref="BI12:BJ12"/>
    <mergeCell ref="BL12:BN12"/>
    <mergeCell ref="BC13:BD13"/>
    <mergeCell ref="BF13:BH13"/>
    <mergeCell ref="BI13:BJ13"/>
    <mergeCell ref="BL13:BN13"/>
    <mergeCell ref="BO13:BP13"/>
    <mergeCell ref="A14:I14"/>
    <mergeCell ref="J14:L14"/>
    <mergeCell ref="M14:N14"/>
    <mergeCell ref="P14:R14"/>
    <mergeCell ref="S14:T14"/>
    <mergeCell ref="AK13:AL13"/>
    <mergeCell ref="AN13:AP13"/>
    <mergeCell ref="AQ13:AR13"/>
    <mergeCell ref="AT13:AV13"/>
    <mergeCell ref="AW13:AX13"/>
    <mergeCell ref="AZ13:BB13"/>
    <mergeCell ref="S13:T13"/>
    <mergeCell ref="V13:X13"/>
    <mergeCell ref="Y13:Z13"/>
    <mergeCell ref="AB13:AD13"/>
    <mergeCell ref="AE13:AF13"/>
    <mergeCell ref="AH13:AJ13"/>
    <mergeCell ref="A13:C13"/>
    <mergeCell ref="D13:F13"/>
    <mergeCell ref="BO14:BP14"/>
    <mergeCell ref="AW14:AX14"/>
    <mergeCell ref="AZ14:BB14"/>
    <mergeCell ref="BC14:BD14"/>
    <mergeCell ref="A15:I15"/>
    <mergeCell ref="J15:L15"/>
    <mergeCell ref="M15:N15"/>
    <mergeCell ref="P15:R15"/>
    <mergeCell ref="S15:T15"/>
    <mergeCell ref="V15:X15"/>
    <mergeCell ref="AN14:AP14"/>
    <mergeCell ref="AQ14:AR14"/>
    <mergeCell ref="AT14:AV14"/>
    <mergeCell ref="V14:X14"/>
    <mergeCell ref="Y14:Z14"/>
    <mergeCell ref="AB14:AD14"/>
    <mergeCell ref="AE14:AF14"/>
    <mergeCell ref="AH14:AJ14"/>
    <mergeCell ref="AK14:AL14"/>
    <mergeCell ref="Y15:Z15"/>
    <mergeCell ref="AB15:AD15"/>
    <mergeCell ref="AE15:AF15"/>
    <mergeCell ref="AH15:AJ15"/>
    <mergeCell ref="AK15:AL15"/>
    <mergeCell ref="AN15:AP15"/>
    <mergeCell ref="BF14:BH14"/>
    <mergeCell ref="BI14:BJ14"/>
    <mergeCell ref="BL14:BN14"/>
    <mergeCell ref="BI15:BJ15"/>
    <mergeCell ref="BL15:BN15"/>
    <mergeCell ref="BO15:BP15"/>
    <mergeCell ref="AQ15:AR15"/>
    <mergeCell ref="AT15:AV15"/>
    <mergeCell ref="AW15:AX15"/>
    <mergeCell ref="AZ15:BB15"/>
    <mergeCell ref="BC15:BD15"/>
    <mergeCell ref="BF15:BH15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783C-7860-47C1-ACB7-AFF147CD211C}">
  <dimension ref="A2:AS25"/>
  <sheetViews>
    <sheetView topLeftCell="Y1" zoomScale="80" zoomScaleNormal="80" workbookViewId="0">
      <selection activeCell="J15" sqref="J15:L15"/>
    </sheetView>
  </sheetViews>
  <sheetFormatPr defaultRowHeight="14.5" x14ac:dyDescent="0.35"/>
  <cols>
    <col min="1" max="16384" width="8.7265625" style="4"/>
  </cols>
  <sheetData>
    <row r="2" spans="1:45" x14ac:dyDescent="0.35">
      <c r="A2" s="28"/>
      <c r="B2" s="28"/>
      <c r="C2" s="28"/>
      <c r="D2" s="28"/>
      <c r="E2" s="28"/>
      <c r="F2" s="28"/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</row>
    <row r="3" spans="1:45" x14ac:dyDescent="0.35">
      <c r="A3" s="24" t="s">
        <v>70</v>
      </c>
      <c r="B3" s="24"/>
      <c r="C3" s="24"/>
      <c r="D3" s="28"/>
      <c r="E3" s="28"/>
      <c r="F3" s="28"/>
      <c r="G3" s="26">
        <v>1</v>
      </c>
      <c r="H3" s="26"/>
      <c r="I3" s="26"/>
      <c r="J3" s="28"/>
      <c r="K3" s="28"/>
      <c r="L3" s="28"/>
      <c r="M3" s="26">
        <v>2</v>
      </c>
      <c r="N3" s="26"/>
      <c r="O3" s="26"/>
      <c r="P3" s="28"/>
      <c r="Q3" s="28"/>
      <c r="R3" s="28"/>
      <c r="S3" s="26">
        <v>3</v>
      </c>
      <c r="T3" s="26"/>
      <c r="U3" s="26"/>
      <c r="V3" s="28"/>
      <c r="W3" s="28"/>
      <c r="X3" s="28"/>
      <c r="Y3" s="26">
        <v>4</v>
      </c>
      <c r="Z3" s="26"/>
      <c r="AA3" s="26"/>
      <c r="AB3" s="28"/>
      <c r="AC3" s="28"/>
      <c r="AD3" s="28"/>
      <c r="AE3" s="26">
        <v>5</v>
      </c>
      <c r="AF3" s="26"/>
      <c r="AG3" s="26"/>
      <c r="AH3" s="28"/>
      <c r="AI3" s="28"/>
      <c r="AJ3" s="28"/>
      <c r="AK3" s="26">
        <v>6</v>
      </c>
      <c r="AL3" s="26"/>
      <c r="AM3" s="26"/>
      <c r="AN3" s="28"/>
      <c r="AO3" s="28"/>
      <c r="AP3" s="28"/>
      <c r="AQ3" s="24" t="s">
        <v>105</v>
      </c>
      <c r="AR3" s="24"/>
      <c r="AS3" s="24"/>
    </row>
    <row r="4" spans="1:45" ht="39.75" customHeight="1" x14ac:dyDescent="0.35">
      <c r="A4" s="24" t="s">
        <v>71</v>
      </c>
      <c r="B4" s="24"/>
      <c r="C4" s="24"/>
      <c r="D4" s="28"/>
      <c r="E4" s="28"/>
      <c r="F4" s="28"/>
      <c r="G4" s="24" t="s">
        <v>78</v>
      </c>
      <c r="H4" s="24"/>
      <c r="I4" s="24"/>
      <c r="J4" s="28"/>
      <c r="K4" s="28"/>
      <c r="L4" s="28"/>
      <c r="M4" s="24" t="s">
        <v>81</v>
      </c>
      <c r="N4" s="24"/>
      <c r="O4" s="24"/>
      <c r="P4" s="28"/>
      <c r="Q4" s="28"/>
      <c r="R4" s="28"/>
      <c r="S4" s="24" t="s">
        <v>85</v>
      </c>
      <c r="T4" s="24"/>
      <c r="U4" s="24"/>
      <c r="V4" s="28"/>
      <c r="W4" s="28"/>
      <c r="X4" s="28"/>
      <c r="Y4" s="24" t="s">
        <v>86</v>
      </c>
      <c r="Z4" s="24"/>
      <c r="AA4" s="24"/>
      <c r="AB4" s="28"/>
      <c r="AC4" s="28"/>
      <c r="AD4" s="28"/>
      <c r="AE4" s="31" t="s">
        <v>106</v>
      </c>
      <c r="AF4" s="31"/>
      <c r="AG4" s="31"/>
      <c r="AH4" s="28"/>
      <c r="AI4" s="28"/>
      <c r="AJ4" s="28"/>
      <c r="AK4" s="31" t="s">
        <v>107</v>
      </c>
      <c r="AL4" s="31"/>
      <c r="AM4" s="31"/>
      <c r="AN4" s="28"/>
      <c r="AO4" s="28"/>
      <c r="AP4" s="28"/>
    </row>
    <row r="5" spans="1:45" x14ac:dyDescent="0.35">
      <c r="A5" s="28"/>
      <c r="B5" s="28"/>
      <c r="C5" s="28"/>
      <c r="D5" s="28"/>
      <c r="E5" s="28"/>
      <c r="F5" s="28"/>
      <c r="G5" s="24" t="s">
        <v>108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45" x14ac:dyDescent="0.35">
      <c r="A6" s="24" t="s">
        <v>22</v>
      </c>
      <c r="B6" s="24"/>
      <c r="C6" s="24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35">
      <c r="A7" s="24" t="s">
        <v>109</v>
      </c>
      <c r="B7" s="24"/>
      <c r="C7" s="24"/>
      <c r="D7" s="28"/>
      <c r="E7" s="28"/>
      <c r="F7" s="28"/>
      <c r="G7" s="25">
        <v>17773</v>
      </c>
      <c r="H7" s="25"/>
      <c r="J7" s="28"/>
      <c r="K7" s="28"/>
      <c r="L7" s="28"/>
      <c r="M7" s="25">
        <v>18047</v>
      </c>
      <c r="N7" s="25"/>
      <c r="P7" s="28"/>
      <c r="Q7" s="28"/>
      <c r="R7" s="28"/>
      <c r="S7" s="25">
        <v>1431</v>
      </c>
      <c r="T7" s="25"/>
      <c r="V7" s="28"/>
      <c r="W7" s="28"/>
      <c r="X7" s="28"/>
      <c r="Y7" s="25">
        <v>255</v>
      </c>
      <c r="Z7" s="25"/>
      <c r="AB7" s="28"/>
      <c r="AC7" s="28"/>
      <c r="AD7" s="28"/>
      <c r="AE7" s="25">
        <v>47</v>
      </c>
      <c r="AF7" s="25"/>
      <c r="AH7" s="28"/>
      <c r="AI7" s="28"/>
      <c r="AJ7" s="28"/>
      <c r="AK7" s="25">
        <v>20</v>
      </c>
      <c r="AL7" s="25"/>
      <c r="AN7" s="28"/>
      <c r="AO7" s="28"/>
      <c r="AP7" s="28"/>
      <c r="AQ7" s="25">
        <v>37573</v>
      </c>
      <c r="AR7" s="25"/>
    </row>
    <row r="8" spans="1:45" x14ac:dyDescent="0.35">
      <c r="A8" s="24" t="s">
        <v>110</v>
      </c>
      <c r="B8" s="24"/>
      <c r="C8" s="24"/>
      <c r="D8" s="28"/>
      <c r="E8" s="28"/>
      <c r="F8" s="28"/>
      <c r="G8" s="26">
        <v>5213</v>
      </c>
      <c r="H8" s="26"/>
      <c r="J8" s="28"/>
      <c r="K8" s="28"/>
      <c r="L8" s="28"/>
      <c r="M8" s="26">
        <v>6150</v>
      </c>
      <c r="N8" s="26"/>
      <c r="P8" s="28"/>
      <c r="Q8" s="28"/>
      <c r="R8" s="28"/>
      <c r="S8" s="26">
        <v>296</v>
      </c>
      <c r="T8" s="26"/>
      <c r="V8" s="28"/>
      <c r="W8" s="28"/>
      <c r="X8" s="28"/>
      <c r="Y8" s="26">
        <v>73</v>
      </c>
      <c r="Z8" s="26"/>
      <c r="AB8" s="28"/>
      <c r="AC8" s="28"/>
      <c r="AD8" s="28"/>
      <c r="AE8" s="26">
        <v>37</v>
      </c>
      <c r="AF8" s="26"/>
      <c r="AH8" s="28"/>
      <c r="AI8" s="28"/>
      <c r="AJ8" s="28"/>
      <c r="AK8" s="24" t="s">
        <v>28</v>
      </c>
      <c r="AL8" s="24"/>
      <c r="AN8" s="28"/>
      <c r="AO8" s="28"/>
      <c r="AP8" s="28"/>
      <c r="AQ8" s="26">
        <v>11769</v>
      </c>
      <c r="AR8" s="26"/>
    </row>
    <row r="9" spans="1:45" x14ac:dyDescent="0.35">
      <c r="A9" s="24" t="s">
        <v>12</v>
      </c>
      <c r="B9" s="24"/>
      <c r="C9" s="24"/>
      <c r="D9" s="28"/>
      <c r="E9" s="28"/>
      <c r="F9" s="28"/>
      <c r="G9" s="26">
        <v>7824</v>
      </c>
      <c r="H9" s="26"/>
      <c r="J9" s="28"/>
      <c r="K9" s="28"/>
      <c r="L9" s="28"/>
      <c r="M9" s="26">
        <v>1</v>
      </c>
      <c r="N9" s="26"/>
      <c r="P9" s="28"/>
      <c r="Q9" s="28"/>
      <c r="R9" s="28"/>
      <c r="S9" s="26">
        <v>9</v>
      </c>
      <c r="T9" s="26"/>
      <c r="V9" s="28"/>
      <c r="W9" s="28"/>
      <c r="X9" s="28"/>
      <c r="Y9" s="24" t="s">
        <v>28</v>
      </c>
      <c r="Z9" s="24"/>
      <c r="AB9" s="28"/>
      <c r="AC9" s="28"/>
      <c r="AD9" s="28"/>
      <c r="AE9" s="26">
        <v>1</v>
      </c>
      <c r="AF9" s="26"/>
      <c r="AH9" s="28"/>
      <c r="AI9" s="28"/>
      <c r="AJ9" s="28"/>
      <c r="AK9" s="24" t="s">
        <v>28</v>
      </c>
      <c r="AL9" s="24"/>
      <c r="AN9" s="28"/>
      <c r="AO9" s="28"/>
      <c r="AP9" s="28"/>
      <c r="AQ9" s="26">
        <v>7835</v>
      </c>
      <c r="AR9" s="26"/>
    </row>
    <row r="10" spans="1:45" x14ac:dyDescent="0.35">
      <c r="A10" s="24" t="s">
        <v>111</v>
      </c>
      <c r="B10" s="24"/>
      <c r="C10" s="24"/>
      <c r="D10" s="28"/>
      <c r="E10" s="28"/>
      <c r="F10" s="28"/>
      <c r="G10" s="26">
        <v>6554</v>
      </c>
      <c r="H10" s="26"/>
      <c r="J10" s="28"/>
      <c r="K10" s="28"/>
      <c r="L10" s="28"/>
      <c r="M10" s="26">
        <v>82</v>
      </c>
      <c r="N10" s="26"/>
      <c r="P10" s="28"/>
      <c r="Q10" s="28"/>
      <c r="R10" s="28"/>
      <c r="S10" s="24" t="s">
        <v>28</v>
      </c>
      <c r="T10" s="24"/>
      <c r="V10" s="28"/>
      <c r="W10" s="28"/>
      <c r="X10" s="28"/>
      <c r="Y10" s="24" t="s">
        <v>28</v>
      </c>
      <c r="Z10" s="24"/>
      <c r="AB10" s="28"/>
      <c r="AC10" s="28"/>
      <c r="AD10" s="28"/>
      <c r="AE10" s="24" t="s">
        <v>28</v>
      </c>
      <c r="AF10" s="24"/>
      <c r="AH10" s="28"/>
      <c r="AI10" s="28"/>
      <c r="AJ10" s="28"/>
      <c r="AK10" s="24" t="s">
        <v>28</v>
      </c>
      <c r="AL10" s="24"/>
      <c r="AN10" s="28"/>
      <c r="AO10" s="28"/>
      <c r="AP10" s="28"/>
      <c r="AQ10" s="26">
        <v>6636</v>
      </c>
      <c r="AR10" s="26"/>
    </row>
    <row r="11" spans="1:45" x14ac:dyDescent="0.35">
      <c r="A11" s="24" t="s">
        <v>14</v>
      </c>
      <c r="B11" s="24"/>
      <c r="C11" s="24"/>
      <c r="D11" s="28"/>
      <c r="E11" s="28"/>
      <c r="F11" s="28"/>
      <c r="G11" s="26">
        <v>5994</v>
      </c>
      <c r="H11" s="26"/>
      <c r="J11" s="28"/>
      <c r="K11" s="28"/>
      <c r="L11" s="28"/>
      <c r="M11" s="26">
        <v>333</v>
      </c>
      <c r="N11" s="26"/>
      <c r="P11" s="28"/>
      <c r="Q11" s="28"/>
      <c r="R11" s="28"/>
      <c r="S11" s="26">
        <v>35</v>
      </c>
      <c r="T11" s="26"/>
      <c r="V11" s="28"/>
      <c r="W11" s="28"/>
      <c r="X11" s="28"/>
      <c r="Y11" s="26">
        <v>8</v>
      </c>
      <c r="Z11" s="26"/>
      <c r="AB11" s="28"/>
      <c r="AC11" s="28"/>
      <c r="AD11" s="28"/>
      <c r="AE11" s="26">
        <v>4</v>
      </c>
      <c r="AF11" s="26"/>
      <c r="AH11" s="28"/>
      <c r="AI11" s="28"/>
      <c r="AJ11" s="28"/>
      <c r="AK11" s="24" t="s">
        <v>28</v>
      </c>
      <c r="AL11" s="24"/>
      <c r="AN11" s="28"/>
      <c r="AO11" s="28"/>
      <c r="AP11" s="28"/>
      <c r="AQ11" s="26">
        <v>6374</v>
      </c>
      <c r="AR11" s="26"/>
    </row>
    <row r="12" spans="1:45" x14ac:dyDescent="0.35">
      <c r="A12" s="24" t="s">
        <v>16</v>
      </c>
      <c r="B12" s="24"/>
      <c r="C12" s="24"/>
      <c r="D12" s="28"/>
      <c r="E12" s="28"/>
      <c r="F12" s="28"/>
      <c r="G12" s="26">
        <v>5795</v>
      </c>
      <c r="H12" s="26"/>
      <c r="J12" s="28"/>
      <c r="K12" s="28"/>
      <c r="L12" s="28"/>
      <c r="M12" s="26">
        <v>350</v>
      </c>
      <c r="N12" s="26"/>
      <c r="P12" s="28"/>
      <c r="Q12" s="28"/>
      <c r="R12" s="28"/>
      <c r="S12" s="26">
        <v>29</v>
      </c>
      <c r="T12" s="26"/>
      <c r="V12" s="28"/>
      <c r="W12" s="28"/>
      <c r="X12" s="28"/>
      <c r="Y12" s="26">
        <v>10</v>
      </c>
      <c r="Z12" s="26"/>
      <c r="AB12" s="28"/>
      <c r="AC12" s="28"/>
      <c r="AD12" s="28"/>
      <c r="AE12" s="26">
        <v>2</v>
      </c>
      <c r="AF12" s="26"/>
      <c r="AH12" s="28"/>
      <c r="AI12" s="28"/>
      <c r="AJ12" s="28"/>
      <c r="AK12" s="24" t="s">
        <v>28</v>
      </c>
      <c r="AL12" s="24"/>
      <c r="AN12" s="28"/>
      <c r="AO12" s="28"/>
      <c r="AP12" s="28"/>
      <c r="AQ12" s="26">
        <v>6186</v>
      </c>
      <c r="AR12" s="26"/>
    </row>
    <row r="13" spans="1:45" x14ac:dyDescent="0.35">
      <c r="A13" s="24" t="s">
        <v>112</v>
      </c>
      <c r="B13" s="24"/>
      <c r="C13" s="24"/>
      <c r="D13" s="28"/>
      <c r="E13" s="28"/>
      <c r="F13" s="28"/>
      <c r="G13" s="26">
        <v>3471</v>
      </c>
      <c r="H13" s="26"/>
      <c r="J13" s="28"/>
      <c r="K13" s="28"/>
      <c r="L13" s="28"/>
      <c r="M13" s="26">
        <v>50</v>
      </c>
      <c r="N13" s="26"/>
      <c r="P13" s="28"/>
      <c r="Q13" s="28"/>
      <c r="R13" s="28"/>
      <c r="S13" s="24" t="s">
        <v>28</v>
      </c>
      <c r="T13" s="24"/>
      <c r="V13" s="28"/>
      <c r="W13" s="28"/>
      <c r="X13" s="28"/>
      <c r="Y13" s="24" t="s">
        <v>28</v>
      </c>
      <c r="Z13" s="24"/>
      <c r="AB13" s="28"/>
      <c r="AC13" s="28"/>
      <c r="AD13" s="28"/>
      <c r="AE13" s="24" t="s">
        <v>28</v>
      </c>
      <c r="AF13" s="24"/>
      <c r="AH13" s="28"/>
      <c r="AI13" s="28"/>
      <c r="AJ13" s="28"/>
      <c r="AK13" s="24" t="s">
        <v>28</v>
      </c>
      <c r="AL13" s="24"/>
      <c r="AN13" s="28"/>
      <c r="AO13" s="28"/>
      <c r="AP13" s="28"/>
      <c r="AQ13" s="26">
        <v>3521</v>
      </c>
      <c r="AR13" s="26"/>
    </row>
    <row r="14" spans="1:45" x14ac:dyDescent="0.35">
      <c r="A14" s="24" t="s">
        <v>113</v>
      </c>
      <c r="B14" s="24"/>
      <c r="C14" s="24"/>
      <c r="D14" s="28"/>
      <c r="E14" s="28"/>
      <c r="F14" s="28"/>
      <c r="G14" s="26">
        <v>572</v>
      </c>
      <c r="H14" s="26"/>
      <c r="J14" s="28"/>
      <c r="K14" s="28"/>
      <c r="L14" s="28"/>
      <c r="M14" s="26">
        <v>326</v>
      </c>
      <c r="N14" s="26"/>
      <c r="P14" s="28"/>
      <c r="Q14" s="28"/>
      <c r="R14" s="28"/>
      <c r="S14" s="26">
        <v>43</v>
      </c>
      <c r="T14" s="26"/>
      <c r="V14" s="28"/>
      <c r="W14" s="28"/>
      <c r="X14" s="28"/>
      <c r="Y14" s="24" t="s">
        <v>28</v>
      </c>
      <c r="Z14" s="24"/>
      <c r="AB14" s="28"/>
      <c r="AC14" s="28"/>
      <c r="AD14" s="28"/>
      <c r="AE14" s="24" t="s">
        <v>28</v>
      </c>
      <c r="AF14" s="24"/>
      <c r="AH14" s="28"/>
      <c r="AI14" s="28"/>
      <c r="AJ14" s="28"/>
      <c r="AK14" s="24" t="s">
        <v>28</v>
      </c>
      <c r="AL14" s="24"/>
      <c r="AN14" s="28"/>
      <c r="AO14" s="28"/>
      <c r="AP14" s="28"/>
      <c r="AQ14" s="26">
        <v>941</v>
      </c>
      <c r="AR14" s="26"/>
    </row>
    <row r="15" spans="1:45" x14ac:dyDescent="0.35">
      <c r="A15" s="24" t="s">
        <v>92</v>
      </c>
      <c r="B15" s="24"/>
      <c r="C15" s="24"/>
      <c r="D15" s="28"/>
      <c r="E15" s="28"/>
      <c r="F15" s="28"/>
      <c r="G15" s="25">
        <v>53196</v>
      </c>
      <c r="H15" s="25"/>
      <c r="J15" s="28"/>
      <c r="K15" s="28"/>
      <c r="L15" s="28"/>
      <c r="M15" s="25">
        <v>25339</v>
      </c>
      <c r="N15" s="25"/>
      <c r="P15" s="28"/>
      <c r="Q15" s="28"/>
      <c r="R15" s="28"/>
      <c r="S15" s="25">
        <v>1843</v>
      </c>
      <c r="T15" s="25"/>
      <c r="V15" s="28"/>
      <c r="W15" s="28"/>
      <c r="X15" s="28"/>
      <c r="Y15" s="25">
        <v>346</v>
      </c>
      <c r="Z15" s="25"/>
      <c r="AB15" s="28"/>
      <c r="AC15" s="28"/>
      <c r="AD15" s="28"/>
      <c r="AE15" s="25">
        <v>91</v>
      </c>
      <c r="AF15" s="25"/>
      <c r="AH15" s="28"/>
      <c r="AI15" s="28"/>
      <c r="AJ15" s="28"/>
      <c r="AK15" s="25">
        <v>20</v>
      </c>
      <c r="AL15" s="25"/>
      <c r="AN15" s="28"/>
      <c r="AO15" s="28"/>
      <c r="AP15" s="28"/>
      <c r="AQ15" s="25">
        <v>80835</v>
      </c>
      <c r="AR15" s="25"/>
    </row>
    <row r="16" spans="1:45" x14ac:dyDescent="0.35">
      <c r="A16" s="24" t="s">
        <v>23</v>
      </c>
      <c r="B16" s="24"/>
      <c r="C16" s="24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4" x14ac:dyDescent="0.35">
      <c r="A17" s="24" t="s">
        <v>109</v>
      </c>
      <c r="B17" s="24"/>
      <c r="C17" s="24"/>
      <c r="D17" s="28"/>
      <c r="E17" s="28"/>
      <c r="F17" s="28"/>
      <c r="G17" s="25">
        <v>17036</v>
      </c>
      <c r="H17" s="25"/>
      <c r="J17" s="28"/>
      <c r="K17" s="28"/>
      <c r="L17" s="28"/>
      <c r="M17" s="25">
        <v>18415</v>
      </c>
      <c r="N17" s="25"/>
      <c r="P17" s="28"/>
      <c r="Q17" s="28"/>
      <c r="R17" s="28"/>
      <c r="S17" s="25">
        <v>1303</v>
      </c>
      <c r="T17" s="25"/>
      <c r="V17" s="28"/>
      <c r="W17" s="28"/>
      <c r="X17" s="28"/>
      <c r="Y17" s="25">
        <v>291</v>
      </c>
      <c r="Z17" s="25"/>
      <c r="AB17" s="28"/>
      <c r="AC17" s="28"/>
      <c r="AD17" s="28"/>
      <c r="AE17" s="25">
        <v>49</v>
      </c>
      <c r="AF17" s="25"/>
      <c r="AH17" s="28"/>
      <c r="AI17" s="28"/>
      <c r="AJ17" s="28"/>
      <c r="AK17" s="25">
        <v>29</v>
      </c>
      <c r="AL17" s="25"/>
      <c r="AN17" s="28"/>
      <c r="AO17" s="28"/>
      <c r="AP17" s="28"/>
      <c r="AQ17" s="25">
        <v>37123</v>
      </c>
      <c r="AR17" s="25"/>
    </row>
    <row r="18" spans="1:44" x14ac:dyDescent="0.35">
      <c r="A18" s="24" t="s">
        <v>110</v>
      </c>
      <c r="B18" s="24"/>
      <c r="C18" s="24"/>
      <c r="D18" s="28"/>
      <c r="E18" s="28"/>
      <c r="F18" s="28"/>
      <c r="G18" s="26">
        <v>5327</v>
      </c>
      <c r="H18" s="26"/>
      <c r="J18" s="28"/>
      <c r="K18" s="28"/>
      <c r="L18" s="28"/>
      <c r="M18" s="26">
        <v>6026</v>
      </c>
      <c r="N18" s="26"/>
      <c r="P18" s="28"/>
      <c r="Q18" s="28"/>
      <c r="R18" s="28"/>
      <c r="S18" s="26">
        <v>391</v>
      </c>
      <c r="T18" s="26"/>
      <c r="V18" s="28"/>
      <c r="W18" s="28"/>
      <c r="X18" s="28"/>
      <c r="Y18" s="26">
        <v>41</v>
      </c>
      <c r="Z18" s="26"/>
      <c r="AB18" s="28"/>
      <c r="AC18" s="28"/>
      <c r="AD18" s="28"/>
      <c r="AE18" s="26">
        <v>45</v>
      </c>
      <c r="AF18" s="26"/>
      <c r="AH18" s="28"/>
      <c r="AI18" s="28"/>
      <c r="AJ18" s="28"/>
      <c r="AK18" s="24" t="s">
        <v>28</v>
      </c>
      <c r="AL18" s="24"/>
      <c r="AN18" s="28"/>
      <c r="AO18" s="28"/>
      <c r="AP18" s="28"/>
      <c r="AQ18" s="26">
        <v>11830</v>
      </c>
      <c r="AR18" s="26"/>
    </row>
    <row r="19" spans="1:44" x14ac:dyDescent="0.35">
      <c r="A19" s="24" t="s">
        <v>12</v>
      </c>
      <c r="B19" s="24"/>
      <c r="C19" s="24"/>
      <c r="D19" s="28"/>
      <c r="E19" s="28"/>
      <c r="F19" s="28"/>
      <c r="G19" s="26">
        <v>7254</v>
      </c>
      <c r="H19" s="26"/>
      <c r="J19" s="28"/>
      <c r="K19" s="28"/>
      <c r="L19" s="28"/>
      <c r="M19" s="26">
        <v>15</v>
      </c>
      <c r="N19" s="26"/>
      <c r="P19" s="28"/>
      <c r="Q19" s="28"/>
      <c r="R19" s="28"/>
      <c r="S19" s="26">
        <v>16</v>
      </c>
      <c r="T19" s="26"/>
      <c r="V19" s="28"/>
      <c r="W19" s="28"/>
      <c r="X19" s="28"/>
      <c r="Y19" s="24" t="s">
        <v>28</v>
      </c>
      <c r="Z19" s="24"/>
      <c r="AB19" s="28"/>
      <c r="AC19" s="28"/>
      <c r="AD19" s="28"/>
      <c r="AE19" s="26">
        <v>1</v>
      </c>
      <c r="AF19" s="26"/>
      <c r="AH19" s="28"/>
      <c r="AI19" s="28"/>
      <c r="AJ19" s="28"/>
      <c r="AK19" s="26">
        <v>1</v>
      </c>
      <c r="AL19" s="26"/>
      <c r="AN19" s="28"/>
      <c r="AO19" s="28"/>
      <c r="AP19" s="28"/>
      <c r="AQ19" s="26">
        <v>7287</v>
      </c>
      <c r="AR19" s="26"/>
    </row>
    <row r="20" spans="1:44" x14ac:dyDescent="0.35">
      <c r="A20" s="24" t="s">
        <v>111</v>
      </c>
      <c r="B20" s="24"/>
      <c r="C20" s="24"/>
      <c r="D20" s="28"/>
      <c r="E20" s="28"/>
      <c r="F20" s="28"/>
      <c r="G20" s="26">
        <v>6636</v>
      </c>
      <c r="H20" s="26"/>
      <c r="J20" s="28"/>
      <c r="K20" s="28"/>
      <c r="L20" s="28"/>
      <c r="M20" s="26">
        <v>111</v>
      </c>
      <c r="N20" s="26"/>
      <c r="P20" s="28"/>
      <c r="Q20" s="28"/>
      <c r="R20" s="28"/>
      <c r="S20" s="24" t="s">
        <v>28</v>
      </c>
      <c r="T20" s="24"/>
      <c r="V20" s="28"/>
      <c r="W20" s="28"/>
      <c r="X20" s="28"/>
      <c r="Y20" s="24" t="s">
        <v>28</v>
      </c>
      <c r="Z20" s="24"/>
      <c r="AB20" s="28"/>
      <c r="AC20" s="28"/>
      <c r="AD20" s="28"/>
      <c r="AE20" s="24" t="s">
        <v>28</v>
      </c>
      <c r="AF20" s="24"/>
      <c r="AH20" s="28"/>
      <c r="AI20" s="28"/>
      <c r="AJ20" s="28"/>
      <c r="AK20" s="24" t="s">
        <v>28</v>
      </c>
      <c r="AL20" s="24"/>
      <c r="AN20" s="28"/>
      <c r="AO20" s="28"/>
      <c r="AP20" s="28"/>
      <c r="AQ20" s="26">
        <v>6747</v>
      </c>
      <c r="AR20" s="26"/>
    </row>
    <row r="21" spans="1:44" x14ac:dyDescent="0.35">
      <c r="A21" s="24" t="s">
        <v>14</v>
      </c>
      <c r="B21" s="24"/>
      <c r="C21" s="24"/>
      <c r="D21" s="28"/>
      <c r="E21" s="28"/>
      <c r="F21" s="28"/>
      <c r="G21" s="26">
        <v>5985</v>
      </c>
      <c r="H21" s="26"/>
      <c r="J21" s="28"/>
      <c r="K21" s="28"/>
      <c r="L21" s="28"/>
      <c r="M21" s="26">
        <v>344</v>
      </c>
      <c r="N21" s="26"/>
      <c r="P21" s="28"/>
      <c r="Q21" s="28"/>
      <c r="R21" s="28"/>
      <c r="S21" s="26">
        <v>17</v>
      </c>
      <c r="T21" s="26"/>
      <c r="V21" s="28"/>
      <c r="W21" s="28"/>
      <c r="X21" s="28"/>
      <c r="Y21" s="26">
        <v>6</v>
      </c>
      <c r="Z21" s="26"/>
      <c r="AB21" s="28"/>
      <c r="AC21" s="28"/>
      <c r="AD21" s="28"/>
      <c r="AE21" s="26">
        <v>4</v>
      </c>
      <c r="AF21" s="26"/>
      <c r="AH21" s="28"/>
      <c r="AI21" s="28"/>
      <c r="AJ21" s="28"/>
      <c r="AK21" s="24" t="s">
        <v>28</v>
      </c>
      <c r="AL21" s="24"/>
      <c r="AN21" s="28"/>
      <c r="AO21" s="28"/>
      <c r="AP21" s="28"/>
      <c r="AQ21" s="26">
        <v>6356</v>
      </c>
      <c r="AR21" s="26"/>
    </row>
    <row r="22" spans="1:44" x14ac:dyDescent="0.35">
      <c r="A22" s="24" t="s">
        <v>16</v>
      </c>
      <c r="B22" s="24"/>
      <c r="C22" s="24"/>
      <c r="D22" s="28"/>
      <c r="E22" s="28"/>
      <c r="F22" s="28"/>
      <c r="G22" s="26">
        <v>5776</v>
      </c>
      <c r="H22" s="26"/>
      <c r="J22" s="28"/>
      <c r="K22" s="28"/>
      <c r="L22" s="28"/>
      <c r="M22" s="26">
        <v>498</v>
      </c>
      <c r="N22" s="26"/>
      <c r="P22" s="28"/>
      <c r="Q22" s="28"/>
      <c r="R22" s="28"/>
      <c r="S22" s="26">
        <v>19</v>
      </c>
      <c r="T22" s="26"/>
      <c r="V22" s="28"/>
      <c r="W22" s="28"/>
      <c r="X22" s="28"/>
      <c r="Y22" s="26">
        <v>11</v>
      </c>
      <c r="Z22" s="26"/>
      <c r="AB22" s="28"/>
      <c r="AC22" s="28"/>
      <c r="AD22" s="28"/>
      <c r="AE22" s="26">
        <v>8</v>
      </c>
      <c r="AF22" s="26"/>
      <c r="AH22" s="28"/>
      <c r="AI22" s="28"/>
      <c r="AJ22" s="28"/>
      <c r="AK22" s="24" t="s">
        <v>28</v>
      </c>
      <c r="AL22" s="24"/>
      <c r="AN22" s="28"/>
      <c r="AO22" s="28"/>
      <c r="AP22" s="28"/>
      <c r="AQ22" s="26">
        <v>6312</v>
      </c>
      <c r="AR22" s="26"/>
    </row>
    <row r="23" spans="1:44" x14ac:dyDescent="0.35">
      <c r="A23" s="24" t="s">
        <v>112</v>
      </c>
      <c r="B23" s="24"/>
      <c r="C23" s="24"/>
      <c r="D23" s="28"/>
      <c r="E23" s="28"/>
      <c r="F23" s="28"/>
      <c r="G23" s="26">
        <v>3390</v>
      </c>
      <c r="H23" s="26"/>
      <c r="J23" s="28"/>
      <c r="K23" s="28"/>
      <c r="L23" s="28"/>
      <c r="M23" s="26">
        <v>51</v>
      </c>
      <c r="N23" s="26"/>
      <c r="P23" s="28"/>
      <c r="Q23" s="28"/>
      <c r="R23" s="28"/>
      <c r="S23" s="24" t="s">
        <v>28</v>
      </c>
      <c r="T23" s="24"/>
      <c r="V23" s="28"/>
      <c r="W23" s="28"/>
      <c r="X23" s="28"/>
      <c r="Y23" s="24" t="s">
        <v>28</v>
      </c>
      <c r="Z23" s="24"/>
      <c r="AB23" s="28"/>
      <c r="AC23" s="28"/>
      <c r="AD23" s="28"/>
      <c r="AE23" s="24" t="s">
        <v>28</v>
      </c>
      <c r="AF23" s="24"/>
      <c r="AH23" s="28"/>
      <c r="AI23" s="28"/>
      <c r="AJ23" s="28"/>
      <c r="AK23" s="24" t="s">
        <v>28</v>
      </c>
      <c r="AL23" s="24"/>
      <c r="AN23" s="28"/>
      <c r="AO23" s="28"/>
      <c r="AP23" s="28"/>
      <c r="AQ23" s="26">
        <v>3441</v>
      </c>
      <c r="AR23" s="26"/>
    </row>
    <row r="24" spans="1:44" x14ac:dyDescent="0.35">
      <c r="A24" s="24" t="s">
        <v>113</v>
      </c>
      <c r="B24" s="24"/>
      <c r="C24" s="24"/>
      <c r="D24" s="28"/>
      <c r="E24" s="28"/>
      <c r="F24" s="28"/>
      <c r="G24" s="26">
        <v>572</v>
      </c>
      <c r="H24" s="26"/>
      <c r="J24" s="28"/>
      <c r="K24" s="28"/>
      <c r="L24" s="28"/>
      <c r="M24" s="26">
        <v>346</v>
      </c>
      <c r="N24" s="26"/>
      <c r="P24" s="28"/>
      <c r="Q24" s="28"/>
      <c r="R24" s="28"/>
      <c r="S24" s="26">
        <v>41</v>
      </c>
      <c r="T24" s="26"/>
      <c r="V24" s="28"/>
      <c r="W24" s="28"/>
      <c r="X24" s="28"/>
      <c r="Y24" s="24" t="s">
        <v>28</v>
      </c>
      <c r="Z24" s="24"/>
      <c r="AB24" s="28"/>
      <c r="AC24" s="28"/>
      <c r="AD24" s="28"/>
      <c r="AE24" s="24" t="s">
        <v>28</v>
      </c>
      <c r="AF24" s="24"/>
      <c r="AH24" s="28"/>
      <c r="AI24" s="28"/>
      <c r="AJ24" s="28"/>
      <c r="AK24" s="24" t="s">
        <v>28</v>
      </c>
      <c r="AL24" s="24"/>
      <c r="AN24" s="28"/>
      <c r="AO24" s="28"/>
      <c r="AP24" s="28"/>
      <c r="AQ24" s="26">
        <v>959</v>
      </c>
      <c r="AR24" s="26"/>
    </row>
    <row r="25" spans="1:44" x14ac:dyDescent="0.35">
      <c r="A25" s="24" t="s">
        <v>92</v>
      </c>
      <c r="B25" s="24"/>
      <c r="C25" s="24"/>
      <c r="D25" s="28"/>
      <c r="E25" s="28"/>
      <c r="F25" s="28"/>
      <c r="G25" s="25">
        <v>51976</v>
      </c>
      <c r="H25" s="25"/>
      <c r="J25" s="28"/>
      <c r="K25" s="28"/>
      <c r="L25" s="28"/>
      <c r="M25" s="25">
        <v>25806</v>
      </c>
      <c r="N25" s="25"/>
      <c r="P25" s="28"/>
      <c r="Q25" s="28"/>
      <c r="R25" s="28"/>
      <c r="S25" s="25">
        <v>1787</v>
      </c>
      <c r="T25" s="25"/>
      <c r="V25" s="28"/>
      <c r="W25" s="28"/>
      <c r="X25" s="28"/>
      <c r="Y25" s="25">
        <v>349</v>
      </c>
      <c r="Z25" s="25"/>
      <c r="AB25" s="28"/>
      <c r="AC25" s="28"/>
      <c r="AD25" s="28"/>
      <c r="AE25" s="25">
        <v>107</v>
      </c>
      <c r="AF25" s="25"/>
      <c r="AH25" s="28"/>
      <c r="AI25" s="28"/>
      <c r="AJ25" s="28"/>
      <c r="AK25" s="25">
        <v>30</v>
      </c>
      <c r="AL25" s="25"/>
      <c r="AN25" s="28"/>
      <c r="AO25" s="28"/>
      <c r="AP25" s="28"/>
      <c r="AQ25" s="25">
        <v>80055</v>
      </c>
      <c r="AR25" s="25"/>
    </row>
  </sheetData>
  <sheetProtection selectLockedCells="1" selectUnlockedCells="1"/>
  <mergeCells count="335">
    <mergeCell ref="A2:C2"/>
    <mergeCell ref="D2:F2"/>
    <mergeCell ref="G2:AS2"/>
    <mergeCell ref="A3:C3"/>
    <mergeCell ref="D3:F3"/>
    <mergeCell ref="G3:I3"/>
    <mergeCell ref="J3:L3"/>
    <mergeCell ref="M3:O3"/>
    <mergeCell ref="P3:R3"/>
    <mergeCell ref="S3:U3"/>
    <mergeCell ref="Y4:AA4"/>
    <mergeCell ref="AB4:AD4"/>
    <mergeCell ref="AE4:AG4"/>
    <mergeCell ref="AH4:AJ4"/>
    <mergeCell ref="AK4:AM4"/>
    <mergeCell ref="AN4:AP4"/>
    <mergeCell ref="AN3:AP3"/>
    <mergeCell ref="AQ3:AS3"/>
    <mergeCell ref="A4:C4"/>
    <mergeCell ref="D4:F4"/>
    <mergeCell ref="G4:I4"/>
    <mergeCell ref="J4:L4"/>
    <mergeCell ref="M4:O4"/>
    <mergeCell ref="P4:R4"/>
    <mergeCell ref="S4:U4"/>
    <mergeCell ref="V4:X4"/>
    <mergeCell ref="V3:X3"/>
    <mergeCell ref="Y3:AA3"/>
    <mergeCell ref="AB3:AD3"/>
    <mergeCell ref="AE3:AG3"/>
    <mergeCell ref="AH3:AJ3"/>
    <mergeCell ref="AK3:AM3"/>
    <mergeCell ref="V6:X6"/>
    <mergeCell ref="A5:C5"/>
    <mergeCell ref="D5:F5"/>
    <mergeCell ref="G5:AS5"/>
    <mergeCell ref="A6:C6"/>
    <mergeCell ref="D6:F6"/>
    <mergeCell ref="G6:I6"/>
    <mergeCell ref="J6:L6"/>
    <mergeCell ref="M6:O6"/>
    <mergeCell ref="P6:R6"/>
    <mergeCell ref="S6:U6"/>
    <mergeCell ref="AN6:AP6"/>
    <mergeCell ref="AQ6:AS6"/>
    <mergeCell ref="Y6:AA6"/>
    <mergeCell ref="AB6:AD6"/>
    <mergeCell ref="AE6:AG6"/>
    <mergeCell ref="AH6:AJ6"/>
    <mergeCell ref="AK6:AM6"/>
    <mergeCell ref="AQ7:AR7"/>
    <mergeCell ref="A8:C8"/>
    <mergeCell ref="D8:F8"/>
    <mergeCell ref="G8:H8"/>
    <mergeCell ref="J8:L8"/>
    <mergeCell ref="M8:N8"/>
    <mergeCell ref="P8:R8"/>
    <mergeCell ref="S8:T8"/>
    <mergeCell ref="V8:X8"/>
    <mergeCell ref="Y8:Z8"/>
    <mergeCell ref="Y7:Z7"/>
    <mergeCell ref="AB7:AD7"/>
    <mergeCell ref="AE7:AF7"/>
    <mergeCell ref="AH7:AJ7"/>
    <mergeCell ref="AK7:AL7"/>
    <mergeCell ref="AN7:AP7"/>
    <mergeCell ref="A7:C7"/>
    <mergeCell ref="D7:F7"/>
    <mergeCell ref="G7:H7"/>
    <mergeCell ref="J7:L7"/>
    <mergeCell ref="M7:N7"/>
    <mergeCell ref="P7:R7"/>
    <mergeCell ref="S7:T7"/>
    <mergeCell ref="V7:X7"/>
    <mergeCell ref="P9:R9"/>
    <mergeCell ref="AN10:AP10"/>
    <mergeCell ref="AQ10:AR10"/>
    <mergeCell ref="AB8:AD8"/>
    <mergeCell ref="AE8:AF8"/>
    <mergeCell ref="AH8:AJ8"/>
    <mergeCell ref="AK8:AL8"/>
    <mergeCell ref="AN8:AP8"/>
    <mergeCell ref="AQ8:AR8"/>
    <mergeCell ref="Y10:Z10"/>
    <mergeCell ref="AB10:AD10"/>
    <mergeCell ref="AE10:AF10"/>
    <mergeCell ref="AH10:AJ10"/>
    <mergeCell ref="AK10:AL10"/>
    <mergeCell ref="S11:T11"/>
    <mergeCell ref="V11:X11"/>
    <mergeCell ref="V10:X10"/>
    <mergeCell ref="AK9:AL9"/>
    <mergeCell ref="AN9:AP9"/>
    <mergeCell ref="AQ9:AR9"/>
    <mergeCell ref="A10:C10"/>
    <mergeCell ref="D10:F10"/>
    <mergeCell ref="G10:H10"/>
    <mergeCell ref="J10:L10"/>
    <mergeCell ref="M10:N10"/>
    <mergeCell ref="P10:R10"/>
    <mergeCell ref="S10:T10"/>
    <mergeCell ref="S9:T9"/>
    <mergeCell ref="V9:X9"/>
    <mergeCell ref="Y9:Z9"/>
    <mergeCell ref="AB9:AD9"/>
    <mergeCell ref="AE9:AF9"/>
    <mergeCell ref="AH9:AJ9"/>
    <mergeCell ref="A9:C9"/>
    <mergeCell ref="D9:F9"/>
    <mergeCell ref="G9:H9"/>
    <mergeCell ref="J9:L9"/>
    <mergeCell ref="M9:N9"/>
    <mergeCell ref="AB12:AD12"/>
    <mergeCell ref="AE12:AF12"/>
    <mergeCell ref="AH12:AJ12"/>
    <mergeCell ref="AK12:AL12"/>
    <mergeCell ref="AN12:AP12"/>
    <mergeCell ref="AQ12:AR12"/>
    <mergeCell ref="AQ11:AR11"/>
    <mergeCell ref="A12:C12"/>
    <mergeCell ref="D12:F12"/>
    <mergeCell ref="G12:H12"/>
    <mergeCell ref="J12:L12"/>
    <mergeCell ref="M12:N12"/>
    <mergeCell ref="P12:R12"/>
    <mergeCell ref="S12:T12"/>
    <mergeCell ref="V12:X12"/>
    <mergeCell ref="Y12:Z12"/>
    <mergeCell ref="Y11:Z11"/>
    <mergeCell ref="AB11:AD11"/>
    <mergeCell ref="AE11:AF11"/>
    <mergeCell ref="AH11:AJ11"/>
    <mergeCell ref="AK11:AL11"/>
    <mergeCell ref="AN11:AP11"/>
    <mergeCell ref="A11:C11"/>
    <mergeCell ref="D11:F11"/>
    <mergeCell ref="G11:H11"/>
    <mergeCell ref="J11:L11"/>
    <mergeCell ref="M11:N11"/>
    <mergeCell ref="P11:R11"/>
    <mergeCell ref="A14:C14"/>
    <mergeCell ref="D14:F14"/>
    <mergeCell ref="G14:H14"/>
    <mergeCell ref="J14:L14"/>
    <mergeCell ref="M14:N14"/>
    <mergeCell ref="P14:R14"/>
    <mergeCell ref="S14:T14"/>
    <mergeCell ref="S13:T13"/>
    <mergeCell ref="V13:X13"/>
    <mergeCell ref="A13:C13"/>
    <mergeCell ref="D13:F13"/>
    <mergeCell ref="G13:H13"/>
    <mergeCell ref="J13:L13"/>
    <mergeCell ref="M13:N13"/>
    <mergeCell ref="P13:R13"/>
    <mergeCell ref="J15:L15"/>
    <mergeCell ref="M15:N15"/>
    <mergeCell ref="P15:R15"/>
    <mergeCell ref="S15:T15"/>
    <mergeCell ref="V15:X15"/>
    <mergeCell ref="V14:X14"/>
    <mergeCell ref="AK13:AL13"/>
    <mergeCell ref="AN13:AP13"/>
    <mergeCell ref="AQ13:AR13"/>
    <mergeCell ref="Y13:Z13"/>
    <mergeCell ref="AB13:AD13"/>
    <mergeCell ref="AE13:AF13"/>
    <mergeCell ref="AH13:AJ13"/>
    <mergeCell ref="AN14:AP14"/>
    <mergeCell ref="AQ14:AR14"/>
    <mergeCell ref="Y14:Z14"/>
    <mergeCell ref="AB14:AD14"/>
    <mergeCell ref="AE14:AF14"/>
    <mergeCell ref="AH14:AJ14"/>
    <mergeCell ref="AK14:AL14"/>
    <mergeCell ref="AQ15:AR15"/>
    <mergeCell ref="Y15:Z15"/>
    <mergeCell ref="AB15:AD15"/>
    <mergeCell ref="AE15:AF15"/>
    <mergeCell ref="AB16:AD16"/>
    <mergeCell ref="AE16:AG16"/>
    <mergeCell ref="AH16:AJ16"/>
    <mergeCell ref="AK16:AM16"/>
    <mergeCell ref="P17:R17"/>
    <mergeCell ref="AN18:AP18"/>
    <mergeCell ref="AQ18:AR18"/>
    <mergeCell ref="AN16:AP16"/>
    <mergeCell ref="AQ16:AS16"/>
    <mergeCell ref="AQ17:AR17"/>
    <mergeCell ref="AK18:AL18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H15:AJ15"/>
    <mergeCell ref="AK15:AL15"/>
    <mergeCell ref="AN15:AP15"/>
    <mergeCell ref="A15:C15"/>
    <mergeCell ref="D15:F15"/>
    <mergeCell ref="G15:H15"/>
    <mergeCell ref="S19:T19"/>
    <mergeCell ref="V19:X19"/>
    <mergeCell ref="V18:X18"/>
    <mergeCell ref="AK17:AL17"/>
    <mergeCell ref="AN17:AP17"/>
    <mergeCell ref="A18:C18"/>
    <mergeCell ref="D18:F18"/>
    <mergeCell ref="G18:H18"/>
    <mergeCell ref="J18:L18"/>
    <mergeCell ref="M18:N18"/>
    <mergeCell ref="P18:R18"/>
    <mergeCell ref="S18:T18"/>
    <mergeCell ref="S17:T17"/>
    <mergeCell ref="V17:X17"/>
    <mergeCell ref="Y17:Z17"/>
    <mergeCell ref="AB17:AD17"/>
    <mergeCell ref="AE17:AF17"/>
    <mergeCell ref="AH17:AJ17"/>
    <mergeCell ref="A17:C17"/>
    <mergeCell ref="D17:F17"/>
    <mergeCell ref="G17:H17"/>
    <mergeCell ref="J17:L17"/>
    <mergeCell ref="M17:N17"/>
    <mergeCell ref="Y18:Z18"/>
    <mergeCell ref="AB18:AD18"/>
    <mergeCell ref="AE18:AF18"/>
    <mergeCell ref="AH18:AJ18"/>
    <mergeCell ref="AB20:AD20"/>
    <mergeCell ref="AE20:AF20"/>
    <mergeCell ref="AH20:AJ20"/>
    <mergeCell ref="AK20:AL20"/>
    <mergeCell ref="AN20:AP20"/>
    <mergeCell ref="AQ20:AR20"/>
    <mergeCell ref="AQ19:AR19"/>
    <mergeCell ref="A20:C20"/>
    <mergeCell ref="D20:F20"/>
    <mergeCell ref="G20:H20"/>
    <mergeCell ref="J20:L20"/>
    <mergeCell ref="M20:N20"/>
    <mergeCell ref="P20:R20"/>
    <mergeCell ref="S20:T20"/>
    <mergeCell ref="V20:X20"/>
    <mergeCell ref="Y20:Z20"/>
    <mergeCell ref="Y19:Z19"/>
    <mergeCell ref="AB19:AD19"/>
    <mergeCell ref="AE19:AF19"/>
    <mergeCell ref="AH19:AJ19"/>
    <mergeCell ref="AK19:AL19"/>
    <mergeCell ref="AN19:AP19"/>
    <mergeCell ref="A19:C19"/>
    <mergeCell ref="D19:F19"/>
    <mergeCell ref="G19:H19"/>
    <mergeCell ref="J19:L19"/>
    <mergeCell ref="M19:N19"/>
    <mergeCell ref="P19:R19"/>
    <mergeCell ref="AK21:AL21"/>
    <mergeCell ref="AN21:AP21"/>
    <mergeCell ref="AQ21:AR21"/>
    <mergeCell ref="A22:C22"/>
    <mergeCell ref="D22:F22"/>
    <mergeCell ref="G22:H22"/>
    <mergeCell ref="J22:L22"/>
    <mergeCell ref="M22:N22"/>
    <mergeCell ref="P22:R22"/>
    <mergeCell ref="S22:T22"/>
    <mergeCell ref="S21:T21"/>
    <mergeCell ref="V21:X21"/>
    <mergeCell ref="Y21:Z21"/>
    <mergeCell ref="AB21:AD21"/>
    <mergeCell ref="AE21:AF21"/>
    <mergeCell ref="AH21:AJ21"/>
    <mergeCell ref="A21:C21"/>
    <mergeCell ref="D21:F21"/>
    <mergeCell ref="G21:H21"/>
    <mergeCell ref="J21:L21"/>
    <mergeCell ref="M21:N21"/>
    <mergeCell ref="P21:R21"/>
    <mergeCell ref="AN22:AP22"/>
    <mergeCell ref="AQ22:AR22"/>
    <mergeCell ref="A23:C23"/>
    <mergeCell ref="D23:F23"/>
    <mergeCell ref="G23:H23"/>
    <mergeCell ref="J23:L23"/>
    <mergeCell ref="M23:N23"/>
    <mergeCell ref="P23:R23"/>
    <mergeCell ref="S23:T23"/>
    <mergeCell ref="V23:X23"/>
    <mergeCell ref="V22:X22"/>
    <mergeCell ref="Y22:Z22"/>
    <mergeCell ref="AB22:AD22"/>
    <mergeCell ref="AE22:AF22"/>
    <mergeCell ref="AH22:AJ22"/>
    <mergeCell ref="AK22:AL22"/>
    <mergeCell ref="AK24:AL24"/>
    <mergeCell ref="AN24:AP24"/>
    <mergeCell ref="AQ24:AR24"/>
    <mergeCell ref="AQ23:AR23"/>
    <mergeCell ref="Y23:Z23"/>
    <mergeCell ref="AB23:AD23"/>
    <mergeCell ref="AE23:AF23"/>
    <mergeCell ref="AH23:AJ23"/>
    <mergeCell ref="AK23:AL23"/>
    <mergeCell ref="AN23:AP23"/>
    <mergeCell ref="A25:C25"/>
    <mergeCell ref="D25:F25"/>
    <mergeCell ref="G25:H25"/>
    <mergeCell ref="J25:L25"/>
    <mergeCell ref="M25:N25"/>
    <mergeCell ref="P25:R25"/>
    <mergeCell ref="AB24:AD24"/>
    <mergeCell ref="AE24:AF24"/>
    <mergeCell ref="AH24:AJ24"/>
    <mergeCell ref="A24:C24"/>
    <mergeCell ref="D24:F24"/>
    <mergeCell ref="G24:H24"/>
    <mergeCell ref="J24:L24"/>
    <mergeCell ref="M24:N24"/>
    <mergeCell ref="P24:R24"/>
    <mergeCell ref="S24:T24"/>
    <mergeCell ref="V24:X24"/>
    <mergeCell ref="Y24:Z24"/>
    <mergeCell ref="AK25:AL25"/>
    <mergeCell ref="AN25:AP25"/>
    <mergeCell ref="AQ25:AR25"/>
    <mergeCell ref="S25:T25"/>
    <mergeCell ref="V25:X25"/>
    <mergeCell ref="Y25:Z25"/>
    <mergeCell ref="AB25:AD25"/>
    <mergeCell ref="AE25:AF25"/>
    <mergeCell ref="AH25:AJ25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3315-E259-471D-A930-3C15EFC8242B}">
  <dimension ref="A2:O8"/>
  <sheetViews>
    <sheetView zoomScale="80" zoomScaleNormal="80" workbookViewId="0">
      <selection activeCell="G6" sqref="G6:H6"/>
    </sheetView>
  </sheetViews>
  <sheetFormatPr defaultRowHeight="14.5" x14ac:dyDescent="0.35"/>
  <cols>
    <col min="1" max="16384" width="8.7265625" style="4"/>
  </cols>
  <sheetData>
    <row r="2" spans="1:15" x14ac:dyDescent="0.35">
      <c r="A2" s="24" t="s">
        <v>130</v>
      </c>
      <c r="B2" s="24"/>
      <c r="C2" s="24"/>
      <c r="D2" s="24"/>
      <c r="E2" s="24"/>
      <c r="F2" s="24"/>
    </row>
    <row r="4" spans="1:15" x14ac:dyDescent="0.35">
      <c r="A4" s="28"/>
      <c r="B4" s="28"/>
      <c r="C4" s="28"/>
      <c r="D4" s="28"/>
      <c r="E4" s="28"/>
      <c r="F4" s="28"/>
      <c r="G4" s="24" t="s">
        <v>22</v>
      </c>
      <c r="H4" s="24"/>
      <c r="I4" s="24"/>
      <c r="J4" s="28"/>
      <c r="K4" s="28"/>
      <c r="L4" s="28"/>
      <c r="M4" s="24" t="s">
        <v>23</v>
      </c>
      <c r="N4" s="24"/>
      <c r="O4" s="24"/>
    </row>
    <row r="5" spans="1:15" x14ac:dyDescent="0.35">
      <c r="A5" s="28"/>
      <c r="B5" s="28"/>
      <c r="C5" s="28"/>
      <c r="D5" s="28"/>
      <c r="E5" s="28"/>
      <c r="F5" s="28"/>
      <c r="G5" s="24" t="s">
        <v>108</v>
      </c>
      <c r="H5" s="24"/>
      <c r="I5" s="24"/>
      <c r="J5" s="24"/>
      <c r="K5" s="24"/>
      <c r="L5" s="24"/>
      <c r="M5" s="24"/>
      <c r="N5" s="24"/>
      <c r="O5" s="24"/>
    </row>
    <row r="6" spans="1:15" x14ac:dyDescent="0.35">
      <c r="A6" s="24" t="s">
        <v>131</v>
      </c>
      <c r="B6" s="24"/>
      <c r="C6" s="24"/>
      <c r="D6" s="28"/>
      <c r="E6" s="28"/>
      <c r="F6" s="28"/>
      <c r="G6" s="25">
        <v>4127</v>
      </c>
      <c r="H6" s="25"/>
      <c r="J6" s="28"/>
      <c r="K6" s="28"/>
      <c r="L6" s="28"/>
      <c r="M6" s="25">
        <v>4100</v>
      </c>
      <c r="N6" s="25"/>
    </row>
    <row r="7" spans="1:15" x14ac:dyDescent="0.35">
      <c r="A7" s="24" t="s">
        <v>132</v>
      </c>
      <c r="B7" s="24"/>
      <c r="C7" s="24"/>
      <c r="D7" s="28"/>
      <c r="E7" s="28"/>
      <c r="F7" s="28"/>
      <c r="G7" s="26">
        <v>671</v>
      </c>
      <c r="H7" s="26"/>
      <c r="J7" s="28"/>
      <c r="K7" s="28"/>
      <c r="L7" s="28"/>
      <c r="M7" s="26">
        <v>727</v>
      </c>
      <c r="N7" s="26"/>
    </row>
    <row r="8" spans="1:15" x14ac:dyDescent="0.35">
      <c r="A8" s="24" t="s">
        <v>9</v>
      </c>
      <c r="B8" s="24"/>
      <c r="C8" s="24"/>
      <c r="D8" s="28"/>
      <c r="E8" s="28"/>
      <c r="F8" s="28"/>
      <c r="G8" s="25">
        <v>4798</v>
      </c>
      <c r="H8" s="25"/>
      <c r="J8" s="28"/>
      <c r="K8" s="28"/>
      <c r="L8" s="28"/>
      <c r="M8" s="25">
        <v>4827</v>
      </c>
      <c r="N8" s="25"/>
    </row>
  </sheetData>
  <sheetProtection selectLockedCells="1" selectUnlockedCells="1"/>
  <mergeCells count="24">
    <mergeCell ref="M4:O4"/>
    <mergeCell ref="A2:F2"/>
    <mergeCell ref="A4:C4"/>
    <mergeCell ref="D4:F4"/>
    <mergeCell ref="G4:I4"/>
    <mergeCell ref="J4:L4"/>
    <mergeCell ref="A5:C5"/>
    <mergeCell ref="D5:F5"/>
    <mergeCell ref="G5:O5"/>
    <mergeCell ref="A6:C6"/>
    <mergeCell ref="D6:F6"/>
    <mergeCell ref="G6:H6"/>
    <mergeCell ref="J6:L6"/>
    <mergeCell ref="M6:N6"/>
    <mergeCell ref="A8:C8"/>
    <mergeCell ref="D8:F8"/>
    <mergeCell ref="G8:H8"/>
    <mergeCell ref="J8:L8"/>
    <mergeCell ref="M8:N8"/>
    <mergeCell ref="A7:C7"/>
    <mergeCell ref="D7:F7"/>
    <mergeCell ref="G7:H7"/>
    <mergeCell ref="J7:L7"/>
    <mergeCell ref="M7:N7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allocation</vt:lpstr>
      <vt:lpstr>balance_sheet</vt:lpstr>
      <vt:lpstr>fixed_maturity</vt:lpstr>
      <vt:lpstr>by_maturity</vt:lpstr>
      <vt:lpstr>public_private</vt:lpstr>
      <vt:lpstr>rating</vt:lpstr>
      <vt:lpstr>rating_2</vt:lpstr>
      <vt:lpstr>LPS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 Nozadze</dc:creator>
  <cp:lastModifiedBy>Giga Nozadze</cp:lastModifiedBy>
  <dcterms:created xsi:type="dcterms:W3CDTF">2025-09-08T00:35:28Z</dcterms:created>
  <dcterms:modified xsi:type="dcterms:W3CDTF">2025-10-07T18:11:14Z</dcterms:modified>
</cp:coreProperties>
</file>