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n\OneDrive\Desktop\NYU\Fall 2025\Capstone\Current allocations\Aggregated\"/>
    </mc:Choice>
  </mc:AlternateContent>
  <xr:revisionPtr revIDLastSave="0" documentId="13_ncr:1_{B07527C5-CF51-49EE-ADB0-2024E688D854}" xr6:coauthVersionLast="47" xr6:coauthVersionMax="47" xr10:uidLastSave="{00000000-0000-0000-0000-000000000000}"/>
  <bookViews>
    <workbookView xWindow="-110" yWindow="-110" windowWidth="19420" windowHeight="11500" xr2:uid="{01EED336-2FD3-40B4-B93B-2DB224EEEE08}"/>
  </bookViews>
  <sheets>
    <sheet name="allocation" sheetId="1" r:id="rId1"/>
    <sheet name="balance_sheet" sheetId="5" r:id="rId2"/>
    <sheet name="fixed_maturity" sheetId="2" r:id="rId3"/>
    <sheet name="maturity" sheetId="3" r:id="rId4"/>
    <sheet name="rat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2" i="1"/>
  <c r="D11" i="1"/>
  <c r="D10" i="1"/>
  <c r="D9" i="1"/>
  <c r="D8" i="1"/>
  <c r="D7" i="1"/>
  <c r="I19" i="1"/>
  <c r="I18" i="1"/>
  <c r="I10" i="1"/>
  <c r="I9" i="1"/>
  <c r="I5" i="1"/>
  <c r="D21" i="1"/>
  <c r="I6" i="1"/>
  <c r="D23" i="1"/>
  <c r="L7" i="1"/>
  <c r="D22" i="1"/>
  <c r="I27" i="1"/>
  <c r="I25" i="1"/>
  <c r="I24" i="1"/>
  <c r="I22" i="1"/>
  <c r="I21" i="1"/>
  <c r="D16" i="1"/>
  <c r="D15" i="1"/>
  <c r="D14" i="1"/>
  <c r="I23" i="1"/>
  <c r="I13" i="1"/>
  <c r="I14" i="1"/>
  <c r="I15" i="1"/>
  <c r="I12" i="1"/>
  <c r="I4" i="1"/>
  <c r="D5" i="1" s="1"/>
  <c r="D6" i="1"/>
  <c r="I3" i="1"/>
  <c r="K7" i="1"/>
  <c r="K6" i="1"/>
  <c r="K5" i="1"/>
  <c r="K4" i="1"/>
  <c r="K3" i="1"/>
  <c r="I26" i="1" l="1"/>
  <c r="D3" i="1"/>
  <c r="D4" i="1"/>
  <c r="L5" i="1"/>
  <c r="L3" i="1" l="1"/>
  <c r="D24" i="1"/>
  <c r="L4" i="1"/>
  <c r="L6" i="1"/>
  <c r="E24" i="1" l="1"/>
  <c r="E16" i="1"/>
  <c r="E5" i="1"/>
  <c r="E15" i="1"/>
  <c r="E7" i="1"/>
  <c r="E6" i="1"/>
  <c r="E22" i="1"/>
  <c r="E18" i="1"/>
  <c r="E17" i="1"/>
  <c r="E20" i="1"/>
  <c r="E13" i="1"/>
  <c r="E23" i="1"/>
  <c r="E14" i="1"/>
  <c r="E21" i="1"/>
  <c r="E11" i="1"/>
  <c r="E8" i="1"/>
  <c r="E9" i="1"/>
  <c r="E3" i="1"/>
  <c r="L8" i="1"/>
  <c r="E10" i="1"/>
  <c r="E19" i="1"/>
  <c r="E4" i="1"/>
  <c r="E12" i="1"/>
</calcChain>
</file>

<file path=xl/sharedStrings.xml><?xml version="1.0" encoding="utf-8"?>
<sst xmlns="http://schemas.openxmlformats.org/spreadsheetml/2006/main" count="453" uniqueCount="150">
  <si>
    <t>Asset</t>
  </si>
  <si>
    <t>$ Million</t>
  </si>
  <si>
    <t>Share</t>
  </si>
  <si>
    <t>Government</t>
  </si>
  <si>
    <t>Total UST</t>
  </si>
  <si>
    <t>Structured</t>
  </si>
  <si>
    <t>Short/Intermediate</t>
  </si>
  <si>
    <t>Long</t>
  </si>
  <si>
    <t>Total</t>
  </si>
  <si>
    <t>&lt;1Y</t>
  </si>
  <si>
    <t>1-5Y</t>
  </si>
  <si>
    <t>5-10Y</t>
  </si>
  <si>
    <t>10Y+</t>
  </si>
  <si>
    <t>IG</t>
  </si>
  <si>
    <t>Private Equity</t>
  </si>
  <si>
    <t>HY</t>
  </si>
  <si>
    <t>Private Credit</t>
  </si>
  <si>
    <t>U.S. government and agencies</t>
  </si>
  <si>
    <t>Non-U.S. governments</t>
  </si>
  <si>
    <t>States and political subdivisions</t>
  </si>
  <si>
    <t>Corporate</t>
  </si>
  <si>
    <t>Commercial mortgage-backed securities</t>
  </si>
  <si>
    <t>Collateralized debt obligations (2)</t>
  </si>
  <si>
    <t>Other debt obligations</t>
  </si>
  <si>
    <t>Residential mortgage-backed pass-through securities</t>
  </si>
  <si>
    <t>—</t>
  </si>
  <si>
    <t>Due in one year or less</t>
  </si>
  <si>
    <t>Due after one year through five years</t>
  </si>
  <si>
    <t>Due after five years through ten years</t>
  </si>
  <si>
    <t>Due after ten years</t>
  </si>
  <si>
    <t>Subtotal</t>
  </si>
  <si>
    <t>Mortgage-backed and other asset-backed securities</t>
  </si>
  <si>
    <t>(2) Primarily consists of collateralized loan obligations backed by secured corporate loans.</t>
  </si>
  <si>
    <t>Public</t>
  </si>
  <si>
    <t>Fixed Maturities Available-For-Sale Unrealized Losses.</t>
  </si>
  <si>
    <t>​</t>
  </si>
  <si>
    <t>June 30, 2025</t>
  </si>
  <si>
    <t>December 31, 2024</t>
  </si>
  <si>
    <t>Gross</t>
  </si>
  <si>
    <t>Allowance</t>
  </si>
  <si>
    <t>Amortized</t>
  </si>
  <si>
    <t>unrealized</t>
  </si>
  <si>
    <t>for credit</t>
  </si>
  <si>
    <t>Carrying</t>
  </si>
  <si>
    <t>cost</t>
  </si>
  <si>
    <t>gains</t>
  </si>
  <si>
    <t>losses</t>
  </si>
  <si>
    <t>loss</t>
  </si>
  <si>
    <t>amount</t>
  </si>
  <si>
    <t>(in millions)</t>
  </si>
  <si>
    <t>Investment grade:</t>
  </si>
  <si>
    <t>Private</t>
  </si>
  <si>
    <t>Below investment grade:</t>
  </si>
  <si>
    <t>Total fixed maturities, available-for-sale (1)</t>
  </si>
  <si>
    <t>June 30,</t>
  </si>
  <si>
    <t>December 31,</t>
  </si>
  <si>
    <t>2025</t>
  </si>
  <si>
    <t>2024</t>
  </si>
  <si>
    <t>(Unaudited)</t>
  </si>
  <si>
    <t>(in millions, except share amounts)</t>
  </si>
  <si>
    <t>Assets</t>
  </si>
  <si>
    <t>Fixed maturities, available-for-sale (1)</t>
  </si>
  <si>
    <t>Fixed maturities, trading (2025 and 2024 include  $ 195.0  million and  $ 205.9  million related to consolidated variable interest entities)</t>
  </si>
  <si>
    <t>Equity securities (2025 and 2024 include  $ 396.4  million and  $ 367.9  million related to consolidated variable interest entities)</t>
  </si>
  <si>
    <t>Mortgage loans (2025 and 2024 include  $ 762.0  million and  $ 944.5  million related to consolidated variable interest entities and  $ 0.0  million and  $ 140.6  million measured at fair value under the fair value option)</t>
  </si>
  <si>
    <t>Real estate (2025 and 2024 include  $ 812.7  million and  $ 781.8  million related to consolidated variable interest entities)</t>
  </si>
  <si>
    <t>Policy loans</t>
  </si>
  <si>
    <t>Other investments (2025 and 2024 include  $ 714.2  million and  $ 625.6  million related to consolidated variable interest entities and  $ 119.0  million and  $ 129.0  million measured at fair value under the fair value option)</t>
  </si>
  <si>
    <t>Total investments</t>
  </si>
  <si>
    <t>Cash and cash equivalents (2025 and 2024 include  $ 115.3  million and  $ 86.1  million related to consolidated variable interest entities)</t>
  </si>
  <si>
    <t>Accrued investment income (2025 and 2024 include  $ 36.5  million and  $ 19.1  million related to consolidated variable interest entities)</t>
  </si>
  <si>
    <t>Reinsurance recoverable and deposit receivable</t>
  </si>
  <si>
    <t>Premiums due and other receivables</t>
  </si>
  <si>
    <t>Deferred acquisition costs</t>
  </si>
  <si>
    <t>Market risk benefit asset</t>
  </si>
  <si>
    <t>Property and equipment</t>
  </si>
  <si>
    <t>Goodwill</t>
  </si>
  <si>
    <t>Other intangibles</t>
  </si>
  <si>
    <t>Separate account assets (2025 and 2024 include  $ 36,950.3  million and  $ 32,802.2  million related to consolidated variable interest entities)</t>
  </si>
  <si>
    <t>Other assets</t>
  </si>
  <si>
    <t>Total assets</t>
  </si>
  <si>
    <t>Liabilities</t>
  </si>
  <si>
    <t>Contractholder funds</t>
  </si>
  <si>
    <t>Future policy benefits and claims</t>
  </si>
  <si>
    <t>Market risk benefit liability</t>
  </si>
  <si>
    <t>Other policyholder funds</t>
  </si>
  <si>
    <t>Short-term debt (2025 and 2024 include  $ 0.0  million and  $ 119.0  million related to consolidated variable interest entities)</t>
  </si>
  <si>
    <t>Long-term debt</t>
  </si>
  <si>
    <t>Income taxes currently payable</t>
  </si>
  <si>
    <t>Deferred income taxes</t>
  </si>
  <si>
    <t>Separate account liabilities (2025 and 2024 include  $ 36,950.3  million and  $ 32,802.2  million related to consolidated variable interest entities)</t>
  </si>
  <si>
    <t>Funds withheld payable</t>
  </si>
  <si>
    <t>Other liabilities (2025 and 2024 include  $ 83.1  million and  $ 108.8  million related to consolidated variable interest entities)</t>
  </si>
  <si>
    <t>Total liabilities</t>
  </si>
  <si>
    <t>Redeemable noncontrolling interest (2025 and 2024 include  $ 363.1  million and  $ 309.9  million related to consolidated variable interest entities)</t>
  </si>
  <si>
    <t>Stockholders’ equity</t>
  </si>
  <si>
    <t>Common stock, par value  $ 0.01  per share;  2,500,000,000  shares authorized;  496,571,264  and  494,734,908  shares issued as of 2025 and 2024;  223,185,689  and  226,225,161  shares outstanding as of 2025 and 2024</t>
  </si>
  <si>
    <t>Additional paid-in capital</t>
  </si>
  <si>
    <t>Retained earnings</t>
  </si>
  <si>
    <t>Accumulated other comprehensive loss</t>
  </si>
  <si>
    <t>Treasury stock, at cost;  273,385,575  and  268,509,747  shares as of 2025 and 2024</t>
  </si>
  <si>
    <t>Total stockholders’ equity attributable to Principal Financial Group, Inc.</t>
  </si>
  <si>
    <t>Noncontrolling interest</t>
  </si>
  <si>
    <t>Total stockholders’ equity</t>
  </si>
  <si>
    <t>Total liabilities and stockholders’ equity</t>
  </si>
  <si>
    <t>US Treasuries, Short/Intermediate</t>
  </si>
  <si>
    <t>US Treasuries, Long</t>
  </si>
  <si>
    <t>Munis</t>
  </si>
  <si>
    <t>US Taxable Munis</t>
  </si>
  <si>
    <t>Total public corporates</t>
  </si>
  <si>
    <t>Global ex-US Government, hedged</t>
  </si>
  <si>
    <t>Private credit</t>
  </si>
  <si>
    <t>Public Corporates</t>
  </si>
  <si>
    <t>US Public Corporates IG AAA</t>
  </si>
  <si>
    <t>US Public Corporates IG AA</t>
  </si>
  <si>
    <t>US Public Corporates IG A</t>
  </si>
  <si>
    <t>US Public Corporates IG BBB</t>
  </si>
  <si>
    <t>US Public Corporates, HY Intermediate</t>
  </si>
  <si>
    <t>US Public Corporates, HY Long</t>
  </si>
  <si>
    <t>Global ex-US Corporates, hedged</t>
  </si>
  <si>
    <t>Residential Mortgage-Backed Securities</t>
  </si>
  <si>
    <t>Commercial Mortgage-Backed Securities</t>
  </si>
  <si>
    <t>Asset-Backed Securities</t>
  </si>
  <si>
    <t>Corporate IG Private Placement A</t>
  </si>
  <si>
    <t>Corporate IG Private Placement BBB</t>
  </si>
  <si>
    <t>Corporate HY Private (Leveraged Loans)</t>
  </si>
  <si>
    <t>Residential Mortgage Whole Loans</t>
  </si>
  <si>
    <t>Commercial Mortgage Whole Loans</t>
  </si>
  <si>
    <t>AAA</t>
  </si>
  <si>
    <t>PE and RE</t>
  </si>
  <si>
    <t>AA</t>
  </si>
  <si>
    <t>Real Estate (via partnerships, equity)</t>
  </si>
  <si>
    <t>A</t>
  </si>
  <si>
    <t>BBB</t>
  </si>
  <si>
    <t>BB</t>
  </si>
  <si>
    <t>B</t>
  </si>
  <si>
    <t>CCC and lower</t>
  </si>
  <si>
    <t>Fixed maturities</t>
  </si>
  <si>
    <t>Equity securities</t>
  </si>
  <si>
    <t>Mortgage loans</t>
  </si>
  <si>
    <t>Real estate</t>
  </si>
  <si>
    <t>Other investments</t>
  </si>
  <si>
    <t>Total invested assets</t>
  </si>
  <si>
    <t>Cash and cash equivalents</t>
  </si>
  <si>
    <t>Total invested assets and cash</t>
  </si>
  <si>
    <t>Corporate - public</t>
  </si>
  <si>
    <t>Corporate - private</t>
  </si>
  <si>
    <t>Residential collateralized mortgage obligations</t>
  </si>
  <si>
    <t>Asset-backed securities</t>
  </si>
  <si>
    <t>Total fixed 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</si>
</sst>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%"/>
    <numFmt numFmtId="165" formatCode="_(\$* #,##0.00_);_(\$* \(#,##0.00\);_(\$* \-??_);_(@_)"/>
    <numFmt numFmtId="166" formatCode="\(#,##0.00_);[Red]\(#,##0.00\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top"/>
    </xf>
    <xf numFmtId="9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Alignment="1">
      <alignment vertical="center"/>
    </xf>
    <xf numFmtId="4" fontId="0" fillId="0" borderId="0" xfId="0" applyNumberFormat="1"/>
    <xf numFmtId="0" fontId="4" fillId="0" borderId="0" xfId="0" applyFont="1"/>
    <xf numFmtId="4" fontId="4" fillId="0" borderId="0" xfId="0" applyNumberFormat="1" applyFont="1"/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5" fillId="0" borderId="0" xfId="3" applyAlignment="1">
      <alignment horizontal="center"/>
    </xf>
    <xf numFmtId="0" fontId="5" fillId="0" borderId="0" xfId="3" applyAlignment="1">
      <alignment horizontal="right"/>
    </xf>
    <xf numFmtId="0" fontId="6" fillId="0" borderId="0" xfId="3" applyFont="1" applyAlignment="1">
      <alignment horizontal="right"/>
    </xf>
    <xf numFmtId="4" fontId="6" fillId="0" borderId="0" xfId="3" applyNumberFormat="1" applyFont="1" applyAlignment="1">
      <alignment horizontal="right"/>
    </xf>
    <xf numFmtId="4" fontId="5" fillId="0" borderId="0" xfId="3" applyNumberFormat="1" applyAlignment="1">
      <alignment horizontal="right"/>
    </xf>
    <xf numFmtId="166" fontId="6" fillId="0" borderId="0" xfId="3" applyNumberFormat="1" applyFont="1" applyAlignment="1">
      <alignment horizontal="right"/>
    </xf>
    <xf numFmtId="166" fontId="5" fillId="0" borderId="0" xfId="3" applyNumberFormat="1" applyAlignment="1">
      <alignment horizontal="right"/>
    </xf>
    <xf numFmtId="0" fontId="2" fillId="0" borderId="1" xfId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7" fontId="8" fillId="0" borderId="1" xfId="0" applyNumberFormat="1" applyFont="1" applyBorder="1" applyAlignment="1">
      <alignment vertical="center"/>
    </xf>
    <xf numFmtId="164" fontId="8" fillId="0" borderId="1" xfId="4" applyNumberFormat="1" applyFont="1" applyBorder="1" applyAlignment="1">
      <alignment vertical="center"/>
    </xf>
    <xf numFmtId="37" fontId="0" fillId="0" borderId="0" xfId="0" applyNumberFormat="1" applyAlignment="1">
      <alignment vertical="center"/>
    </xf>
    <xf numFmtId="37" fontId="8" fillId="0" borderId="0" xfId="0" applyNumberFormat="1" applyFont="1" applyAlignment="1">
      <alignment vertical="center"/>
    </xf>
    <xf numFmtId="164" fontId="8" fillId="0" borderId="0" xfId="4" applyNumberFormat="1" applyFont="1" applyBorder="1" applyAlignment="1">
      <alignment vertical="center"/>
    </xf>
    <xf numFmtId="164" fontId="0" fillId="0" borderId="0" xfId="4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37" fontId="9" fillId="0" borderId="2" xfId="0" applyNumberFormat="1" applyFont="1" applyBorder="1" applyAlignment="1">
      <alignment vertical="center"/>
    </xf>
    <xf numFmtId="9" fontId="3" fillId="0" borderId="2" xfId="4" applyFont="1" applyBorder="1" applyAlignment="1">
      <alignment vertical="center"/>
    </xf>
    <xf numFmtId="8" fontId="0" fillId="0" borderId="0" xfId="0" applyNumberFormat="1"/>
    <xf numFmtId="0" fontId="2" fillId="0" borderId="1" xfId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0" fontId="6" fillId="0" borderId="0" xfId="3" applyFont="1" applyAlignment="1">
      <alignment horizontal="center"/>
    </xf>
    <xf numFmtId="0" fontId="5" fillId="0" borderId="0" xfId="3" applyAlignment="1">
      <alignment horizontal="center"/>
    </xf>
    <xf numFmtId="165" fontId="6" fillId="0" borderId="0" xfId="3" applyNumberFormat="1" applyFont="1" applyAlignment="1">
      <alignment horizontal="right"/>
    </xf>
    <xf numFmtId="165" fontId="5" fillId="0" borderId="0" xfId="3" applyNumberFormat="1" applyAlignment="1">
      <alignment horizontal="right"/>
    </xf>
    <xf numFmtId="0" fontId="7" fillId="0" borderId="0" xfId="3" applyFont="1" applyAlignment="1">
      <alignment horizontal="center"/>
    </xf>
    <xf numFmtId="0" fontId="6" fillId="0" borderId="0" xfId="3" applyFont="1"/>
  </cellXfs>
  <cellStyles count="5">
    <cellStyle name="Normal" xfId="0" builtinId="0"/>
    <cellStyle name="Normal 2" xfId="1" xr:uid="{34E74027-B785-42DB-9F97-068B80265541}"/>
    <cellStyle name="Normal 3" xfId="3" xr:uid="{C5FC8647-6017-4A02-9CDC-5F892E12A773}"/>
    <cellStyle name="Percent" xfId="4" builtinId="5"/>
    <cellStyle name="Percent 2" xfId="2" xr:uid="{0ADE1F92-A293-43B7-AD07-0052F73CD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759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8-4407-BC65-8A895A9EEE69}"/>
              </c:ext>
            </c:extLst>
          </c:dPt>
          <c:dPt>
            <c:idx val="1"/>
            <c:bubble3D val="0"/>
            <c:spPr>
              <a:solidFill>
                <a:srgbClr val="1E5C5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8-4407-BC65-8A895A9EEE69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8-4407-BC65-8A895A9EEE69}"/>
              </c:ext>
            </c:extLst>
          </c:dPt>
          <c:dPt>
            <c:idx val="3"/>
            <c:bubble3D val="0"/>
            <c:spPr>
              <a:solidFill>
                <a:srgbClr val="097B9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8-4407-BC65-8A895A9EEE69}"/>
              </c:ext>
            </c:extLst>
          </c:dPt>
          <c:dPt>
            <c:idx val="4"/>
            <c:bubble3D val="0"/>
            <c:spPr>
              <a:solidFill>
                <a:srgbClr val="8B257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38-4407-BC65-8A895A9EEE69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0.165653784524199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38-4407-BC65-8A895A9EEE69}"/>
                </c:ext>
              </c:extLst>
            </c:dLbl>
            <c:dLbl>
              <c:idx val="1"/>
              <c:layout>
                <c:manualLayout>
                  <c:x val="0.13055555555555556"/>
                  <c:y val="4.06536983752304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8-4407-BC65-8A895A9EEE69}"/>
                </c:ext>
              </c:extLst>
            </c:dLbl>
            <c:dLbl>
              <c:idx val="2"/>
              <c:layout>
                <c:manualLayout>
                  <c:x val="-8.6083625685403189E-2"/>
                  <c:y val="0.125324006271644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8-4407-BC65-8A895A9EEE69}"/>
                </c:ext>
              </c:extLst>
            </c:dLbl>
            <c:dLbl>
              <c:idx val="3"/>
              <c:layout>
                <c:manualLayout>
                  <c:x val="-0.13055555555555559"/>
                  <c:y val="-0.1050328227571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8-4407-BC65-8A895A9EEE69}"/>
                </c:ext>
              </c:extLst>
            </c:dLbl>
            <c:dLbl>
              <c:idx val="4"/>
              <c:layout>
                <c:manualLayout>
                  <c:x val="-6.9444444444444392E-2"/>
                  <c:y val="-0.129629629629629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8-4407-BC65-8A895A9EEE69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allocation!$K$3:$K$7</c:f>
              <c:strCache>
                <c:ptCount val="5"/>
                <c:pt idx="0">
                  <c:v>Government</c:v>
                </c:pt>
                <c:pt idx="1">
                  <c:v>Public Corporates</c:v>
                </c:pt>
                <c:pt idx="2">
                  <c:v>Structured</c:v>
                </c:pt>
                <c:pt idx="3">
                  <c:v>Private Credit</c:v>
                </c:pt>
                <c:pt idx="4">
                  <c:v>PE and RE</c:v>
                </c:pt>
              </c:strCache>
            </c:strRef>
          </c:cat>
          <c:val>
            <c:numRef>
              <c:f>allocation!$L$3:$L$7</c:f>
              <c:numCache>
                <c:formatCode>#,##0_);\(#,##0\)</c:formatCode>
                <c:ptCount val="5"/>
                <c:pt idx="0">
                  <c:v>8289.7999999999993</c:v>
                </c:pt>
                <c:pt idx="1">
                  <c:v>39169.799999999996</c:v>
                </c:pt>
                <c:pt idx="2">
                  <c:v>15713.099999999999</c:v>
                </c:pt>
                <c:pt idx="3">
                  <c:v>35668.1</c:v>
                </c:pt>
                <c:pt idx="4">
                  <c:v>5241.7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38-4407-BC65-8A895A9EEE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17</xdr:col>
      <xdr:colOff>515938</xdr:colOff>
      <xdr:row>27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6D5F19-6F9E-4A8B-B406-E7FDB4B9D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4C8A-4951-428F-BB39-7464DA492569}">
  <dimension ref="B2:L27"/>
  <sheetViews>
    <sheetView tabSelected="1" zoomScale="80" zoomScaleNormal="80" workbookViewId="0">
      <selection activeCell="C2" sqref="C2"/>
    </sheetView>
  </sheetViews>
  <sheetFormatPr defaultRowHeight="12.5" x14ac:dyDescent="0.35"/>
  <cols>
    <col min="1" max="1" width="3.6328125" style="1" customWidth="1"/>
    <col min="2" max="2" width="15.453125" style="1" bestFit="1" customWidth="1"/>
    <col min="3" max="3" width="34.26953125" style="1" customWidth="1"/>
    <col min="4" max="4" width="11.54296875" style="1" customWidth="1"/>
    <col min="5" max="5" width="11" style="1" customWidth="1"/>
    <col min="6" max="7" width="8.7265625" style="1"/>
    <col min="8" max="8" width="21.90625" style="1" bestFit="1" customWidth="1"/>
    <col min="9" max="9" width="9.7265625" style="1" bestFit="1" customWidth="1"/>
    <col min="10" max="10" width="8.7265625" style="1"/>
    <col min="11" max="11" width="12.08984375" style="1" customWidth="1"/>
    <col min="12" max="12" width="9.453125" style="1" customWidth="1"/>
    <col min="13" max="16384" width="8.7265625" style="1"/>
  </cols>
  <sheetData>
    <row r="2" spans="2:12" ht="14.5" x14ac:dyDescent="0.35">
      <c r="B2" s="16"/>
      <c r="C2" s="17" t="s">
        <v>0</v>
      </c>
      <c r="D2" s="18" t="s">
        <v>1</v>
      </c>
      <c r="E2" s="18" t="s">
        <v>2</v>
      </c>
      <c r="F2" s="18"/>
      <c r="G2" s="16"/>
      <c r="H2" s="16"/>
      <c r="I2" s="16"/>
      <c r="J2" s="16"/>
      <c r="K2" s="16"/>
      <c r="L2" s="16"/>
    </row>
    <row r="3" spans="2:12" ht="12.5" customHeight="1" x14ac:dyDescent="0.35">
      <c r="B3" s="30" t="s">
        <v>3</v>
      </c>
      <c r="C3" s="15" t="s">
        <v>105</v>
      </c>
      <c r="D3" s="19">
        <f>I3*I9</f>
        <v>711.83670299095763</v>
      </c>
      <c r="E3" s="20">
        <f>D3/$D$24</f>
        <v>6.8391583886912551E-3</v>
      </c>
      <c r="F3" s="16"/>
      <c r="G3" s="16"/>
      <c r="H3" s="16" t="s">
        <v>4</v>
      </c>
      <c r="I3" s="21">
        <f>fixed_maturity!C3</f>
        <v>1583.4</v>
      </c>
      <c r="J3" s="16"/>
      <c r="K3" s="16" t="str">
        <f>B3</f>
        <v>Government</v>
      </c>
      <c r="L3" s="21">
        <f>SUM(D3:D6)</f>
        <v>8289.7999999999993</v>
      </c>
    </row>
    <row r="4" spans="2:12" ht="12.5" customHeight="1" x14ac:dyDescent="0.35">
      <c r="B4" s="31"/>
      <c r="C4" s="1" t="s">
        <v>106</v>
      </c>
      <c r="D4" s="22">
        <f>I3*I10</f>
        <v>871.56329700904246</v>
      </c>
      <c r="E4" s="23">
        <f>D4/$D$24</f>
        <v>8.3737736604044127E-3</v>
      </c>
      <c r="F4" s="16"/>
      <c r="G4" s="16"/>
      <c r="H4" s="1" t="s">
        <v>107</v>
      </c>
      <c r="I4" s="21">
        <f>fixed_maturity!C5</f>
        <v>6208.6</v>
      </c>
      <c r="J4" s="16"/>
      <c r="K4" s="16" t="str">
        <f>B7</f>
        <v>Public Corporates</v>
      </c>
      <c r="L4" s="21">
        <f>SUM(D7:D13)</f>
        <v>39169.799999999996</v>
      </c>
    </row>
    <row r="5" spans="2:12" ht="12.5" customHeight="1" x14ac:dyDescent="0.35">
      <c r="B5" s="31"/>
      <c r="C5" s="1" t="s">
        <v>108</v>
      </c>
      <c r="D5" s="22">
        <f>I4</f>
        <v>6208.6</v>
      </c>
      <c r="E5" s="23">
        <f>D5/$D$24</f>
        <v>5.9650757812312341E-2</v>
      </c>
      <c r="F5" s="16"/>
      <c r="G5" s="16"/>
      <c r="H5" s="16" t="s">
        <v>109</v>
      </c>
      <c r="I5" s="21">
        <f>SUM(rating!O10,rating!P13)</f>
        <v>39169.800000000003</v>
      </c>
      <c r="J5" s="16"/>
      <c r="K5" s="16" t="str">
        <f>B14</f>
        <v>Structured</v>
      </c>
      <c r="L5" s="21">
        <f>SUM(D14:D16)</f>
        <v>15713.099999999999</v>
      </c>
    </row>
    <row r="6" spans="2:12" ht="12.5" customHeight="1" x14ac:dyDescent="0.35">
      <c r="B6" s="31"/>
      <c r="C6" s="1" t="s">
        <v>110</v>
      </c>
      <c r="D6" s="22">
        <f>fixed_maturity!C4</f>
        <v>497.8</v>
      </c>
      <c r="E6" s="23">
        <f t="shared" ref="E6:E24" si="0">D6/$D$24</f>
        <v>4.782744457521677E-3</v>
      </c>
      <c r="F6" s="16"/>
      <c r="G6" s="16"/>
      <c r="H6" s="16" t="s">
        <v>111</v>
      </c>
      <c r="I6" s="21">
        <f>SUM(rating!P11,rating!P14)</f>
        <v>15004.5</v>
      </c>
      <c r="J6" s="16"/>
      <c r="K6" s="16" t="str">
        <f>B17</f>
        <v>Private Credit</v>
      </c>
      <c r="L6" s="21">
        <f>SUM(D17:D21)</f>
        <v>35668.1</v>
      </c>
    </row>
    <row r="7" spans="2:12" ht="12.5" customHeight="1" x14ac:dyDescent="0.35">
      <c r="B7" s="32" t="s">
        <v>112</v>
      </c>
      <c r="C7" s="15" t="s">
        <v>113</v>
      </c>
      <c r="D7" s="19">
        <f>$I$5*I21</f>
        <v>3108.6437039334151</v>
      </c>
      <c r="E7" s="20">
        <f t="shared" si="0"/>
        <v>2.986711218440578E-2</v>
      </c>
      <c r="F7" s="16"/>
      <c r="G7" s="16"/>
      <c r="H7" s="16"/>
      <c r="I7" s="16"/>
      <c r="J7" s="16"/>
      <c r="K7" s="16" t="str">
        <f>B22</f>
        <v>PE and RE</v>
      </c>
      <c r="L7" s="21">
        <f>SUM(D22:D23)</f>
        <v>5241.7</v>
      </c>
    </row>
    <row r="8" spans="2:12" ht="12.5" customHeight="1" x14ac:dyDescent="0.35">
      <c r="B8" s="33"/>
      <c r="C8" s="1" t="s">
        <v>114</v>
      </c>
      <c r="D8" s="22">
        <f>$I$5*I22</f>
        <v>4662.965555900123</v>
      </c>
      <c r="E8" s="23">
        <f t="shared" si="0"/>
        <v>4.4800668276608675E-2</v>
      </c>
      <c r="F8" s="16"/>
      <c r="G8" s="16"/>
      <c r="I8" s="24"/>
      <c r="J8" s="16"/>
      <c r="K8" s="17" t="s">
        <v>8</v>
      </c>
      <c r="L8" s="25">
        <f>SUM(L3:L7)</f>
        <v>104082.49999999999</v>
      </c>
    </row>
    <row r="9" spans="2:12" ht="12.5" customHeight="1" x14ac:dyDescent="0.35">
      <c r="B9" s="33"/>
      <c r="C9" s="1" t="s">
        <v>115</v>
      </c>
      <c r="D9" s="22">
        <f>$I$5*I23</f>
        <v>9325.9311118002461</v>
      </c>
      <c r="E9" s="23">
        <f t="shared" si="0"/>
        <v>8.9601336553217351E-2</v>
      </c>
      <c r="F9" s="16"/>
      <c r="G9" s="16"/>
      <c r="H9" s="16" t="s">
        <v>6</v>
      </c>
      <c r="I9" s="24">
        <f>SUM(I12:I14)</f>
        <v>0.44956214664074623</v>
      </c>
      <c r="J9" s="16"/>
      <c r="K9" s="16"/>
      <c r="L9" s="16"/>
    </row>
    <row r="10" spans="2:12" ht="12.5" customHeight="1" x14ac:dyDescent="0.35">
      <c r="B10" s="33"/>
      <c r="C10" s="1" t="s">
        <v>116</v>
      </c>
      <c r="D10" s="22">
        <f>$I$5*I24</f>
        <v>20206.184075567198</v>
      </c>
      <c r="E10" s="23">
        <f t="shared" si="0"/>
        <v>0.19413622919863757</v>
      </c>
      <c r="F10" s="16"/>
      <c r="G10" s="16"/>
      <c r="H10" s="16" t="s">
        <v>7</v>
      </c>
      <c r="I10" s="24">
        <f>1-I9</f>
        <v>0.55043785335925377</v>
      </c>
      <c r="J10" s="16"/>
      <c r="K10" s="16"/>
      <c r="L10" s="16"/>
    </row>
    <row r="11" spans="2:12" ht="12.5" customHeight="1" x14ac:dyDescent="0.35">
      <c r="B11" s="33"/>
      <c r="C11" s="1" t="s">
        <v>117</v>
      </c>
      <c r="D11" s="22">
        <f>I5*I19*I9</f>
        <v>838.91693131014551</v>
      </c>
      <c r="E11" s="23">
        <f t="shared" si="0"/>
        <v>8.0601151135891759E-3</v>
      </c>
      <c r="F11" s="16"/>
      <c r="G11" s="16"/>
      <c r="H11" s="16"/>
      <c r="I11" s="16"/>
      <c r="J11" s="16"/>
      <c r="K11" s="16"/>
      <c r="L11" s="16"/>
    </row>
    <row r="12" spans="2:12" ht="12.5" customHeight="1" x14ac:dyDescent="0.35">
      <c r="B12" s="33"/>
      <c r="C12" s="1" t="s">
        <v>118</v>
      </c>
      <c r="D12" s="22">
        <f>I5*I19*I10</f>
        <v>1027.1586214888764</v>
      </c>
      <c r="E12" s="23">
        <f t="shared" si="0"/>
        <v>9.8686966732051615E-3</v>
      </c>
      <c r="F12" s="21"/>
      <c r="G12" s="16"/>
      <c r="H12" s="16" t="s">
        <v>9</v>
      </c>
      <c r="I12" s="24">
        <f>maturity!C2/maturity!$C$6</f>
        <v>3.5159803099752092E-2</v>
      </c>
      <c r="J12" s="16"/>
      <c r="K12" s="16"/>
      <c r="L12" s="16"/>
    </row>
    <row r="13" spans="2:12" ht="12.5" customHeight="1" x14ac:dyDescent="0.35">
      <c r="B13" s="33"/>
      <c r="C13" s="1" t="s">
        <v>119</v>
      </c>
      <c r="D13" s="22">
        <v>0</v>
      </c>
      <c r="E13" s="23">
        <f t="shared" si="0"/>
        <v>0</v>
      </c>
      <c r="F13" s="21"/>
      <c r="G13" s="16"/>
      <c r="H13" s="16" t="s">
        <v>10</v>
      </c>
      <c r="I13" s="24">
        <f>maturity!C3/maturity!$C$6</f>
        <v>0.19617123544204462</v>
      </c>
      <c r="J13" s="16"/>
      <c r="K13" s="16"/>
      <c r="L13" s="16"/>
    </row>
    <row r="14" spans="2:12" ht="12.5" customHeight="1" x14ac:dyDescent="0.35">
      <c r="B14" s="30" t="s">
        <v>5</v>
      </c>
      <c r="C14" s="15" t="s">
        <v>120</v>
      </c>
      <c r="D14" s="19">
        <f>fixed_maturity!C7</f>
        <v>3705.8</v>
      </c>
      <c r="E14" s="20">
        <f t="shared" si="0"/>
        <v>3.5604448394302594E-2</v>
      </c>
      <c r="F14" s="21"/>
      <c r="G14" s="16"/>
      <c r="H14" s="16" t="s">
        <v>11</v>
      </c>
      <c r="I14" s="24">
        <f>maturity!C4/maturity!$C$6</f>
        <v>0.21823110809894949</v>
      </c>
      <c r="J14" s="16"/>
      <c r="K14" s="16"/>
      <c r="L14" s="16"/>
    </row>
    <row r="15" spans="2:12" ht="12.5" customHeight="1" x14ac:dyDescent="0.35">
      <c r="B15" s="31"/>
      <c r="C15" s="1" t="s">
        <v>121</v>
      </c>
      <c r="D15" s="22">
        <f>fixed_maturity!C8</f>
        <v>5168.5</v>
      </c>
      <c r="E15" s="23">
        <f t="shared" si="0"/>
        <v>4.9657723440539953E-2</v>
      </c>
      <c r="F15" s="21"/>
      <c r="G15" s="16"/>
      <c r="H15" s="16" t="s">
        <v>12</v>
      </c>
      <c r="I15" s="24">
        <f>maturity!C5/maturity!$C$6</f>
        <v>0.55043785335925377</v>
      </c>
      <c r="J15" s="16"/>
      <c r="K15" s="16"/>
      <c r="L15" s="16"/>
    </row>
    <row r="16" spans="2:12" ht="12.5" customHeight="1" x14ac:dyDescent="0.35">
      <c r="B16" s="31"/>
      <c r="C16" s="1" t="s">
        <v>122</v>
      </c>
      <c r="D16" s="22">
        <f>fixed_maturity!C9</f>
        <v>6838.8</v>
      </c>
      <c r="E16" s="23">
        <f t="shared" si="0"/>
        <v>6.5705570100641306E-2</v>
      </c>
      <c r="F16" s="21"/>
      <c r="G16" s="16"/>
      <c r="H16" s="16"/>
      <c r="I16" s="16"/>
      <c r="J16" s="16"/>
      <c r="K16" s="16"/>
      <c r="L16" s="16"/>
    </row>
    <row r="17" spans="2:12" ht="12.5" customHeight="1" x14ac:dyDescent="0.35">
      <c r="B17" s="30" t="s">
        <v>16</v>
      </c>
      <c r="C17" s="15" t="s">
        <v>123</v>
      </c>
      <c r="D17" s="19">
        <f>I6*SUM(I21:I23)</f>
        <v>6549.434628366218</v>
      </c>
      <c r="E17" s="20">
        <f t="shared" si="0"/>
        <v>6.2925416168579898E-2</v>
      </c>
      <c r="F17" s="16"/>
      <c r="G17" s="16"/>
      <c r="H17" s="16"/>
      <c r="I17" s="16"/>
      <c r="J17" s="16"/>
      <c r="K17" s="16"/>
      <c r="L17" s="16"/>
    </row>
    <row r="18" spans="2:12" ht="12.5" customHeight="1" x14ac:dyDescent="0.35">
      <c r="B18" s="31"/>
      <c r="C18" s="1" t="s">
        <v>124</v>
      </c>
      <c r="D18" s="22">
        <f>I6*I24</f>
        <v>7740.2409244328028</v>
      </c>
      <c r="E18" s="23">
        <f t="shared" si="0"/>
        <v>7.4366400926503512E-2</v>
      </c>
      <c r="F18" s="16"/>
      <c r="G18" s="16"/>
      <c r="H18" s="16" t="s">
        <v>13</v>
      </c>
      <c r="I18" s="24">
        <f>SUM(I21:I24)</f>
        <v>0.95235932905455167</v>
      </c>
      <c r="J18" s="16"/>
      <c r="K18" s="16"/>
      <c r="L18" s="16"/>
    </row>
    <row r="19" spans="2:12" ht="12.5" customHeight="1" x14ac:dyDescent="0.35">
      <c r="B19" s="31"/>
      <c r="C19" s="1" t="s">
        <v>125</v>
      </c>
      <c r="D19" s="22">
        <f>I6*I19</f>
        <v>714.82444720097942</v>
      </c>
      <c r="E19" s="23">
        <f t="shared" si="0"/>
        <v>6.8678639271825652E-3</v>
      </c>
      <c r="F19" s="16"/>
      <c r="G19" s="16"/>
      <c r="H19" s="16" t="s">
        <v>15</v>
      </c>
      <c r="I19" s="24">
        <f>1-I18</f>
        <v>4.7640670945448327E-2</v>
      </c>
      <c r="J19" s="16"/>
      <c r="K19" s="16"/>
      <c r="L19" s="16"/>
    </row>
    <row r="20" spans="2:12" ht="12.5" customHeight="1" x14ac:dyDescent="0.35">
      <c r="B20" s="31"/>
      <c r="C20" s="1" t="s">
        <v>126</v>
      </c>
      <c r="D20" s="22">
        <f>balance_sheet!D10*1/3</f>
        <v>6887.8666666666659</v>
      </c>
      <c r="E20" s="23">
        <f t="shared" si="0"/>
        <v>6.6176991008735045E-2</v>
      </c>
      <c r="F20" s="16"/>
      <c r="G20" s="16"/>
      <c r="H20" s="16"/>
      <c r="I20" s="16"/>
      <c r="J20" s="16"/>
      <c r="K20" s="16"/>
      <c r="L20" s="16"/>
    </row>
    <row r="21" spans="2:12" ht="12.5" customHeight="1" x14ac:dyDescent="0.35">
      <c r="B21" s="31"/>
      <c r="C21" s="1" t="s">
        <v>127</v>
      </c>
      <c r="D21" s="22">
        <f>balance_sheet!D10*2/3</f>
        <v>13775.733333333332</v>
      </c>
      <c r="E21" s="23">
        <f t="shared" si="0"/>
        <v>0.13235398201747009</v>
      </c>
      <c r="F21" s="16"/>
      <c r="G21" s="16"/>
      <c r="H21" s="16" t="s">
        <v>128</v>
      </c>
      <c r="I21" s="24">
        <f>SUM(rating!$O$10:$P$11)/rating!$O$15/12</f>
        <v>7.9363277421212644E-2</v>
      </c>
      <c r="J21" s="16"/>
      <c r="K21" s="16"/>
      <c r="L21" s="16"/>
    </row>
    <row r="22" spans="2:12" ht="12.5" customHeight="1" x14ac:dyDescent="0.35">
      <c r="B22" s="30" t="s">
        <v>129</v>
      </c>
      <c r="C22" s="15" t="s">
        <v>14</v>
      </c>
      <c r="D22" s="19">
        <f>fixed_maturity!H8*2/3</f>
        <v>3494.4666666666667</v>
      </c>
      <c r="E22" s="20">
        <f t="shared" si="0"/>
        <v>3.3574007798301025E-2</v>
      </c>
      <c r="F22" s="16"/>
      <c r="G22" s="16"/>
      <c r="H22" s="16" t="s">
        <v>130</v>
      </c>
      <c r="I22" s="24">
        <f>SUM(rating!$O$10:$P$11)/rating!$O$15/8</f>
        <v>0.11904491613181896</v>
      </c>
      <c r="J22" s="16"/>
      <c r="K22" s="16"/>
      <c r="L22" s="16"/>
    </row>
    <row r="23" spans="2:12" ht="12.5" customHeight="1" x14ac:dyDescent="0.35">
      <c r="B23" s="31"/>
      <c r="C23" s="1" t="s">
        <v>131</v>
      </c>
      <c r="D23" s="22">
        <f>fixed_maturity!H8*1/3</f>
        <v>1747.2333333333333</v>
      </c>
      <c r="E23" s="23">
        <f t="shared" si="0"/>
        <v>1.6787003899150513E-2</v>
      </c>
      <c r="F23" s="17"/>
      <c r="G23" s="16"/>
      <c r="H23" s="16" t="s">
        <v>132</v>
      </c>
      <c r="I23" s="24">
        <f>SUM(rating!$O$10:$P$11)/rating!$O$15/4</f>
        <v>0.23808983226363792</v>
      </c>
      <c r="J23" s="16"/>
      <c r="K23" s="16"/>
      <c r="L23" s="16"/>
    </row>
    <row r="24" spans="2:12" ht="12.5" customHeight="1" x14ac:dyDescent="0.35">
      <c r="B24" s="26" t="s">
        <v>8</v>
      </c>
      <c r="C24" s="26"/>
      <c r="D24" s="27">
        <f>SUM(D3:D23)</f>
        <v>104082.50000000001</v>
      </c>
      <c r="E24" s="28">
        <f t="shared" si="0"/>
        <v>1</v>
      </c>
      <c r="F24" s="16"/>
      <c r="G24" s="16"/>
      <c r="H24" s="16" t="s">
        <v>133</v>
      </c>
      <c r="I24" s="24">
        <f>SUM(rating!$O$10:$P$11)/rating!$O$15*13/24</f>
        <v>0.51586130323788215</v>
      </c>
      <c r="J24" s="16"/>
      <c r="K24" s="16"/>
      <c r="L24" s="16"/>
    </row>
    <row r="25" spans="2:12" ht="12.5" customHeight="1" x14ac:dyDescent="0.35">
      <c r="B25" s="16"/>
      <c r="C25" s="16"/>
      <c r="D25" s="16"/>
      <c r="E25" s="16"/>
      <c r="F25" s="16"/>
      <c r="G25" s="16"/>
      <c r="H25" s="16" t="s">
        <v>134</v>
      </c>
      <c r="I25" s="24">
        <f>(1-SUM($I$21:$I$24))/2</f>
        <v>2.3820335472724163E-2</v>
      </c>
      <c r="J25" s="16"/>
      <c r="K25" s="16"/>
      <c r="L25" s="16"/>
    </row>
    <row r="26" spans="2:12" ht="14.5" x14ac:dyDescent="0.35">
      <c r="B26" s="16"/>
      <c r="C26" s="16"/>
      <c r="D26" s="16"/>
      <c r="E26" s="16"/>
      <c r="F26" s="16"/>
      <c r="G26" s="16"/>
      <c r="H26" s="16" t="s">
        <v>135</v>
      </c>
      <c r="I26" s="24">
        <f t="shared" ref="I26" si="1">(1-SUM($I$21:$I$24))/3</f>
        <v>1.5880223648482777E-2</v>
      </c>
      <c r="J26" s="16"/>
      <c r="K26" s="16"/>
      <c r="L26" s="16"/>
    </row>
    <row r="27" spans="2:12" ht="14.5" x14ac:dyDescent="0.35">
      <c r="B27" s="16"/>
      <c r="C27" s="16"/>
      <c r="D27" s="16"/>
      <c r="E27" s="16"/>
      <c r="F27" s="16"/>
      <c r="G27" s="16"/>
      <c r="H27" s="16" t="s">
        <v>136</v>
      </c>
      <c r="I27" s="24">
        <f>(1-SUM($I$21:$I$24))/6</f>
        <v>7.9401118242413884E-3</v>
      </c>
      <c r="J27" s="16"/>
      <c r="K27" s="16"/>
      <c r="L27" s="16"/>
    </row>
  </sheetData>
  <mergeCells count="5">
    <mergeCell ref="B22:B23"/>
    <mergeCell ref="B3:B6"/>
    <mergeCell ref="B7:B13"/>
    <mergeCell ref="B14:B16"/>
    <mergeCell ref="B17:B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AB33-20E1-4750-9E21-E9400E523620}">
  <dimension ref="A2:G50"/>
  <sheetViews>
    <sheetView zoomScale="80" zoomScaleNormal="80" workbookViewId="0">
      <selection activeCell="D10" sqref="D10"/>
    </sheetView>
  </sheetViews>
  <sheetFormatPr defaultRowHeight="14.5" x14ac:dyDescent="0.35"/>
  <cols>
    <col min="1" max="1" width="100.81640625" style="6" customWidth="1"/>
    <col min="2" max="3" width="1.7265625" style="6" customWidth="1"/>
    <col min="4" max="4" width="10.7265625" style="6" customWidth="1"/>
    <col min="5" max="6" width="1.7265625" style="6" customWidth="1"/>
    <col min="7" max="7" width="10.7265625" style="6" customWidth="1"/>
    <col min="8" max="256" width="8.7265625" style="6"/>
    <col min="257" max="257" width="100.81640625" style="6" customWidth="1"/>
    <col min="258" max="259" width="1.7265625" style="6" customWidth="1"/>
    <col min="260" max="260" width="10.7265625" style="6" customWidth="1"/>
    <col min="261" max="262" width="1.7265625" style="6" customWidth="1"/>
    <col min="263" max="263" width="10.7265625" style="6" customWidth="1"/>
    <col min="264" max="512" width="8.7265625" style="6"/>
    <col min="513" max="513" width="100.81640625" style="6" customWidth="1"/>
    <col min="514" max="515" width="1.7265625" style="6" customWidth="1"/>
    <col min="516" max="516" width="10.7265625" style="6" customWidth="1"/>
    <col min="517" max="518" width="1.7265625" style="6" customWidth="1"/>
    <col min="519" max="519" width="10.7265625" style="6" customWidth="1"/>
    <col min="520" max="768" width="8.7265625" style="6"/>
    <col min="769" max="769" width="100.81640625" style="6" customWidth="1"/>
    <col min="770" max="771" width="1.7265625" style="6" customWidth="1"/>
    <col min="772" max="772" width="10.7265625" style="6" customWidth="1"/>
    <col min="773" max="774" width="1.7265625" style="6" customWidth="1"/>
    <col min="775" max="775" width="10.7265625" style="6" customWidth="1"/>
    <col min="776" max="1024" width="8.7265625" style="6"/>
    <col min="1025" max="1025" width="100.81640625" style="6" customWidth="1"/>
    <col min="1026" max="1027" width="1.7265625" style="6" customWidth="1"/>
    <col min="1028" max="1028" width="10.7265625" style="6" customWidth="1"/>
    <col min="1029" max="1030" width="1.7265625" style="6" customWidth="1"/>
    <col min="1031" max="1031" width="10.7265625" style="6" customWidth="1"/>
    <col min="1032" max="1280" width="8.7265625" style="6"/>
    <col min="1281" max="1281" width="100.81640625" style="6" customWidth="1"/>
    <col min="1282" max="1283" width="1.7265625" style="6" customWidth="1"/>
    <col min="1284" max="1284" width="10.7265625" style="6" customWidth="1"/>
    <col min="1285" max="1286" width="1.7265625" style="6" customWidth="1"/>
    <col min="1287" max="1287" width="10.7265625" style="6" customWidth="1"/>
    <col min="1288" max="1536" width="8.7265625" style="6"/>
    <col min="1537" max="1537" width="100.81640625" style="6" customWidth="1"/>
    <col min="1538" max="1539" width="1.7265625" style="6" customWidth="1"/>
    <col min="1540" max="1540" width="10.7265625" style="6" customWidth="1"/>
    <col min="1541" max="1542" width="1.7265625" style="6" customWidth="1"/>
    <col min="1543" max="1543" width="10.7265625" style="6" customWidth="1"/>
    <col min="1544" max="1792" width="8.7265625" style="6"/>
    <col min="1793" max="1793" width="100.81640625" style="6" customWidth="1"/>
    <col min="1794" max="1795" width="1.7265625" style="6" customWidth="1"/>
    <col min="1796" max="1796" width="10.7265625" style="6" customWidth="1"/>
    <col min="1797" max="1798" width="1.7265625" style="6" customWidth="1"/>
    <col min="1799" max="1799" width="10.7265625" style="6" customWidth="1"/>
    <col min="1800" max="2048" width="8.7265625" style="6"/>
    <col min="2049" max="2049" width="100.81640625" style="6" customWidth="1"/>
    <col min="2050" max="2051" width="1.7265625" style="6" customWidth="1"/>
    <col min="2052" max="2052" width="10.7265625" style="6" customWidth="1"/>
    <col min="2053" max="2054" width="1.7265625" style="6" customWidth="1"/>
    <col min="2055" max="2055" width="10.7265625" style="6" customWidth="1"/>
    <col min="2056" max="2304" width="8.7265625" style="6"/>
    <col min="2305" max="2305" width="100.81640625" style="6" customWidth="1"/>
    <col min="2306" max="2307" width="1.7265625" style="6" customWidth="1"/>
    <col min="2308" max="2308" width="10.7265625" style="6" customWidth="1"/>
    <col min="2309" max="2310" width="1.7265625" style="6" customWidth="1"/>
    <col min="2311" max="2311" width="10.7265625" style="6" customWidth="1"/>
    <col min="2312" max="2560" width="8.7265625" style="6"/>
    <col min="2561" max="2561" width="100.81640625" style="6" customWidth="1"/>
    <col min="2562" max="2563" width="1.7265625" style="6" customWidth="1"/>
    <col min="2564" max="2564" width="10.7265625" style="6" customWidth="1"/>
    <col min="2565" max="2566" width="1.7265625" style="6" customWidth="1"/>
    <col min="2567" max="2567" width="10.7265625" style="6" customWidth="1"/>
    <col min="2568" max="2816" width="8.7265625" style="6"/>
    <col min="2817" max="2817" width="100.81640625" style="6" customWidth="1"/>
    <col min="2818" max="2819" width="1.7265625" style="6" customWidth="1"/>
    <col min="2820" max="2820" width="10.7265625" style="6" customWidth="1"/>
    <col min="2821" max="2822" width="1.7265625" style="6" customWidth="1"/>
    <col min="2823" max="2823" width="10.7265625" style="6" customWidth="1"/>
    <col min="2824" max="3072" width="8.7265625" style="6"/>
    <col min="3073" max="3073" width="100.81640625" style="6" customWidth="1"/>
    <col min="3074" max="3075" width="1.7265625" style="6" customWidth="1"/>
    <col min="3076" max="3076" width="10.7265625" style="6" customWidth="1"/>
    <col min="3077" max="3078" width="1.7265625" style="6" customWidth="1"/>
    <col min="3079" max="3079" width="10.7265625" style="6" customWidth="1"/>
    <col min="3080" max="3328" width="8.7265625" style="6"/>
    <col min="3329" max="3329" width="100.81640625" style="6" customWidth="1"/>
    <col min="3330" max="3331" width="1.7265625" style="6" customWidth="1"/>
    <col min="3332" max="3332" width="10.7265625" style="6" customWidth="1"/>
    <col min="3333" max="3334" width="1.7265625" style="6" customWidth="1"/>
    <col min="3335" max="3335" width="10.7265625" style="6" customWidth="1"/>
    <col min="3336" max="3584" width="8.7265625" style="6"/>
    <col min="3585" max="3585" width="100.81640625" style="6" customWidth="1"/>
    <col min="3586" max="3587" width="1.7265625" style="6" customWidth="1"/>
    <col min="3588" max="3588" width="10.7265625" style="6" customWidth="1"/>
    <col min="3589" max="3590" width="1.7265625" style="6" customWidth="1"/>
    <col min="3591" max="3591" width="10.7265625" style="6" customWidth="1"/>
    <col min="3592" max="3840" width="8.7265625" style="6"/>
    <col min="3841" max="3841" width="100.81640625" style="6" customWidth="1"/>
    <col min="3842" max="3843" width="1.7265625" style="6" customWidth="1"/>
    <col min="3844" max="3844" width="10.7265625" style="6" customWidth="1"/>
    <col min="3845" max="3846" width="1.7265625" style="6" customWidth="1"/>
    <col min="3847" max="3847" width="10.7265625" style="6" customWidth="1"/>
    <col min="3848" max="4096" width="8.7265625" style="6"/>
    <col min="4097" max="4097" width="100.81640625" style="6" customWidth="1"/>
    <col min="4098" max="4099" width="1.7265625" style="6" customWidth="1"/>
    <col min="4100" max="4100" width="10.7265625" style="6" customWidth="1"/>
    <col min="4101" max="4102" width="1.7265625" style="6" customWidth="1"/>
    <col min="4103" max="4103" width="10.7265625" style="6" customWidth="1"/>
    <col min="4104" max="4352" width="8.7265625" style="6"/>
    <col min="4353" max="4353" width="100.81640625" style="6" customWidth="1"/>
    <col min="4354" max="4355" width="1.7265625" style="6" customWidth="1"/>
    <col min="4356" max="4356" width="10.7265625" style="6" customWidth="1"/>
    <col min="4357" max="4358" width="1.7265625" style="6" customWidth="1"/>
    <col min="4359" max="4359" width="10.7265625" style="6" customWidth="1"/>
    <col min="4360" max="4608" width="8.7265625" style="6"/>
    <col min="4609" max="4609" width="100.81640625" style="6" customWidth="1"/>
    <col min="4610" max="4611" width="1.7265625" style="6" customWidth="1"/>
    <col min="4612" max="4612" width="10.7265625" style="6" customWidth="1"/>
    <col min="4613" max="4614" width="1.7265625" style="6" customWidth="1"/>
    <col min="4615" max="4615" width="10.7265625" style="6" customWidth="1"/>
    <col min="4616" max="4864" width="8.7265625" style="6"/>
    <col min="4865" max="4865" width="100.81640625" style="6" customWidth="1"/>
    <col min="4866" max="4867" width="1.7265625" style="6" customWidth="1"/>
    <col min="4868" max="4868" width="10.7265625" style="6" customWidth="1"/>
    <col min="4869" max="4870" width="1.7265625" style="6" customWidth="1"/>
    <col min="4871" max="4871" width="10.7265625" style="6" customWidth="1"/>
    <col min="4872" max="5120" width="8.7265625" style="6"/>
    <col min="5121" max="5121" width="100.81640625" style="6" customWidth="1"/>
    <col min="5122" max="5123" width="1.7265625" style="6" customWidth="1"/>
    <col min="5124" max="5124" width="10.7265625" style="6" customWidth="1"/>
    <col min="5125" max="5126" width="1.7265625" style="6" customWidth="1"/>
    <col min="5127" max="5127" width="10.7265625" style="6" customWidth="1"/>
    <col min="5128" max="5376" width="8.7265625" style="6"/>
    <col min="5377" max="5377" width="100.81640625" style="6" customWidth="1"/>
    <col min="5378" max="5379" width="1.7265625" style="6" customWidth="1"/>
    <col min="5380" max="5380" width="10.7265625" style="6" customWidth="1"/>
    <col min="5381" max="5382" width="1.7265625" style="6" customWidth="1"/>
    <col min="5383" max="5383" width="10.7265625" style="6" customWidth="1"/>
    <col min="5384" max="5632" width="8.7265625" style="6"/>
    <col min="5633" max="5633" width="100.81640625" style="6" customWidth="1"/>
    <col min="5634" max="5635" width="1.7265625" style="6" customWidth="1"/>
    <col min="5636" max="5636" width="10.7265625" style="6" customWidth="1"/>
    <col min="5637" max="5638" width="1.7265625" style="6" customWidth="1"/>
    <col min="5639" max="5639" width="10.7265625" style="6" customWidth="1"/>
    <col min="5640" max="5888" width="8.7265625" style="6"/>
    <col min="5889" max="5889" width="100.81640625" style="6" customWidth="1"/>
    <col min="5890" max="5891" width="1.7265625" style="6" customWidth="1"/>
    <col min="5892" max="5892" width="10.7265625" style="6" customWidth="1"/>
    <col min="5893" max="5894" width="1.7265625" style="6" customWidth="1"/>
    <col min="5895" max="5895" width="10.7265625" style="6" customWidth="1"/>
    <col min="5896" max="6144" width="8.7265625" style="6"/>
    <col min="6145" max="6145" width="100.81640625" style="6" customWidth="1"/>
    <col min="6146" max="6147" width="1.7265625" style="6" customWidth="1"/>
    <col min="6148" max="6148" width="10.7265625" style="6" customWidth="1"/>
    <col min="6149" max="6150" width="1.7265625" style="6" customWidth="1"/>
    <col min="6151" max="6151" width="10.7265625" style="6" customWidth="1"/>
    <col min="6152" max="6400" width="8.7265625" style="6"/>
    <col min="6401" max="6401" width="100.81640625" style="6" customWidth="1"/>
    <col min="6402" max="6403" width="1.7265625" style="6" customWidth="1"/>
    <col min="6404" max="6404" width="10.7265625" style="6" customWidth="1"/>
    <col min="6405" max="6406" width="1.7265625" style="6" customWidth="1"/>
    <col min="6407" max="6407" width="10.7265625" style="6" customWidth="1"/>
    <col min="6408" max="6656" width="8.7265625" style="6"/>
    <col min="6657" max="6657" width="100.81640625" style="6" customWidth="1"/>
    <col min="6658" max="6659" width="1.7265625" style="6" customWidth="1"/>
    <col min="6660" max="6660" width="10.7265625" style="6" customWidth="1"/>
    <col min="6661" max="6662" width="1.7265625" style="6" customWidth="1"/>
    <col min="6663" max="6663" width="10.7265625" style="6" customWidth="1"/>
    <col min="6664" max="6912" width="8.7265625" style="6"/>
    <col min="6913" max="6913" width="100.81640625" style="6" customWidth="1"/>
    <col min="6914" max="6915" width="1.7265625" style="6" customWidth="1"/>
    <col min="6916" max="6916" width="10.7265625" style="6" customWidth="1"/>
    <col min="6917" max="6918" width="1.7265625" style="6" customWidth="1"/>
    <col min="6919" max="6919" width="10.7265625" style="6" customWidth="1"/>
    <col min="6920" max="7168" width="8.7265625" style="6"/>
    <col min="7169" max="7169" width="100.81640625" style="6" customWidth="1"/>
    <col min="7170" max="7171" width="1.7265625" style="6" customWidth="1"/>
    <col min="7172" max="7172" width="10.7265625" style="6" customWidth="1"/>
    <col min="7173" max="7174" width="1.7265625" style="6" customWidth="1"/>
    <col min="7175" max="7175" width="10.7265625" style="6" customWidth="1"/>
    <col min="7176" max="7424" width="8.7265625" style="6"/>
    <col min="7425" max="7425" width="100.81640625" style="6" customWidth="1"/>
    <col min="7426" max="7427" width="1.7265625" style="6" customWidth="1"/>
    <col min="7428" max="7428" width="10.7265625" style="6" customWidth="1"/>
    <col min="7429" max="7430" width="1.7265625" style="6" customWidth="1"/>
    <col min="7431" max="7431" width="10.7265625" style="6" customWidth="1"/>
    <col min="7432" max="7680" width="8.7265625" style="6"/>
    <col min="7681" max="7681" width="100.81640625" style="6" customWidth="1"/>
    <col min="7682" max="7683" width="1.7265625" style="6" customWidth="1"/>
    <col min="7684" max="7684" width="10.7265625" style="6" customWidth="1"/>
    <col min="7685" max="7686" width="1.7265625" style="6" customWidth="1"/>
    <col min="7687" max="7687" width="10.7265625" style="6" customWidth="1"/>
    <col min="7688" max="7936" width="8.7265625" style="6"/>
    <col min="7937" max="7937" width="100.81640625" style="6" customWidth="1"/>
    <col min="7938" max="7939" width="1.7265625" style="6" customWidth="1"/>
    <col min="7940" max="7940" width="10.7265625" style="6" customWidth="1"/>
    <col min="7941" max="7942" width="1.7265625" style="6" customWidth="1"/>
    <col min="7943" max="7943" width="10.7265625" style="6" customWidth="1"/>
    <col min="7944" max="8192" width="8.7265625" style="6"/>
    <col min="8193" max="8193" width="100.81640625" style="6" customWidth="1"/>
    <col min="8194" max="8195" width="1.7265625" style="6" customWidth="1"/>
    <col min="8196" max="8196" width="10.7265625" style="6" customWidth="1"/>
    <col min="8197" max="8198" width="1.7265625" style="6" customWidth="1"/>
    <col min="8199" max="8199" width="10.7265625" style="6" customWidth="1"/>
    <col min="8200" max="8448" width="8.7265625" style="6"/>
    <col min="8449" max="8449" width="100.81640625" style="6" customWidth="1"/>
    <col min="8450" max="8451" width="1.7265625" style="6" customWidth="1"/>
    <col min="8452" max="8452" width="10.7265625" style="6" customWidth="1"/>
    <col min="8453" max="8454" width="1.7265625" style="6" customWidth="1"/>
    <col min="8455" max="8455" width="10.7265625" style="6" customWidth="1"/>
    <col min="8456" max="8704" width="8.7265625" style="6"/>
    <col min="8705" max="8705" width="100.81640625" style="6" customWidth="1"/>
    <col min="8706" max="8707" width="1.7265625" style="6" customWidth="1"/>
    <col min="8708" max="8708" width="10.7265625" style="6" customWidth="1"/>
    <col min="8709" max="8710" width="1.7265625" style="6" customWidth="1"/>
    <col min="8711" max="8711" width="10.7265625" style="6" customWidth="1"/>
    <col min="8712" max="8960" width="8.7265625" style="6"/>
    <col min="8961" max="8961" width="100.81640625" style="6" customWidth="1"/>
    <col min="8962" max="8963" width="1.7265625" style="6" customWidth="1"/>
    <col min="8964" max="8964" width="10.7265625" style="6" customWidth="1"/>
    <col min="8965" max="8966" width="1.7265625" style="6" customWidth="1"/>
    <col min="8967" max="8967" width="10.7265625" style="6" customWidth="1"/>
    <col min="8968" max="9216" width="8.7265625" style="6"/>
    <col min="9217" max="9217" width="100.81640625" style="6" customWidth="1"/>
    <col min="9218" max="9219" width="1.7265625" style="6" customWidth="1"/>
    <col min="9220" max="9220" width="10.7265625" style="6" customWidth="1"/>
    <col min="9221" max="9222" width="1.7265625" style="6" customWidth="1"/>
    <col min="9223" max="9223" width="10.7265625" style="6" customWidth="1"/>
    <col min="9224" max="9472" width="8.7265625" style="6"/>
    <col min="9473" max="9473" width="100.81640625" style="6" customWidth="1"/>
    <col min="9474" max="9475" width="1.7265625" style="6" customWidth="1"/>
    <col min="9476" max="9476" width="10.7265625" style="6" customWidth="1"/>
    <col min="9477" max="9478" width="1.7265625" style="6" customWidth="1"/>
    <col min="9479" max="9479" width="10.7265625" style="6" customWidth="1"/>
    <col min="9480" max="9728" width="8.7265625" style="6"/>
    <col min="9729" max="9729" width="100.81640625" style="6" customWidth="1"/>
    <col min="9730" max="9731" width="1.7265625" style="6" customWidth="1"/>
    <col min="9732" max="9732" width="10.7265625" style="6" customWidth="1"/>
    <col min="9733" max="9734" width="1.7265625" style="6" customWidth="1"/>
    <col min="9735" max="9735" width="10.7265625" style="6" customWidth="1"/>
    <col min="9736" max="9984" width="8.7265625" style="6"/>
    <col min="9985" max="9985" width="100.81640625" style="6" customWidth="1"/>
    <col min="9986" max="9987" width="1.7265625" style="6" customWidth="1"/>
    <col min="9988" max="9988" width="10.7265625" style="6" customWidth="1"/>
    <col min="9989" max="9990" width="1.7265625" style="6" customWidth="1"/>
    <col min="9991" max="9991" width="10.7265625" style="6" customWidth="1"/>
    <col min="9992" max="10240" width="8.7265625" style="6"/>
    <col min="10241" max="10241" width="100.81640625" style="6" customWidth="1"/>
    <col min="10242" max="10243" width="1.7265625" style="6" customWidth="1"/>
    <col min="10244" max="10244" width="10.7265625" style="6" customWidth="1"/>
    <col min="10245" max="10246" width="1.7265625" style="6" customWidth="1"/>
    <col min="10247" max="10247" width="10.7265625" style="6" customWidth="1"/>
    <col min="10248" max="10496" width="8.7265625" style="6"/>
    <col min="10497" max="10497" width="100.81640625" style="6" customWidth="1"/>
    <col min="10498" max="10499" width="1.7265625" style="6" customWidth="1"/>
    <col min="10500" max="10500" width="10.7265625" style="6" customWidth="1"/>
    <col min="10501" max="10502" width="1.7265625" style="6" customWidth="1"/>
    <col min="10503" max="10503" width="10.7265625" style="6" customWidth="1"/>
    <col min="10504" max="10752" width="8.7265625" style="6"/>
    <col min="10753" max="10753" width="100.81640625" style="6" customWidth="1"/>
    <col min="10754" max="10755" width="1.7265625" style="6" customWidth="1"/>
    <col min="10756" max="10756" width="10.7265625" style="6" customWidth="1"/>
    <col min="10757" max="10758" width="1.7265625" style="6" customWidth="1"/>
    <col min="10759" max="10759" width="10.7265625" style="6" customWidth="1"/>
    <col min="10760" max="11008" width="8.7265625" style="6"/>
    <col min="11009" max="11009" width="100.81640625" style="6" customWidth="1"/>
    <col min="11010" max="11011" width="1.7265625" style="6" customWidth="1"/>
    <col min="11012" max="11012" width="10.7265625" style="6" customWidth="1"/>
    <col min="11013" max="11014" width="1.7265625" style="6" customWidth="1"/>
    <col min="11015" max="11015" width="10.7265625" style="6" customWidth="1"/>
    <col min="11016" max="11264" width="8.7265625" style="6"/>
    <col min="11265" max="11265" width="100.81640625" style="6" customWidth="1"/>
    <col min="11266" max="11267" width="1.7265625" style="6" customWidth="1"/>
    <col min="11268" max="11268" width="10.7265625" style="6" customWidth="1"/>
    <col min="11269" max="11270" width="1.7265625" style="6" customWidth="1"/>
    <col min="11271" max="11271" width="10.7265625" style="6" customWidth="1"/>
    <col min="11272" max="11520" width="8.7265625" style="6"/>
    <col min="11521" max="11521" width="100.81640625" style="6" customWidth="1"/>
    <col min="11522" max="11523" width="1.7265625" style="6" customWidth="1"/>
    <col min="11524" max="11524" width="10.7265625" style="6" customWidth="1"/>
    <col min="11525" max="11526" width="1.7265625" style="6" customWidth="1"/>
    <col min="11527" max="11527" width="10.7265625" style="6" customWidth="1"/>
    <col min="11528" max="11776" width="8.7265625" style="6"/>
    <col min="11777" max="11777" width="100.81640625" style="6" customWidth="1"/>
    <col min="11778" max="11779" width="1.7265625" style="6" customWidth="1"/>
    <col min="11780" max="11780" width="10.7265625" style="6" customWidth="1"/>
    <col min="11781" max="11782" width="1.7265625" style="6" customWidth="1"/>
    <col min="11783" max="11783" width="10.7265625" style="6" customWidth="1"/>
    <col min="11784" max="12032" width="8.7265625" style="6"/>
    <col min="12033" max="12033" width="100.81640625" style="6" customWidth="1"/>
    <col min="12034" max="12035" width="1.7265625" style="6" customWidth="1"/>
    <col min="12036" max="12036" width="10.7265625" style="6" customWidth="1"/>
    <col min="12037" max="12038" width="1.7265625" style="6" customWidth="1"/>
    <col min="12039" max="12039" width="10.7265625" style="6" customWidth="1"/>
    <col min="12040" max="12288" width="8.7265625" style="6"/>
    <col min="12289" max="12289" width="100.81640625" style="6" customWidth="1"/>
    <col min="12290" max="12291" width="1.7265625" style="6" customWidth="1"/>
    <col min="12292" max="12292" width="10.7265625" style="6" customWidth="1"/>
    <col min="12293" max="12294" width="1.7265625" style="6" customWidth="1"/>
    <col min="12295" max="12295" width="10.7265625" style="6" customWidth="1"/>
    <col min="12296" max="12544" width="8.7265625" style="6"/>
    <col min="12545" max="12545" width="100.81640625" style="6" customWidth="1"/>
    <col min="12546" max="12547" width="1.7265625" style="6" customWidth="1"/>
    <col min="12548" max="12548" width="10.7265625" style="6" customWidth="1"/>
    <col min="12549" max="12550" width="1.7265625" style="6" customWidth="1"/>
    <col min="12551" max="12551" width="10.7265625" style="6" customWidth="1"/>
    <col min="12552" max="12800" width="8.7265625" style="6"/>
    <col min="12801" max="12801" width="100.81640625" style="6" customWidth="1"/>
    <col min="12802" max="12803" width="1.7265625" style="6" customWidth="1"/>
    <col min="12804" max="12804" width="10.7265625" style="6" customWidth="1"/>
    <col min="12805" max="12806" width="1.7265625" style="6" customWidth="1"/>
    <col min="12807" max="12807" width="10.7265625" style="6" customWidth="1"/>
    <col min="12808" max="13056" width="8.7265625" style="6"/>
    <col min="13057" max="13057" width="100.81640625" style="6" customWidth="1"/>
    <col min="13058" max="13059" width="1.7265625" style="6" customWidth="1"/>
    <col min="13060" max="13060" width="10.7265625" style="6" customWidth="1"/>
    <col min="13061" max="13062" width="1.7265625" style="6" customWidth="1"/>
    <col min="13063" max="13063" width="10.7265625" style="6" customWidth="1"/>
    <col min="13064" max="13312" width="8.7265625" style="6"/>
    <col min="13313" max="13313" width="100.81640625" style="6" customWidth="1"/>
    <col min="13314" max="13315" width="1.7265625" style="6" customWidth="1"/>
    <col min="13316" max="13316" width="10.7265625" style="6" customWidth="1"/>
    <col min="13317" max="13318" width="1.7265625" style="6" customWidth="1"/>
    <col min="13319" max="13319" width="10.7265625" style="6" customWidth="1"/>
    <col min="13320" max="13568" width="8.7265625" style="6"/>
    <col min="13569" max="13569" width="100.81640625" style="6" customWidth="1"/>
    <col min="13570" max="13571" width="1.7265625" style="6" customWidth="1"/>
    <col min="13572" max="13572" width="10.7265625" style="6" customWidth="1"/>
    <col min="13573" max="13574" width="1.7265625" style="6" customWidth="1"/>
    <col min="13575" max="13575" width="10.7265625" style="6" customWidth="1"/>
    <col min="13576" max="13824" width="8.7265625" style="6"/>
    <col min="13825" max="13825" width="100.81640625" style="6" customWidth="1"/>
    <col min="13826" max="13827" width="1.7265625" style="6" customWidth="1"/>
    <col min="13828" max="13828" width="10.7265625" style="6" customWidth="1"/>
    <col min="13829" max="13830" width="1.7265625" style="6" customWidth="1"/>
    <col min="13831" max="13831" width="10.7265625" style="6" customWidth="1"/>
    <col min="13832" max="14080" width="8.7265625" style="6"/>
    <col min="14081" max="14081" width="100.81640625" style="6" customWidth="1"/>
    <col min="14082" max="14083" width="1.7265625" style="6" customWidth="1"/>
    <col min="14084" max="14084" width="10.7265625" style="6" customWidth="1"/>
    <col min="14085" max="14086" width="1.7265625" style="6" customWidth="1"/>
    <col min="14087" max="14087" width="10.7265625" style="6" customWidth="1"/>
    <col min="14088" max="14336" width="8.7265625" style="6"/>
    <col min="14337" max="14337" width="100.81640625" style="6" customWidth="1"/>
    <col min="14338" max="14339" width="1.7265625" style="6" customWidth="1"/>
    <col min="14340" max="14340" width="10.7265625" style="6" customWidth="1"/>
    <col min="14341" max="14342" width="1.7265625" style="6" customWidth="1"/>
    <col min="14343" max="14343" width="10.7265625" style="6" customWidth="1"/>
    <col min="14344" max="14592" width="8.7265625" style="6"/>
    <col min="14593" max="14593" width="100.81640625" style="6" customWidth="1"/>
    <col min="14594" max="14595" width="1.7265625" style="6" customWidth="1"/>
    <col min="14596" max="14596" width="10.7265625" style="6" customWidth="1"/>
    <col min="14597" max="14598" width="1.7265625" style="6" customWidth="1"/>
    <col min="14599" max="14599" width="10.7265625" style="6" customWidth="1"/>
    <col min="14600" max="14848" width="8.7265625" style="6"/>
    <col min="14849" max="14849" width="100.81640625" style="6" customWidth="1"/>
    <col min="14850" max="14851" width="1.7265625" style="6" customWidth="1"/>
    <col min="14852" max="14852" width="10.7265625" style="6" customWidth="1"/>
    <col min="14853" max="14854" width="1.7265625" style="6" customWidth="1"/>
    <col min="14855" max="14855" width="10.7265625" style="6" customWidth="1"/>
    <col min="14856" max="15104" width="8.7265625" style="6"/>
    <col min="15105" max="15105" width="100.81640625" style="6" customWidth="1"/>
    <col min="15106" max="15107" width="1.7265625" style="6" customWidth="1"/>
    <col min="15108" max="15108" width="10.7265625" style="6" customWidth="1"/>
    <col min="15109" max="15110" width="1.7265625" style="6" customWidth="1"/>
    <col min="15111" max="15111" width="10.7265625" style="6" customWidth="1"/>
    <col min="15112" max="15360" width="8.7265625" style="6"/>
    <col min="15361" max="15361" width="100.81640625" style="6" customWidth="1"/>
    <col min="15362" max="15363" width="1.7265625" style="6" customWidth="1"/>
    <col min="15364" max="15364" width="10.7265625" style="6" customWidth="1"/>
    <col min="15365" max="15366" width="1.7265625" style="6" customWidth="1"/>
    <col min="15367" max="15367" width="10.7265625" style="6" customWidth="1"/>
    <col min="15368" max="15616" width="8.7265625" style="6"/>
    <col min="15617" max="15617" width="100.81640625" style="6" customWidth="1"/>
    <col min="15618" max="15619" width="1.7265625" style="6" customWidth="1"/>
    <col min="15620" max="15620" width="10.7265625" style="6" customWidth="1"/>
    <col min="15621" max="15622" width="1.7265625" style="6" customWidth="1"/>
    <col min="15623" max="15623" width="10.7265625" style="6" customWidth="1"/>
    <col min="15624" max="15872" width="8.7265625" style="6"/>
    <col min="15873" max="15873" width="100.81640625" style="6" customWidth="1"/>
    <col min="15874" max="15875" width="1.7265625" style="6" customWidth="1"/>
    <col min="15876" max="15876" width="10.7265625" style="6" customWidth="1"/>
    <col min="15877" max="15878" width="1.7265625" style="6" customWidth="1"/>
    <col min="15879" max="15879" width="10.7265625" style="6" customWidth="1"/>
    <col min="15880" max="16128" width="8.7265625" style="6"/>
    <col min="16129" max="16129" width="100.81640625" style="6" customWidth="1"/>
    <col min="16130" max="16131" width="1.7265625" style="6" customWidth="1"/>
    <col min="16132" max="16132" width="10.7265625" style="6" customWidth="1"/>
    <col min="16133" max="16134" width="1.7265625" style="6" customWidth="1"/>
    <col min="16135" max="16135" width="10.7265625" style="6" customWidth="1"/>
    <col min="16136" max="16384" width="8.7265625" style="6"/>
  </cols>
  <sheetData>
    <row r="2" spans="1:7" x14ac:dyDescent="0.35">
      <c r="A2" s="5" t="s">
        <v>35</v>
      </c>
      <c r="B2" s="5" t="s">
        <v>35</v>
      </c>
      <c r="C2" s="34" t="s">
        <v>54</v>
      </c>
      <c r="D2" s="34"/>
      <c r="E2" s="5" t="s">
        <v>35</v>
      </c>
      <c r="F2" s="34" t="s">
        <v>55</v>
      </c>
      <c r="G2" s="34"/>
    </row>
    <row r="3" spans="1:7" x14ac:dyDescent="0.35">
      <c r="A3" s="5" t="s">
        <v>35</v>
      </c>
      <c r="B3" s="5"/>
      <c r="C3" s="34" t="s">
        <v>56</v>
      </c>
      <c r="D3" s="34"/>
      <c r="E3" s="5"/>
      <c r="F3" s="34" t="s">
        <v>57</v>
      </c>
      <c r="G3" s="34"/>
    </row>
    <row r="4" spans="1:7" x14ac:dyDescent="0.35">
      <c r="A4" s="5" t="s">
        <v>35</v>
      </c>
      <c r="B4" s="5" t="s">
        <v>35</v>
      </c>
      <c r="C4" s="35" t="s">
        <v>58</v>
      </c>
      <c r="D4" s="35"/>
      <c r="E4" s="5" t="s">
        <v>35</v>
      </c>
      <c r="F4" s="35" t="s">
        <v>35</v>
      </c>
      <c r="G4" s="35"/>
    </row>
    <row r="5" spans="1:7" x14ac:dyDescent="0.35">
      <c r="A5" s="5" t="s">
        <v>35</v>
      </c>
      <c r="B5" s="5" t="s">
        <v>35</v>
      </c>
      <c r="C5" s="38" t="s">
        <v>59</v>
      </c>
      <c r="D5" s="38"/>
      <c r="E5" s="38"/>
      <c r="F5" s="38"/>
      <c r="G5" s="38"/>
    </row>
    <row r="6" spans="1:7" x14ac:dyDescent="0.35">
      <c r="A6" s="5" t="s">
        <v>60</v>
      </c>
      <c r="B6" s="5" t="s">
        <v>35</v>
      </c>
      <c r="C6" s="5" t="s">
        <v>35</v>
      </c>
      <c r="D6" s="10" t="s">
        <v>35</v>
      </c>
      <c r="E6" s="5" t="s">
        <v>35</v>
      </c>
      <c r="F6" s="5" t="s">
        <v>35</v>
      </c>
      <c r="G6" s="10" t="s">
        <v>35</v>
      </c>
    </row>
    <row r="7" spans="1:7" x14ac:dyDescent="0.35">
      <c r="A7" s="6" t="s">
        <v>61</v>
      </c>
      <c r="B7" s="5" t="s">
        <v>35</v>
      </c>
      <c r="C7" s="36">
        <v>70558.399999999994</v>
      </c>
      <c r="D7" s="36"/>
      <c r="E7" s="6" t="s">
        <v>35</v>
      </c>
      <c r="F7" s="37">
        <v>68251</v>
      </c>
      <c r="G7" s="37"/>
    </row>
    <row r="8" spans="1:7" x14ac:dyDescent="0.35">
      <c r="A8" s="6" t="s">
        <v>62</v>
      </c>
      <c r="B8" s="5" t="s">
        <v>35</v>
      </c>
      <c r="C8" s="5"/>
      <c r="D8" s="11">
        <v>1235.3</v>
      </c>
      <c r="E8" s="6" t="s">
        <v>35</v>
      </c>
      <c r="G8" s="12">
        <v>1023.3</v>
      </c>
    </row>
    <row r="9" spans="1:7" x14ac:dyDescent="0.35">
      <c r="A9" s="6" t="s">
        <v>63</v>
      </c>
      <c r="B9" s="5" t="s">
        <v>35</v>
      </c>
      <c r="C9" s="5"/>
      <c r="D9" s="11">
        <v>1587.6</v>
      </c>
      <c r="E9" s="6" t="s">
        <v>35</v>
      </c>
      <c r="G9" s="12">
        <v>2295</v>
      </c>
    </row>
    <row r="10" spans="1:7" x14ac:dyDescent="0.35">
      <c r="A10" s="6" t="s">
        <v>64</v>
      </c>
      <c r="B10" s="5" t="s">
        <v>35</v>
      </c>
      <c r="C10" s="5"/>
      <c r="D10" s="11">
        <v>20663.599999999999</v>
      </c>
      <c r="E10" s="6" t="s">
        <v>35</v>
      </c>
      <c r="G10" s="12">
        <v>20484.2</v>
      </c>
    </row>
    <row r="11" spans="1:7" x14ac:dyDescent="0.35">
      <c r="A11" s="6" t="s">
        <v>65</v>
      </c>
      <c r="B11" s="5" t="s">
        <v>35</v>
      </c>
      <c r="C11" s="5"/>
      <c r="D11" s="11">
        <v>2496.1</v>
      </c>
      <c r="E11" s="6" t="s">
        <v>35</v>
      </c>
      <c r="G11" s="12">
        <v>2464.5</v>
      </c>
    </row>
    <row r="12" spans="1:7" x14ac:dyDescent="0.35">
      <c r="A12" s="6" t="s">
        <v>66</v>
      </c>
      <c r="B12" s="5" t="s">
        <v>35</v>
      </c>
      <c r="C12" s="5"/>
      <c r="D12" s="11">
        <v>873.7</v>
      </c>
      <c r="E12" s="6" t="s">
        <v>35</v>
      </c>
      <c r="G12" s="12">
        <v>867.5</v>
      </c>
    </row>
    <row r="13" spans="1:7" x14ac:dyDescent="0.35">
      <c r="A13" s="6" t="s">
        <v>67</v>
      </c>
      <c r="B13" s="5" t="s">
        <v>35</v>
      </c>
      <c r="C13" s="5"/>
      <c r="D13" s="11">
        <v>8712.1</v>
      </c>
      <c r="E13" s="6" t="s">
        <v>35</v>
      </c>
      <c r="G13" s="12">
        <v>7990.3</v>
      </c>
    </row>
    <row r="14" spans="1:7" x14ac:dyDescent="0.35">
      <c r="A14" s="5" t="s">
        <v>68</v>
      </c>
      <c r="B14" s="5" t="s">
        <v>35</v>
      </c>
      <c r="C14" s="5"/>
      <c r="D14" s="11">
        <v>106126.8</v>
      </c>
      <c r="E14" s="6" t="s">
        <v>35</v>
      </c>
      <c r="G14" s="12">
        <v>103375.8</v>
      </c>
    </row>
    <row r="15" spans="1:7" x14ac:dyDescent="0.35">
      <c r="A15" s="6" t="s">
        <v>69</v>
      </c>
      <c r="B15" s="5" t="s">
        <v>35</v>
      </c>
      <c r="C15" s="5"/>
      <c r="D15" s="11">
        <v>3659</v>
      </c>
      <c r="E15" s="6" t="s">
        <v>35</v>
      </c>
      <c r="G15" s="12">
        <v>4211.8999999999996</v>
      </c>
    </row>
    <row r="16" spans="1:7" x14ac:dyDescent="0.35">
      <c r="A16" s="6" t="s">
        <v>70</v>
      </c>
      <c r="B16" s="5" t="s">
        <v>35</v>
      </c>
      <c r="C16" s="5"/>
      <c r="D16" s="11">
        <v>877.8</v>
      </c>
      <c r="E16" s="6" t="s">
        <v>35</v>
      </c>
      <c r="G16" s="12">
        <v>828.6</v>
      </c>
    </row>
    <row r="17" spans="1:7" x14ac:dyDescent="0.35">
      <c r="A17" s="6" t="s">
        <v>71</v>
      </c>
      <c r="B17" s="5" t="s">
        <v>35</v>
      </c>
      <c r="C17" s="5" t="s">
        <v>35</v>
      </c>
      <c r="D17" s="11">
        <v>19335.900000000001</v>
      </c>
      <c r="E17" s="6" t="s">
        <v>35</v>
      </c>
      <c r="F17" s="6" t="s">
        <v>35</v>
      </c>
      <c r="G17" s="12">
        <v>19490.099999999999</v>
      </c>
    </row>
    <row r="18" spans="1:7" x14ac:dyDescent="0.35">
      <c r="A18" s="6" t="s">
        <v>72</v>
      </c>
      <c r="B18" s="5" t="s">
        <v>35</v>
      </c>
      <c r="C18" s="5"/>
      <c r="D18" s="11">
        <v>3789.8</v>
      </c>
      <c r="E18" s="6" t="s">
        <v>35</v>
      </c>
      <c r="G18" s="12">
        <v>3771.5</v>
      </c>
    </row>
    <row r="19" spans="1:7" x14ac:dyDescent="0.35">
      <c r="A19" s="6" t="s">
        <v>73</v>
      </c>
      <c r="B19" s="5" t="s">
        <v>35</v>
      </c>
      <c r="C19" s="5" t="s">
        <v>35</v>
      </c>
      <c r="D19" s="11">
        <v>4048</v>
      </c>
      <c r="E19" s="6" t="s">
        <v>35</v>
      </c>
      <c r="G19" s="12">
        <v>4006.9</v>
      </c>
    </row>
    <row r="20" spans="1:7" x14ac:dyDescent="0.35">
      <c r="A20" s="6" t="s">
        <v>74</v>
      </c>
      <c r="B20" s="5" t="s">
        <v>35</v>
      </c>
      <c r="C20" s="5" t="s">
        <v>35</v>
      </c>
      <c r="D20" s="11">
        <v>180.2</v>
      </c>
      <c r="E20" s="6" t="s">
        <v>35</v>
      </c>
      <c r="F20" s="6" t="s">
        <v>35</v>
      </c>
      <c r="G20" s="12">
        <v>199.5</v>
      </c>
    </row>
    <row r="21" spans="1:7" x14ac:dyDescent="0.35">
      <c r="A21" s="6" t="s">
        <v>75</v>
      </c>
      <c r="B21" s="5" t="s">
        <v>35</v>
      </c>
      <c r="C21" s="5" t="s">
        <v>35</v>
      </c>
      <c r="D21" s="11">
        <v>724.7</v>
      </c>
      <c r="E21" s="6" t="s">
        <v>35</v>
      </c>
      <c r="G21" s="12">
        <v>769.4</v>
      </c>
    </row>
    <row r="22" spans="1:7" x14ac:dyDescent="0.35">
      <c r="A22" s="6" t="s">
        <v>76</v>
      </c>
      <c r="B22" s="5" t="s">
        <v>35</v>
      </c>
      <c r="C22" s="5" t="s">
        <v>35</v>
      </c>
      <c r="D22" s="11">
        <v>1583.2</v>
      </c>
      <c r="E22" s="6" t="s">
        <v>35</v>
      </c>
      <c r="G22" s="12">
        <v>1549.7</v>
      </c>
    </row>
    <row r="23" spans="1:7" x14ac:dyDescent="0.35">
      <c r="A23" s="6" t="s">
        <v>77</v>
      </c>
      <c r="B23" s="5" t="s">
        <v>35</v>
      </c>
      <c r="C23" s="5" t="s">
        <v>35</v>
      </c>
      <c r="D23" s="11">
        <v>1282.9000000000001</v>
      </c>
      <c r="E23" s="6" t="s">
        <v>35</v>
      </c>
      <c r="G23" s="12">
        <v>1389.9</v>
      </c>
    </row>
    <row r="24" spans="1:7" x14ac:dyDescent="0.35">
      <c r="A24" s="6" t="s">
        <v>78</v>
      </c>
      <c r="B24" s="5" t="s">
        <v>35</v>
      </c>
      <c r="C24" s="5"/>
      <c r="D24" s="11">
        <v>180728</v>
      </c>
      <c r="E24" s="6" t="s">
        <v>35</v>
      </c>
      <c r="G24" s="12">
        <v>173327.1</v>
      </c>
    </row>
    <row r="25" spans="1:7" x14ac:dyDescent="0.35">
      <c r="A25" s="6" t="s">
        <v>79</v>
      </c>
      <c r="B25" s="5" t="s">
        <v>35</v>
      </c>
      <c r="C25" s="5"/>
      <c r="D25" s="11">
        <v>767.5</v>
      </c>
      <c r="E25" s="6" t="s">
        <v>35</v>
      </c>
      <c r="G25" s="12">
        <v>743.2</v>
      </c>
    </row>
    <row r="26" spans="1:7" x14ac:dyDescent="0.35">
      <c r="A26" s="5" t="s">
        <v>80</v>
      </c>
      <c r="B26" s="5" t="s">
        <v>35</v>
      </c>
      <c r="C26" s="36">
        <v>323103.8</v>
      </c>
      <c r="D26" s="36"/>
      <c r="E26" s="6" t="s">
        <v>35</v>
      </c>
      <c r="F26" s="37">
        <v>313663.59999999998</v>
      </c>
      <c r="G26" s="37"/>
    </row>
    <row r="27" spans="1:7" x14ac:dyDescent="0.35">
      <c r="A27" s="5" t="s">
        <v>81</v>
      </c>
      <c r="B27" s="5" t="s">
        <v>35</v>
      </c>
      <c r="C27" s="5" t="s">
        <v>35</v>
      </c>
      <c r="D27" s="10" t="s">
        <v>35</v>
      </c>
      <c r="E27" s="6" t="s">
        <v>35</v>
      </c>
      <c r="F27" s="6" t="s">
        <v>35</v>
      </c>
      <c r="G27" s="9" t="s">
        <v>35</v>
      </c>
    </row>
    <row r="28" spans="1:7" x14ac:dyDescent="0.35">
      <c r="A28" s="6" t="s">
        <v>82</v>
      </c>
      <c r="B28" s="5" t="s">
        <v>35</v>
      </c>
      <c r="C28" s="36">
        <v>43394</v>
      </c>
      <c r="D28" s="36"/>
      <c r="E28" s="6" t="s">
        <v>35</v>
      </c>
      <c r="F28" s="37">
        <v>43099.6</v>
      </c>
      <c r="G28" s="37"/>
    </row>
    <row r="29" spans="1:7" x14ac:dyDescent="0.35">
      <c r="A29" s="6" t="s">
        <v>83</v>
      </c>
      <c r="B29" s="5" t="s">
        <v>35</v>
      </c>
      <c r="C29" s="5"/>
      <c r="D29" s="11">
        <v>49945.9</v>
      </c>
      <c r="E29" s="6" t="s">
        <v>35</v>
      </c>
      <c r="G29" s="12">
        <v>48179.4</v>
      </c>
    </row>
    <row r="30" spans="1:7" x14ac:dyDescent="0.35">
      <c r="A30" s="6" t="s">
        <v>84</v>
      </c>
      <c r="B30" s="5" t="s">
        <v>35</v>
      </c>
      <c r="C30" s="5"/>
      <c r="D30" s="11">
        <v>68.8</v>
      </c>
      <c r="E30" s="6" t="s">
        <v>35</v>
      </c>
      <c r="G30" s="12">
        <v>62.1</v>
      </c>
    </row>
    <row r="31" spans="1:7" x14ac:dyDescent="0.35">
      <c r="A31" s="6" t="s">
        <v>85</v>
      </c>
      <c r="B31" s="5" t="s">
        <v>35</v>
      </c>
      <c r="C31" s="5" t="s">
        <v>35</v>
      </c>
      <c r="D31" s="11">
        <v>935.5</v>
      </c>
      <c r="E31" s="6" t="s">
        <v>35</v>
      </c>
      <c r="F31" s="6" t="s">
        <v>35</v>
      </c>
      <c r="G31" s="12">
        <v>966.4</v>
      </c>
    </row>
    <row r="32" spans="1:7" x14ac:dyDescent="0.35">
      <c r="A32" s="6" t="s">
        <v>86</v>
      </c>
      <c r="B32" s="5" t="s">
        <v>35</v>
      </c>
      <c r="C32" s="5"/>
      <c r="D32" s="11">
        <v>24.1</v>
      </c>
      <c r="E32" s="6" t="s">
        <v>35</v>
      </c>
      <c r="G32" s="12">
        <v>152.69999999999999</v>
      </c>
    </row>
    <row r="33" spans="1:7" x14ac:dyDescent="0.35">
      <c r="A33" s="6" t="s">
        <v>87</v>
      </c>
      <c r="B33" s="5" t="s">
        <v>35</v>
      </c>
      <c r="C33" s="5"/>
      <c r="D33" s="11">
        <v>3923</v>
      </c>
      <c r="E33" s="6" t="s">
        <v>35</v>
      </c>
      <c r="G33" s="12">
        <v>3955.3</v>
      </c>
    </row>
    <row r="34" spans="1:7" x14ac:dyDescent="0.35">
      <c r="A34" s="6" t="s">
        <v>88</v>
      </c>
      <c r="B34" s="5" t="s">
        <v>35</v>
      </c>
      <c r="C34" s="5"/>
      <c r="D34" s="11">
        <v>18.8</v>
      </c>
      <c r="E34" s="6" t="s">
        <v>35</v>
      </c>
      <c r="G34" s="12">
        <v>8.6</v>
      </c>
    </row>
    <row r="35" spans="1:7" x14ac:dyDescent="0.35">
      <c r="A35" s="6" t="s">
        <v>89</v>
      </c>
      <c r="B35" s="5" t="s">
        <v>35</v>
      </c>
      <c r="C35" s="5"/>
      <c r="D35" s="11">
        <v>1768.9</v>
      </c>
      <c r="E35" s="6" t="s">
        <v>35</v>
      </c>
      <c r="G35" s="12">
        <v>1706</v>
      </c>
    </row>
    <row r="36" spans="1:7" x14ac:dyDescent="0.35">
      <c r="A36" s="6" t="s">
        <v>90</v>
      </c>
      <c r="B36" s="5" t="s">
        <v>35</v>
      </c>
      <c r="C36" s="5"/>
      <c r="D36" s="11">
        <v>180728</v>
      </c>
      <c r="E36" s="6" t="s">
        <v>35</v>
      </c>
      <c r="G36" s="12">
        <v>173327.1</v>
      </c>
    </row>
    <row r="37" spans="1:7" x14ac:dyDescent="0.35">
      <c r="A37" s="6" t="s">
        <v>91</v>
      </c>
      <c r="B37" s="5" t="s">
        <v>35</v>
      </c>
      <c r="C37" s="5" t="s">
        <v>35</v>
      </c>
      <c r="D37" s="11">
        <v>18010.900000000001</v>
      </c>
      <c r="E37" s="6" t="s">
        <v>35</v>
      </c>
      <c r="F37" s="6" t="s">
        <v>35</v>
      </c>
      <c r="G37" s="12">
        <v>18103.7</v>
      </c>
    </row>
    <row r="38" spans="1:7" x14ac:dyDescent="0.35">
      <c r="A38" s="6" t="s">
        <v>92</v>
      </c>
      <c r="B38" s="5" t="s">
        <v>35</v>
      </c>
      <c r="C38" s="5"/>
      <c r="D38" s="11">
        <v>12427.4</v>
      </c>
      <c r="E38" s="6" t="s">
        <v>35</v>
      </c>
      <c r="G38" s="12">
        <v>12633.7</v>
      </c>
    </row>
    <row r="39" spans="1:7" x14ac:dyDescent="0.35">
      <c r="A39" s="5" t="s">
        <v>93</v>
      </c>
      <c r="B39" s="5" t="s">
        <v>35</v>
      </c>
      <c r="C39" s="5"/>
      <c r="D39" s="11">
        <v>311245.3</v>
      </c>
      <c r="E39" s="6" t="s">
        <v>35</v>
      </c>
      <c r="F39" s="6" t="s">
        <v>35</v>
      </c>
      <c r="G39" s="12">
        <v>302194.59999999998</v>
      </c>
    </row>
    <row r="40" spans="1:7" x14ac:dyDescent="0.35">
      <c r="A40" s="6" t="s">
        <v>94</v>
      </c>
      <c r="B40" s="5" t="s">
        <v>35</v>
      </c>
      <c r="C40" s="5"/>
      <c r="D40" s="11">
        <v>391.2</v>
      </c>
      <c r="E40" s="6" t="s">
        <v>35</v>
      </c>
      <c r="G40" s="12">
        <v>337.7</v>
      </c>
    </row>
    <row r="41" spans="1:7" x14ac:dyDescent="0.35">
      <c r="A41" s="5" t="s">
        <v>95</v>
      </c>
      <c r="B41" s="5" t="s">
        <v>35</v>
      </c>
      <c r="C41" s="5" t="s">
        <v>35</v>
      </c>
      <c r="D41" s="10" t="s">
        <v>35</v>
      </c>
      <c r="E41" s="6" t="s">
        <v>35</v>
      </c>
      <c r="F41" s="6" t="s">
        <v>35</v>
      </c>
      <c r="G41" s="9" t="s">
        <v>35</v>
      </c>
    </row>
    <row r="42" spans="1:7" x14ac:dyDescent="0.35">
      <c r="A42" s="6" t="s">
        <v>96</v>
      </c>
      <c r="B42" s="5" t="s">
        <v>35</v>
      </c>
      <c r="C42" s="5"/>
      <c r="D42" s="11">
        <v>5</v>
      </c>
      <c r="E42" s="6" t="s">
        <v>35</v>
      </c>
      <c r="G42" s="12">
        <v>4.9000000000000004</v>
      </c>
    </row>
    <row r="43" spans="1:7" x14ac:dyDescent="0.35">
      <c r="A43" s="6" t="s">
        <v>97</v>
      </c>
      <c r="B43" s="5" t="s">
        <v>35</v>
      </c>
      <c r="C43" s="5"/>
      <c r="D43" s="11">
        <v>11202.6</v>
      </c>
      <c r="E43" s="6" t="s">
        <v>35</v>
      </c>
      <c r="G43" s="12">
        <v>11100.9</v>
      </c>
    </row>
    <row r="44" spans="1:7" x14ac:dyDescent="0.35">
      <c r="A44" s="6" t="s">
        <v>98</v>
      </c>
      <c r="B44" s="5" t="s">
        <v>35</v>
      </c>
      <c r="C44" s="5"/>
      <c r="D44" s="11">
        <v>17692.599999999999</v>
      </c>
      <c r="E44" s="6" t="s">
        <v>35</v>
      </c>
      <c r="G44" s="12">
        <v>17583.5</v>
      </c>
    </row>
    <row r="45" spans="1:7" x14ac:dyDescent="0.35">
      <c r="A45" s="6" t="s">
        <v>99</v>
      </c>
      <c r="B45" s="5" t="s">
        <v>35</v>
      </c>
      <c r="C45" s="5"/>
      <c r="D45" s="13">
        <v>-4713.3</v>
      </c>
      <c r="E45" s="6" t="s">
        <v>35</v>
      </c>
      <c r="G45" s="14">
        <v>-5224.8</v>
      </c>
    </row>
    <row r="46" spans="1:7" x14ac:dyDescent="0.35">
      <c r="A46" s="6" t="s">
        <v>100</v>
      </c>
      <c r="B46" s="5" t="s">
        <v>35</v>
      </c>
      <c r="C46" s="5"/>
      <c r="D46" s="13">
        <v>-12771.6</v>
      </c>
      <c r="E46" s="6" t="s">
        <v>35</v>
      </c>
      <c r="G46" s="14">
        <v>-12378.1</v>
      </c>
    </row>
    <row r="47" spans="1:7" x14ac:dyDescent="0.35">
      <c r="A47" s="5" t="s">
        <v>101</v>
      </c>
      <c r="B47" s="5" t="s">
        <v>35</v>
      </c>
      <c r="C47" s="5"/>
      <c r="D47" s="11">
        <v>11415.3</v>
      </c>
      <c r="E47" s="6" t="s">
        <v>35</v>
      </c>
      <c r="G47" s="12">
        <v>11086.4</v>
      </c>
    </row>
    <row r="48" spans="1:7" x14ac:dyDescent="0.35">
      <c r="A48" s="6" t="s">
        <v>102</v>
      </c>
      <c r="B48" s="5" t="s">
        <v>35</v>
      </c>
      <c r="C48" s="5"/>
      <c r="D48" s="11">
        <v>52</v>
      </c>
      <c r="E48" s="6" t="s">
        <v>35</v>
      </c>
      <c r="G48" s="12">
        <v>44.9</v>
      </c>
    </row>
    <row r="49" spans="1:7" x14ac:dyDescent="0.35">
      <c r="A49" s="5" t="s">
        <v>103</v>
      </c>
      <c r="B49" s="5" t="s">
        <v>35</v>
      </c>
      <c r="C49" s="5"/>
      <c r="D49" s="11">
        <v>11467.3</v>
      </c>
      <c r="E49" s="6" t="s">
        <v>35</v>
      </c>
      <c r="G49" s="12">
        <v>11131.3</v>
      </c>
    </row>
    <row r="50" spans="1:7" x14ac:dyDescent="0.35">
      <c r="A50" s="5" t="s">
        <v>104</v>
      </c>
      <c r="B50" s="5" t="s">
        <v>35</v>
      </c>
      <c r="C50" s="36">
        <v>323103.8</v>
      </c>
      <c r="D50" s="36"/>
      <c r="E50" s="6" t="s">
        <v>35</v>
      </c>
      <c r="F50" s="37">
        <v>313663.59999999998</v>
      </c>
      <c r="G50" s="37"/>
    </row>
  </sheetData>
  <sheetProtection selectLockedCells="1" selectUnlockedCells="1"/>
  <mergeCells count="15">
    <mergeCell ref="C50:D50"/>
    <mergeCell ref="F50:G50"/>
    <mergeCell ref="C5:G5"/>
    <mergeCell ref="C7:D7"/>
    <mergeCell ref="F7:G7"/>
    <mergeCell ref="C26:D26"/>
    <mergeCell ref="F26:G26"/>
    <mergeCell ref="C28:D28"/>
    <mergeCell ref="F28:G28"/>
    <mergeCell ref="C2:D2"/>
    <mergeCell ref="F2:G2"/>
    <mergeCell ref="C3:D3"/>
    <mergeCell ref="F3:G3"/>
    <mergeCell ref="C4:D4"/>
    <mergeCell ref="F4:G4"/>
  </mergeCells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AC1-F34F-4B79-B1C3-DC6F1C5C7241}">
  <dimension ref="B3:L15"/>
  <sheetViews>
    <sheetView zoomScale="80" zoomScaleNormal="80" workbookViewId="0">
      <selection activeCell="H6" sqref="H6"/>
    </sheetView>
  </sheetViews>
  <sheetFormatPr defaultRowHeight="14.5" x14ac:dyDescent="0.35"/>
  <cols>
    <col min="2" max="2" width="46.54296875" bestFit="1" customWidth="1"/>
    <col min="3" max="3" width="10.26953125" customWidth="1"/>
    <col min="7" max="7" width="26" bestFit="1" customWidth="1"/>
    <col min="8" max="8" width="10.90625" bestFit="1" customWidth="1"/>
    <col min="11" max="11" width="45.36328125" bestFit="1" customWidth="1"/>
    <col min="12" max="12" width="10.90625" bestFit="1" customWidth="1"/>
  </cols>
  <sheetData>
    <row r="3" spans="2:12" x14ac:dyDescent="0.35">
      <c r="B3" t="s">
        <v>17</v>
      </c>
      <c r="C3" s="2">
        <v>1583.4</v>
      </c>
      <c r="G3" t="s">
        <v>137</v>
      </c>
      <c r="H3" s="29">
        <v>55048.2</v>
      </c>
      <c r="K3" t="s">
        <v>17</v>
      </c>
      <c r="L3" s="29">
        <v>1058.5999999999999</v>
      </c>
    </row>
    <row r="4" spans="2:12" x14ac:dyDescent="0.35">
      <c r="B4" t="s">
        <v>18</v>
      </c>
      <c r="C4">
        <v>497.8</v>
      </c>
      <c r="G4" t="s">
        <v>138</v>
      </c>
      <c r="H4">
        <v>769.1</v>
      </c>
      <c r="K4" t="s">
        <v>18</v>
      </c>
      <c r="L4">
        <v>392.8</v>
      </c>
    </row>
    <row r="5" spans="2:12" x14ac:dyDescent="0.35">
      <c r="B5" t="s">
        <v>19</v>
      </c>
      <c r="C5" s="2">
        <v>6208.6</v>
      </c>
      <c r="G5" t="s">
        <v>139</v>
      </c>
      <c r="H5" s="2">
        <v>17632.7</v>
      </c>
      <c r="K5" t="s">
        <v>19</v>
      </c>
      <c r="L5" s="2">
        <v>4985</v>
      </c>
    </row>
    <row r="6" spans="2:12" x14ac:dyDescent="0.35">
      <c r="B6" t="s">
        <v>20</v>
      </c>
      <c r="C6" s="2">
        <v>36565.4</v>
      </c>
      <c r="G6" t="s">
        <v>140</v>
      </c>
      <c r="H6" s="2">
        <v>2494.9</v>
      </c>
      <c r="K6" t="s">
        <v>145</v>
      </c>
      <c r="L6" s="2">
        <v>13064.2</v>
      </c>
    </row>
    <row r="7" spans="2:12" x14ac:dyDescent="0.35">
      <c r="B7" t="s">
        <v>24</v>
      </c>
      <c r="C7" s="2">
        <v>3705.8</v>
      </c>
      <c r="G7" t="s">
        <v>66</v>
      </c>
      <c r="H7">
        <v>857.9</v>
      </c>
      <c r="K7" t="s">
        <v>146</v>
      </c>
      <c r="L7" s="2">
        <v>14427.3</v>
      </c>
    </row>
    <row r="8" spans="2:12" x14ac:dyDescent="0.35">
      <c r="B8" t="s">
        <v>21</v>
      </c>
      <c r="C8" s="2">
        <v>5168.5</v>
      </c>
      <c r="G8" t="s">
        <v>141</v>
      </c>
      <c r="H8" s="2">
        <v>5241.7</v>
      </c>
      <c r="K8" t="s">
        <v>24</v>
      </c>
      <c r="L8" s="2">
        <v>3704.7</v>
      </c>
    </row>
    <row r="9" spans="2:12" x14ac:dyDescent="0.35">
      <c r="B9" t="s">
        <v>22</v>
      </c>
      <c r="C9" s="2">
        <v>6838.8</v>
      </c>
      <c r="G9" t="s">
        <v>142</v>
      </c>
      <c r="H9" s="2">
        <v>82044.5</v>
      </c>
      <c r="K9" t="s">
        <v>21</v>
      </c>
      <c r="L9" s="2">
        <v>4486</v>
      </c>
    </row>
    <row r="10" spans="2:12" x14ac:dyDescent="0.35">
      <c r="B10" t="s">
        <v>23</v>
      </c>
      <c r="C10" s="2">
        <v>9990.1</v>
      </c>
      <c r="G10" t="s">
        <v>143</v>
      </c>
      <c r="H10" s="2">
        <v>2875.1</v>
      </c>
      <c r="K10" t="s">
        <v>147</v>
      </c>
      <c r="L10" s="2">
        <v>4527.8999999999996</v>
      </c>
    </row>
    <row r="11" spans="2:12" x14ac:dyDescent="0.35">
      <c r="B11" s="3" t="s">
        <v>8</v>
      </c>
      <c r="C11" s="4">
        <v>70558.399999999994</v>
      </c>
      <c r="G11" t="s">
        <v>144</v>
      </c>
      <c r="H11" s="29">
        <v>84919.6</v>
      </c>
      <c r="K11" t="s">
        <v>148</v>
      </c>
      <c r="L11" s="2">
        <v>8401.7000000000007</v>
      </c>
    </row>
    <row r="12" spans="2:12" x14ac:dyDescent="0.35">
      <c r="K12" t="s">
        <v>149</v>
      </c>
      <c r="L12" s="29">
        <v>55048.2</v>
      </c>
    </row>
    <row r="13" spans="2:12" x14ac:dyDescent="0.35">
      <c r="C13" s="2"/>
    </row>
    <row r="15" spans="2:12" x14ac:dyDescent="0.35">
      <c r="B1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6646-11D5-4F1A-B7D3-4E55BE78F908}">
  <dimension ref="B2:C8"/>
  <sheetViews>
    <sheetView zoomScale="80" zoomScaleNormal="80" workbookViewId="0">
      <selection activeCell="C6" sqref="C6"/>
    </sheetView>
  </sheetViews>
  <sheetFormatPr defaultRowHeight="14.5" x14ac:dyDescent="0.35"/>
  <cols>
    <col min="2" max="2" width="44.1796875" bestFit="1" customWidth="1"/>
    <col min="3" max="3" width="9.26953125" bestFit="1" customWidth="1"/>
  </cols>
  <sheetData>
    <row r="2" spans="2:3" x14ac:dyDescent="0.35">
      <c r="B2" t="s">
        <v>26</v>
      </c>
      <c r="C2" s="2">
        <v>1577.1</v>
      </c>
    </row>
    <row r="3" spans="2:3" x14ac:dyDescent="0.35">
      <c r="B3" t="s">
        <v>27</v>
      </c>
      <c r="C3" s="2">
        <v>8799.2999999999993</v>
      </c>
    </row>
    <row r="4" spans="2:3" x14ac:dyDescent="0.35">
      <c r="B4" t="s">
        <v>28</v>
      </c>
      <c r="C4" s="2">
        <v>9788.7999999999993</v>
      </c>
    </row>
    <row r="5" spans="2:3" x14ac:dyDescent="0.35">
      <c r="B5" t="s">
        <v>29</v>
      </c>
      <c r="C5" s="2">
        <v>24690</v>
      </c>
    </row>
    <row r="6" spans="2:3" x14ac:dyDescent="0.35">
      <c r="B6" t="s">
        <v>30</v>
      </c>
      <c r="C6" s="2">
        <v>44855.199999999997</v>
      </c>
    </row>
    <row r="7" spans="2:3" x14ac:dyDescent="0.35">
      <c r="B7" t="s">
        <v>31</v>
      </c>
      <c r="C7" s="2">
        <v>25703.200000000001</v>
      </c>
    </row>
    <row r="8" spans="2:3" x14ac:dyDescent="0.35">
      <c r="B8" t="s">
        <v>8</v>
      </c>
      <c r="C8" s="2">
        <v>70558.399999999994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BD4A-E787-4CBE-B960-BE1B09B5A9C8}">
  <dimension ref="A2:AE15"/>
  <sheetViews>
    <sheetView zoomScale="80" zoomScaleNormal="80" workbookViewId="0">
      <selection activeCell="P11" sqref="P11"/>
    </sheetView>
  </sheetViews>
  <sheetFormatPr defaultRowHeight="14.5" x14ac:dyDescent="0.35"/>
  <cols>
    <col min="1" max="1" width="46.7265625" style="6" customWidth="1"/>
    <col min="2" max="3" width="1.7265625" style="6" customWidth="1"/>
    <col min="4" max="4" width="10.7265625" style="6" customWidth="1"/>
    <col min="5" max="6" width="1.7265625" style="6" customWidth="1"/>
    <col min="7" max="7" width="10.7265625" style="6" customWidth="1"/>
    <col min="8" max="9" width="1.7265625" style="6" customWidth="1"/>
    <col min="10" max="10" width="10.7265625" style="6" customWidth="1"/>
    <col min="11" max="12" width="1.7265625" style="6" customWidth="1"/>
    <col min="13" max="13" width="10.7265625" style="6" customWidth="1"/>
    <col min="14" max="15" width="1.7265625" style="6" customWidth="1"/>
    <col min="16" max="16" width="10.7265625" style="6" customWidth="1"/>
    <col min="17" max="18" width="1.7265625" style="6" customWidth="1"/>
    <col min="19" max="19" width="10.7265625" style="6" customWidth="1"/>
    <col min="20" max="21" width="1.7265625" style="6" customWidth="1"/>
    <col min="22" max="22" width="10.7265625" style="6" customWidth="1"/>
    <col min="23" max="24" width="1.7265625" style="6" customWidth="1"/>
    <col min="25" max="25" width="10.7265625" style="6" customWidth="1"/>
    <col min="26" max="27" width="1.7265625" style="6" customWidth="1"/>
    <col min="28" max="28" width="10.7265625" style="6" customWidth="1"/>
    <col min="29" max="30" width="1.7265625" style="6" customWidth="1"/>
    <col min="31" max="31" width="10.7265625" style="6" customWidth="1"/>
    <col min="32" max="256" width="8.7265625" style="6"/>
    <col min="257" max="257" width="46.7265625" style="6" customWidth="1"/>
    <col min="258" max="259" width="1.7265625" style="6" customWidth="1"/>
    <col min="260" max="260" width="10.7265625" style="6" customWidth="1"/>
    <col min="261" max="262" width="1.7265625" style="6" customWidth="1"/>
    <col min="263" max="263" width="10.7265625" style="6" customWidth="1"/>
    <col min="264" max="265" width="1.7265625" style="6" customWidth="1"/>
    <col min="266" max="266" width="10.7265625" style="6" customWidth="1"/>
    <col min="267" max="268" width="1.7265625" style="6" customWidth="1"/>
    <col min="269" max="269" width="10.7265625" style="6" customWidth="1"/>
    <col min="270" max="271" width="1.7265625" style="6" customWidth="1"/>
    <col min="272" max="272" width="10.7265625" style="6" customWidth="1"/>
    <col min="273" max="274" width="1.7265625" style="6" customWidth="1"/>
    <col min="275" max="275" width="10.7265625" style="6" customWidth="1"/>
    <col min="276" max="277" width="1.7265625" style="6" customWidth="1"/>
    <col min="278" max="278" width="10.7265625" style="6" customWidth="1"/>
    <col min="279" max="280" width="1.7265625" style="6" customWidth="1"/>
    <col min="281" max="281" width="10.7265625" style="6" customWidth="1"/>
    <col min="282" max="283" width="1.7265625" style="6" customWidth="1"/>
    <col min="284" max="284" width="10.7265625" style="6" customWidth="1"/>
    <col min="285" max="286" width="1.7265625" style="6" customWidth="1"/>
    <col min="287" max="287" width="10.7265625" style="6" customWidth="1"/>
    <col min="288" max="512" width="8.7265625" style="6"/>
    <col min="513" max="513" width="46.7265625" style="6" customWidth="1"/>
    <col min="514" max="515" width="1.7265625" style="6" customWidth="1"/>
    <col min="516" max="516" width="10.7265625" style="6" customWidth="1"/>
    <col min="517" max="518" width="1.7265625" style="6" customWidth="1"/>
    <col min="519" max="519" width="10.7265625" style="6" customWidth="1"/>
    <col min="520" max="521" width="1.7265625" style="6" customWidth="1"/>
    <col min="522" max="522" width="10.7265625" style="6" customWidth="1"/>
    <col min="523" max="524" width="1.7265625" style="6" customWidth="1"/>
    <col min="525" max="525" width="10.7265625" style="6" customWidth="1"/>
    <col min="526" max="527" width="1.7265625" style="6" customWidth="1"/>
    <col min="528" max="528" width="10.7265625" style="6" customWidth="1"/>
    <col min="529" max="530" width="1.7265625" style="6" customWidth="1"/>
    <col min="531" max="531" width="10.7265625" style="6" customWidth="1"/>
    <col min="532" max="533" width="1.7265625" style="6" customWidth="1"/>
    <col min="534" max="534" width="10.7265625" style="6" customWidth="1"/>
    <col min="535" max="536" width="1.7265625" style="6" customWidth="1"/>
    <col min="537" max="537" width="10.7265625" style="6" customWidth="1"/>
    <col min="538" max="539" width="1.7265625" style="6" customWidth="1"/>
    <col min="540" max="540" width="10.7265625" style="6" customWidth="1"/>
    <col min="541" max="542" width="1.7265625" style="6" customWidth="1"/>
    <col min="543" max="543" width="10.7265625" style="6" customWidth="1"/>
    <col min="544" max="768" width="8.7265625" style="6"/>
    <col min="769" max="769" width="46.7265625" style="6" customWidth="1"/>
    <col min="770" max="771" width="1.7265625" style="6" customWidth="1"/>
    <col min="772" max="772" width="10.7265625" style="6" customWidth="1"/>
    <col min="773" max="774" width="1.7265625" style="6" customWidth="1"/>
    <col min="775" max="775" width="10.7265625" style="6" customWidth="1"/>
    <col min="776" max="777" width="1.7265625" style="6" customWidth="1"/>
    <col min="778" max="778" width="10.7265625" style="6" customWidth="1"/>
    <col min="779" max="780" width="1.7265625" style="6" customWidth="1"/>
    <col min="781" max="781" width="10.7265625" style="6" customWidth="1"/>
    <col min="782" max="783" width="1.7265625" style="6" customWidth="1"/>
    <col min="784" max="784" width="10.7265625" style="6" customWidth="1"/>
    <col min="785" max="786" width="1.7265625" style="6" customWidth="1"/>
    <col min="787" max="787" width="10.7265625" style="6" customWidth="1"/>
    <col min="788" max="789" width="1.7265625" style="6" customWidth="1"/>
    <col min="790" max="790" width="10.7265625" style="6" customWidth="1"/>
    <col min="791" max="792" width="1.7265625" style="6" customWidth="1"/>
    <col min="793" max="793" width="10.7265625" style="6" customWidth="1"/>
    <col min="794" max="795" width="1.7265625" style="6" customWidth="1"/>
    <col min="796" max="796" width="10.7265625" style="6" customWidth="1"/>
    <col min="797" max="798" width="1.7265625" style="6" customWidth="1"/>
    <col min="799" max="799" width="10.7265625" style="6" customWidth="1"/>
    <col min="800" max="1024" width="8.7265625" style="6"/>
    <col min="1025" max="1025" width="46.7265625" style="6" customWidth="1"/>
    <col min="1026" max="1027" width="1.7265625" style="6" customWidth="1"/>
    <col min="1028" max="1028" width="10.7265625" style="6" customWidth="1"/>
    <col min="1029" max="1030" width="1.7265625" style="6" customWidth="1"/>
    <col min="1031" max="1031" width="10.7265625" style="6" customWidth="1"/>
    <col min="1032" max="1033" width="1.7265625" style="6" customWidth="1"/>
    <col min="1034" max="1034" width="10.7265625" style="6" customWidth="1"/>
    <col min="1035" max="1036" width="1.7265625" style="6" customWidth="1"/>
    <col min="1037" max="1037" width="10.7265625" style="6" customWidth="1"/>
    <col min="1038" max="1039" width="1.7265625" style="6" customWidth="1"/>
    <col min="1040" max="1040" width="10.7265625" style="6" customWidth="1"/>
    <col min="1041" max="1042" width="1.7265625" style="6" customWidth="1"/>
    <col min="1043" max="1043" width="10.7265625" style="6" customWidth="1"/>
    <col min="1044" max="1045" width="1.7265625" style="6" customWidth="1"/>
    <col min="1046" max="1046" width="10.7265625" style="6" customWidth="1"/>
    <col min="1047" max="1048" width="1.7265625" style="6" customWidth="1"/>
    <col min="1049" max="1049" width="10.7265625" style="6" customWidth="1"/>
    <col min="1050" max="1051" width="1.7265625" style="6" customWidth="1"/>
    <col min="1052" max="1052" width="10.7265625" style="6" customWidth="1"/>
    <col min="1053" max="1054" width="1.7265625" style="6" customWidth="1"/>
    <col min="1055" max="1055" width="10.7265625" style="6" customWidth="1"/>
    <col min="1056" max="1280" width="8.7265625" style="6"/>
    <col min="1281" max="1281" width="46.7265625" style="6" customWidth="1"/>
    <col min="1282" max="1283" width="1.7265625" style="6" customWidth="1"/>
    <col min="1284" max="1284" width="10.7265625" style="6" customWidth="1"/>
    <col min="1285" max="1286" width="1.7265625" style="6" customWidth="1"/>
    <col min="1287" max="1287" width="10.7265625" style="6" customWidth="1"/>
    <col min="1288" max="1289" width="1.7265625" style="6" customWidth="1"/>
    <col min="1290" max="1290" width="10.7265625" style="6" customWidth="1"/>
    <col min="1291" max="1292" width="1.7265625" style="6" customWidth="1"/>
    <col min="1293" max="1293" width="10.7265625" style="6" customWidth="1"/>
    <col min="1294" max="1295" width="1.7265625" style="6" customWidth="1"/>
    <col min="1296" max="1296" width="10.7265625" style="6" customWidth="1"/>
    <col min="1297" max="1298" width="1.7265625" style="6" customWidth="1"/>
    <col min="1299" max="1299" width="10.7265625" style="6" customWidth="1"/>
    <col min="1300" max="1301" width="1.7265625" style="6" customWidth="1"/>
    <col min="1302" max="1302" width="10.7265625" style="6" customWidth="1"/>
    <col min="1303" max="1304" width="1.7265625" style="6" customWidth="1"/>
    <col min="1305" max="1305" width="10.7265625" style="6" customWidth="1"/>
    <col min="1306" max="1307" width="1.7265625" style="6" customWidth="1"/>
    <col min="1308" max="1308" width="10.7265625" style="6" customWidth="1"/>
    <col min="1309" max="1310" width="1.7265625" style="6" customWidth="1"/>
    <col min="1311" max="1311" width="10.7265625" style="6" customWidth="1"/>
    <col min="1312" max="1536" width="8.7265625" style="6"/>
    <col min="1537" max="1537" width="46.7265625" style="6" customWidth="1"/>
    <col min="1538" max="1539" width="1.7265625" style="6" customWidth="1"/>
    <col min="1540" max="1540" width="10.7265625" style="6" customWidth="1"/>
    <col min="1541" max="1542" width="1.7265625" style="6" customWidth="1"/>
    <col min="1543" max="1543" width="10.7265625" style="6" customWidth="1"/>
    <col min="1544" max="1545" width="1.7265625" style="6" customWidth="1"/>
    <col min="1546" max="1546" width="10.7265625" style="6" customWidth="1"/>
    <col min="1547" max="1548" width="1.7265625" style="6" customWidth="1"/>
    <col min="1549" max="1549" width="10.7265625" style="6" customWidth="1"/>
    <col min="1550" max="1551" width="1.7265625" style="6" customWidth="1"/>
    <col min="1552" max="1552" width="10.7265625" style="6" customWidth="1"/>
    <col min="1553" max="1554" width="1.7265625" style="6" customWidth="1"/>
    <col min="1555" max="1555" width="10.7265625" style="6" customWidth="1"/>
    <col min="1556" max="1557" width="1.7265625" style="6" customWidth="1"/>
    <col min="1558" max="1558" width="10.7265625" style="6" customWidth="1"/>
    <col min="1559" max="1560" width="1.7265625" style="6" customWidth="1"/>
    <col min="1561" max="1561" width="10.7265625" style="6" customWidth="1"/>
    <col min="1562" max="1563" width="1.7265625" style="6" customWidth="1"/>
    <col min="1564" max="1564" width="10.7265625" style="6" customWidth="1"/>
    <col min="1565" max="1566" width="1.7265625" style="6" customWidth="1"/>
    <col min="1567" max="1567" width="10.7265625" style="6" customWidth="1"/>
    <col min="1568" max="1792" width="8.7265625" style="6"/>
    <col min="1793" max="1793" width="46.7265625" style="6" customWidth="1"/>
    <col min="1794" max="1795" width="1.7265625" style="6" customWidth="1"/>
    <col min="1796" max="1796" width="10.7265625" style="6" customWidth="1"/>
    <col min="1797" max="1798" width="1.7265625" style="6" customWidth="1"/>
    <col min="1799" max="1799" width="10.7265625" style="6" customWidth="1"/>
    <col min="1800" max="1801" width="1.7265625" style="6" customWidth="1"/>
    <col min="1802" max="1802" width="10.7265625" style="6" customWidth="1"/>
    <col min="1803" max="1804" width="1.7265625" style="6" customWidth="1"/>
    <col min="1805" max="1805" width="10.7265625" style="6" customWidth="1"/>
    <col min="1806" max="1807" width="1.7265625" style="6" customWidth="1"/>
    <col min="1808" max="1808" width="10.7265625" style="6" customWidth="1"/>
    <col min="1809" max="1810" width="1.7265625" style="6" customWidth="1"/>
    <col min="1811" max="1811" width="10.7265625" style="6" customWidth="1"/>
    <col min="1812" max="1813" width="1.7265625" style="6" customWidth="1"/>
    <col min="1814" max="1814" width="10.7265625" style="6" customWidth="1"/>
    <col min="1815" max="1816" width="1.7265625" style="6" customWidth="1"/>
    <col min="1817" max="1817" width="10.7265625" style="6" customWidth="1"/>
    <col min="1818" max="1819" width="1.7265625" style="6" customWidth="1"/>
    <col min="1820" max="1820" width="10.7265625" style="6" customWidth="1"/>
    <col min="1821" max="1822" width="1.7265625" style="6" customWidth="1"/>
    <col min="1823" max="1823" width="10.7265625" style="6" customWidth="1"/>
    <col min="1824" max="2048" width="8.7265625" style="6"/>
    <col min="2049" max="2049" width="46.7265625" style="6" customWidth="1"/>
    <col min="2050" max="2051" width="1.7265625" style="6" customWidth="1"/>
    <col min="2052" max="2052" width="10.7265625" style="6" customWidth="1"/>
    <col min="2053" max="2054" width="1.7265625" style="6" customWidth="1"/>
    <col min="2055" max="2055" width="10.7265625" style="6" customWidth="1"/>
    <col min="2056" max="2057" width="1.7265625" style="6" customWidth="1"/>
    <col min="2058" max="2058" width="10.7265625" style="6" customWidth="1"/>
    <col min="2059" max="2060" width="1.7265625" style="6" customWidth="1"/>
    <col min="2061" max="2061" width="10.7265625" style="6" customWidth="1"/>
    <col min="2062" max="2063" width="1.7265625" style="6" customWidth="1"/>
    <col min="2064" max="2064" width="10.7265625" style="6" customWidth="1"/>
    <col min="2065" max="2066" width="1.7265625" style="6" customWidth="1"/>
    <col min="2067" max="2067" width="10.7265625" style="6" customWidth="1"/>
    <col min="2068" max="2069" width="1.7265625" style="6" customWidth="1"/>
    <col min="2070" max="2070" width="10.7265625" style="6" customWidth="1"/>
    <col min="2071" max="2072" width="1.7265625" style="6" customWidth="1"/>
    <col min="2073" max="2073" width="10.7265625" style="6" customWidth="1"/>
    <col min="2074" max="2075" width="1.7265625" style="6" customWidth="1"/>
    <col min="2076" max="2076" width="10.7265625" style="6" customWidth="1"/>
    <col min="2077" max="2078" width="1.7265625" style="6" customWidth="1"/>
    <col min="2079" max="2079" width="10.7265625" style="6" customWidth="1"/>
    <col min="2080" max="2304" width="8.7265625" style="6"/>
    <col min="2305" max="2305" width="46.7265625" style="6" customWidth="1"/>
    <col min="2306" max="2307" width="1.7265625" style="6" customWidth="1"/>
    <col min="2308" max="2308" width="10.7265625" style="6" customWidth="1"/>
    <col min="2309" max="2310" width="1.7265625" style="6" customWidth="1"/>
    <col min="2311" max="2311" width="10.7265625" style="6" customWidth="1"/>
    <col min="2312" max="2313" width="1.7265625" style="6" customWidth="1"/>
    <col min="2314" max="2314" width="10.7265625" style="6" customWidth="1"/>
    <col min="2315" max="2316" width="1.7265625" style="6" customWidth="1"/>
    <col min="2317" max="2317" width="10.7265625" style="6" customWidth="1"/>
    <col min="2318" max="2319" width="1.7265625" style="6" customWidth="1"/>
    <col min="2320" max="2320" width="10.7265625" style="6" customWidth="1"/>
    <col min="2321" max="2322" width="1.7265625" style="6" customWidth="1"/>
    <col min="2323" max="2323" width="10.7265625" style="6" customWidth="1"/>
    <col min="2324" max="2325" width="1.7265625" style="6" customWidth="1"/>
    <col min="2326" max="2326" width="10.7265625" style="6" customWidth="1"/>
    <col min="2327" max="2328" width="1.7265625" style="6" customWidth="1"/>
    <col min="2329" max="2329" width="10.7265625" style="6" customWidth="1"/>
    <col min="2330" max="2331" width="1.7265625" style="6" customWidth="1"/>
    <col min="2332" max="2332" width="10.7265625" style="6" customWidth="1"/>
    <col min="2333" max="2334" width="1.7265625" style="6" customWidth="1"/>
    <col min="2335" max="2335" width="10.7265625" style="6" customWidth="1"/>
    <col min="2336" max="2560" width="8.7265625" style="6"/>
    <col min="2561" max="2561" width="46.7265625" style="6" customWidth="1"/>
    <col min="2562" max="2563" width="1.7265625" style="6" customWidth="1"/>
    <col min="2564" max="2564" width="10.7265625" style="6" customWidth="1"/>
    <col min="2565" max="2566" width="1.7265625" style="6" customWidth="1"/>
    <col min="2567" max="2567" width="10.7265625" style="6" customWidth="1"/>
    <col min="2568" max="2569" width="1.7265625" style="6" customWidth="1"/>
    <col min="2570" max="2570" width="10.7265625" style="6" customWidth="1"/>
    <col min="2571" max="2572" width="1.7265625" style="6" customWidth="1"/>
    <col min="2573" max="2573" width="10.7265625" style="6" customWidth="1"/>
    <col min="2574" max="2575" width="1.7265625" style="6" customWidth="1"/>
    <col min="2576" max="2576" width="10.7265625" style="6" customWidth="1"/>
    <col min="2577" max="2578" width="1.7265625" style="6" customWidth="1"/>
    <col min="2579" max="2579" width="10.7265625" style="6" customWidth="1"/>
    <col min="2580" max="2581" width="1.7265625" style="6" customWidth="1"/>
    <col min="2582" max="2582" width="10.7265625" style="6" customWidth="1"/>
    <col min="2583" max="2584" width="1.7265625" style="6" customWidth="1"/>
    <col min="2585" max="2585" width="10.7265625" style="6" customWidth="1"/>
    <col min="2586" max="2587" width="1.7265625" style="6" customWidth="1"/>
    <col min="2588" max="2588" width="10.7265625" style="6" customWidth="1"/>
    <col min="2589" max="2590" width="1.7265625" style="6" customWidth="1"/>
    <col min="2591" max="2591" width="10.7265625" style="6" customWidth="1"/>
    <col min="2592" max="2816" width="8.7265625" style="6"/>
    <col min="2817" max="2817" width="46.7265625" style="6" customWidth="1"/>
    <col min="2818" max="2819" width="1.7265625" style="6" customWidth="1"/>
    <col min="2820" max="2820" width="10.7265625" style="6" customWidth="1"/>
    <col min="2821" max="2822" width="1.7265625" style="6" customWidth="1"/>
    <col min="2823" max="2823" width="10.7265625" style="6" customWidth="1"/>
    <col min="2824" max="2825" width="1.7265625" style="6" customWidth="1"/>
    <col min="2826" max="2826" width="10.7265625" style="6" customWidth="1"/>
    <col min="2827" max="2828" width="1.7265625" style="6" customWidth="1"/>
    <col min="2829" max="2829" width="10.7265625" style="6" customWidth="1"/>
    <col min="2830" max="2831" width="1.7265625" style="6" customWidth="1"/>
    <col min="2832" max="2832" width="10.7265625" style="6" customWidth="1"/>
    <col min="2833" max="2834" width="1.7265625" style="6" customWidth="1"/>
    <col min="2835" max="2835" width="10.7265625" style="6" customWidth="1"/>
    <col min="2836" max="2837" width="1.7265625" style="6" customWidth="1"/>
    <col min="2838" max="2838" width="10.7265625" style="6" customWidth="1"/>
    <col min="2839" max="2840" width="1.7265625" style="6" customWidth="1"/>
    <col min="2841" max="2841" width="10.7265625" style="6" customWidth="1"/>
    <col min="2842" max="2843" width="1.7265625" style="6" customWidth="1"/>
    <col min="2844" max="2844" width="10.7265625" style="6" customWidth="1"/>
    <col min="2845" max="2846" width="1.7265625" style="6" customWidth="1"/>
    <col min="2847" max="2847" width="10.7265625" style="6" customWidth="1"/>
    <col min="2848" max="3072" width="8.7265625" style="6"/>
    <col min="3073" max="3073" width="46.7265625" style="6" customWidth="1"/>
    <col min="3074" max="3075" width="1.7265625" style="6" customWidth="1"/>
    <col min="3076" max="3076" width="10.7265625" style="6" customWidth="1"/>
    <col min="3077" max="3078" width="1.7265625" style="6" customWidth="1"/>
    <col min="3079" max="3079" width="10.7265625" style="6" customWidth="1"/>
    <col min="3080" max="3081" width="1.7265625" style="6" customWidth="1"/>
    <col min="3082" max="3082" width="10.7265625" style="6" customWidth="1"/>
    <col min="3083" max="3084" width="1.7265625" style="6" customWidth="1"/>
    <col min="3085" max="3085" width="10.7265625" style="6" customWidth="1"/>
    <col min="3086" max="3087" width="1.7265625" style="6" customWidth="1"/>
    <col min="3088" max="3088" width="10.7265625" style="6" customWidth="1"/>
    <col min="3089" max="3090" width="1.7265625" style="6" customWidth="1"/>
    <col min="3091" max="3091" width="10.7265625" style="6" customWidth="1"/>
    <col min="3092" max="3093" width="1.7265625" style="6" customWidth="1"/>
    <col min="3094" max="3094" width="10.7265625" style="6" customWidth="1"/>
    <col min="3095" max="3096" width="1.7265625" style="6" customWidth="1"/>
    <col min="3097" max="3097" width="10.7265625" style="6" customWidth="1"/>
    <col min="3098" max="3099" width="1.7265625" style="6" customWidth="1"/>
    <col min="3100" max="3100" width="10.7265625" style="6" customWidth="1"/>
    <col min="3101" max="3102" width="1.7265625" style="6" customWidth="1"/>
    <col min="3103" max="3103" width="10.7265625" style="6" customWidth="1"/>
    <col min="3104" max="3328" width="8.7265625" style="6"/>
    <col min="3329" max="3329" width="46.7265625" style="6" customWidth="1"/>
    <col min="3330" max="3331" width="1.7265625" style="6" customWidth="1"/>
    <col min="3332" max="3332" width="10.7265625" style="6" customWidth="1"/>
    <col min="3333" max="3334" width="1.7265625" style="6" customWidth="1"/>
    <col min="3335" max="3335" width="10.7265625" style="6" customWidth="1"/>
    <col min="3336" max="3337" width="1.7265625" style="6" customWidth="1"/>
    <col min="3338" max="3338" width="10.7265625" style="6" customWidth="1"/>
    <col min="3339" max="3340" width="1.7265625" style="6" customWidth="1"/>
    <col min="3341" max="3341" width="10.7265625" style="6" customWidth="1"/>
    <col min="3342" max="3343" width="1.7265625" style="6" customWidth="1"/>
    <col min="3344" max="3344" width="10.7265625" style="6" customWidth="1"/>
    <col min="3345" max="3346" width="1.7265625" style="6" customWidth="1"/>
    <col min="3347" max="3347" width="10.7265625" style="6" customWidth="1"/>
    <col min="3348" max="3349" width="1.7265625" style="6" customWidth="1"/>
    <col min="3350" max="3350" width="10.7265625" style="6" customWidth="1"/>
    <col min="3351" max="3352" width="1.7265625" style="6" customWidth="1"/>
    <col min="3353" max="3353" width="10.7265625" style="6" customWidth="1"/>
    <col min="3354" max="3355" width="1.7265625" style="6" customWidth="1"/>
    <col min="3356" max="3356" width="10.7265625" style="6" customWidth="1"/>
    <col min="3357" max="3358" width="1.7265625" style="6" customWidth="1"/>
    <col min="3359" max="3359" width="10.7265625" style="6" customWidth="1"/>
    <col min="3360" max="3584" width="8.7265625" style="6"/>
    <col min="3585" max="3585" width="46.7265625" style="6" customWidth="1"/>
    <col min="3586" max="3587" width="1.7265625" style="6" customWidth="1"/>
    <col min="3588" max="3588" width="10.7265625" style="6" customWidth="1"/>
    <col min="3589" max="3590" width="1.7265625" style="6" customWidth="1"/>
    <col min="3591" max="3591" width="10.7265625" style="6" customWidth="1"/>
    <col min="3592" max="3593" width="1.7265625" style="6" customWidth="1"/>
    <col min="3594" max="3594" width="10.7265625" style="6" customWidth="1"/>
    <col min="3595" max="3596" width="1.7265625" style="6" customWidth="1"/>
    <col min="3597" max="3597" width="10.7265625" style="6" customWidth="1"/>
    <col min="3598" max="3599" width="1.7265625" style="6" customWidth="1"/>
    <col min="3600" max="3600" width="10.7265625" style="6" customWidth="1"/>
    <col min="3601" max="3602" width="1.7265625" style="6" customWidth="1"/>
    <col min="3603" max="3603" width="10.7265625" style="6" customWidth="1"/>
    <col min="3604" max="3605" width="1.7265625" style="6" customWidth="1"/>
    <col min="3606" max="3606" width="10.7265625" style="6" customWidth="1"/>
    <col min="3607" max="3608" width="1.7265625" style="6" customWidth="1"/>
    <col min="3609" max="3609" width="10.7265625" style="6" customWidth="1"/>
    <col min="3610" max="3611" width="1.7265625" style="6" customWidth="1"/>
    <col min="3612" max="3612" width="10.7265625" style="6" customWidth="1"/>
    <col min="3613" max="3614" width="1.7265625" style="6" customWidth="1"/>
    <col min="3615" max="3615" width="10.7265625" style="6" customWidth="1"/>
    <col min="3616" max="3840" width="8.7265625" style="6"/>
    <col min="3841" max="3841" width="46.7265625" style="6" customWidth="1"/>
    <col min="3842" max="3843" width="1.7265625" style="6" customWidth="1"/>
    <col min="3844" max="3844" width="10.7265625" style="6" customWidth="1"/>
    <col min="3845" max="3846" width="1.7265625" style="6" customWidth="1"/>
    <col min="3847" max="3847" width="10.7265625" style="6" customWidth="1"/>
    <col min="3848" max="3849" width="1.7265625" style="6" customWidth="1"/>
    <col min="3850" max="3850" width="10.7265625" style="6" customWidth="1"/>
    <col min="3851" max="3852" width="1.7265625" style="6" customWidth="1"/>
    <col min="3853" max="3853" width="10.7265625" style="6" customWidth="1"/>
    <col min="3854" max="3855" width="1.7265625" style="6" customWidth="1"/>
    <col min="3856" max="3856" width="10.7265625" style="6" customWidth="1"/>
    <col min="3857" max="3858" width="1.7265625" style="6" customWidth="1"/>
    <col min="3859" max="3859" width="10.7265625" style="6" customWidth="1"/>
    <col min="3860" max="3861" width="1.7265625" style="6" customWidth="1"/>
    <col min="3862" max="3862" width="10.7265625" style="6" customWidth="1"/>
    <col min="3863" max="3864" width="1.7265625" style="6" customWidth="1"/>
    <col min="3865" max="3865" width="10.7265625" style="6" customWidth="1"/>
    <col min="3866" max="3867" width="1.7265625" style="6" customWidth="1"/>
    <col min="3868" max="3868" width="10.7265625" style="6" customWidth="1"/>
    <col min="3869" max="3870" width="1.7265625" style="6" customWidth="1"/>
    <col min="3871" max="3871" width="10.7265625" style="6" customWidth="1"/>
    <col min="3872" max="4096" width="8.7265625" style="6"/>
    <col min="4097" max="4097" width="46.7265625" style="6" customWidth="1"/>
    <col min="4098" max="4099" width="1.7265625" style="6" customWidth="1"/>
    <col min="4100" max="4100" width="10.7265625" style="6" customWidth="1"/>
    <col min="4101" max="4102" width="1.7265625" style="6" customWidth="1"/>
    <col min="4103" max="4103" width="10.7265625" style="6" customWidth="1"/>
    <col min="4104" max="4105" width="1.7265625" style="6" customWidth="1"/>
    <col min="4106" max="4106" width="10.7265625" style="6" customWidth="1"/>
    <col min="4107" max="4108" width="1.7265625" style="6" customWidth="1"/>
    <col min="4109" max="4109" width="10.7265625" style="6" customWidth="1"/>
    <col min="4110" max="4111" width="1.7265625" style="6" customWidth="1"/>
    <col min="4112" max="4112" width="10.7265625" style="6" customWidth="1"/>
    <col min="4113" max="4114" width="1.7265625" style="6" customWidth="1"/>
    <col min="4115" max="4115" width="10.7265625" style="6" customWidth="1"/>
    <col min="4116" max="4117" width="1.7265625" style="6" customWidth="1"/>
    <col min="4118" max="4118" width="10.7265625" style="6" customWidth="1"/>
    <col min="4119" max="4120" width="1.7265625" style="6" customWidth="1"/>
    <col min="4121" max="4121" width="10.7265625" style="6" customWidth="1"/>
    <col min="4122" max="4123" width="1.7265625" style="6" customWidth="1"/>
    <col min="4124" max="4124" width="10.7265625" style="6" customWidth="1"/>
    <col min="4125" max="4126" width="1.7265625" style="6" customWidth="1"/>
    <col min="4127" max="4127" width="10.7265625" style="6" customWidth="1"/>
    <col min="4128" max="4352" width="8.7265625" style="6"/>
    <col min="4353" max="4353" width="46.7265625" style="6" customWidth="1"/>
    <col min="4354" max="4355" width="1.7265625" style="6" customWidth="1"/>
    <col min="4356" max="4356" width="10.7265625" style="6" customWidth="1"/>
    <col min="4357" max="4358" width="1.7265625" style="6" customWidth="1"/>
    <col min="4359" max="4359" width="10.7265625" style="6" customWidth="1"/>
    <col min="4360" max="4361" width="1.7265625" style="6" customWidth="1"/>
    <col min="4362" max="4362" width="10.7265625" style="6" customWidth="1"/>
    <col min="4363" max="4364" width="1.7265625" style="6" customWidth="1"/>
    <col min="4365" max="4365" width="10.7265625" style="6" customWidth="1"/>
    <col min="4366" max="4367" width="1.7265625" style="6" customWidth="1"/>
    <col min="4368" max="4368" width="10.7265625" style="6" customWidth="1"/>
    <col min="4369" max="4370" width="1.7265625" style="6" customWidth="1"/>
    <col min="4371" max="4371" width="10.7265625" style="6" customWidth="1"/>
    <col min="4372" max="4373" width="1.7265625" style="6" customWidth="1"/>
    <col min="4374" max="4374" width="10.7265625" style="6" customWidth="1"/>
    <col min="4375" max="4376" width="1.7265625" style="6" customWidth="1"/>
    <col min="4377" max="4377" width="10.7265625" style="6" customWidth="1"/>
    <col min="4378" max="4379" width="1.7265625" style="6" customWidth="1"/>
    <col min="4380" max="4380" width="10.7265625" style="6" customWidth="1"/>
    <col min="4381" max="4382" width="1.7265625" style="6" customWidth="1"/>
    <col min="4383" max="4383" width="10.7265625" style="6" customWidth="1"/>
    <col min="4384" max="4608" width="8.7265625" style="6"/>
    <col min="4609" max="4609" width="46.7265625" style="6" customWidth="1"/>
    <col min="4610" max="4611" width="1.7265625" style="6" customWidth="1"/>
    <col min="4612" max="4612" width="10.7265625" style="6" customWidth="1"/>
    <col min="4613" max="4614" width="1.7265625" style="6" customWidth="1"/>
    <col min="4615" max="4615" width="10.7265625" style="6" customWidth="1"/>
    <col min="4616" max="4617" width="1.7265625" style="6" customWidth="1"/>
    <col min="4618" max="4618" width="10.7265625" style="6" customWidth="1"/>
    <col min="4619" max="4620" width="1.7265625" style="6" customWidth="1"/>
    <col min="4621" max="4621" width="10.7265625" style="6" customWidth="1"/>
    <col min="4622" max="4623" width="1.7265625" style="6" customWidth="1"/>
    <col min="4624" max="4624" width="10.7265625" style="6" customWidth="1"/>
    <col min="4625" max="4626" width="1.7265625" style="6" customWidth="1"/>
    <col min="4627" max="4627" width="10.7265625" style="6" customWidth="1"/>
    <col min="4628" max="4629" width="1.7265625" style="6" customWidth="1"/>
    <col min="4630" max="4630" width="10.7265625" style="6" customWidth="1"/>
    <col min="4631" max="4632" width="1.7265625" style="6" customWidth="1"/>
    <col min="4633" max="4633" width="10.7265625" style="6" customWidth="1"/>
    <col min="4634" max="4635" width="1.7265625" style="6" customWidth="1"/>
    <col min="4636" max="4636" width="10.7265625" style="6" customWidth="1"/>
    <col min="4637" max="4638" width="1.7265625" style="6" customWidth="1"/>
    <col min="4639" max="4639" width="10.7265625" style="6" customWidth="1"/>
    <col min="4640" max="4864" width="8.7265625" style="6"/>
    <col min="4865" max="4865" width="46.7265625" style="6" customWidth="1"/>
    <col min="4866" max="4867" width="1.7265625" style="6" customWidth="1"/>
    <col min="4868" max="4868" width="10.7265625" style="6" customWidth="1"/>
    <col min="4869" max="4870" width="1.7265625" style="6" customWidth="1"/>
    <col min="4871" max="4871" width="10.7265625" style="6" customWidth="1"/>
    <col min="4872" max="4873" width="1.7265625" style="6" customWidth="1"/>
    <col min="4874" max="4874" width="10.7265625" style="6" customWidth="1"/>
    <col min="4875" max="4876" width="1.7265625" style="6" customWidth="1"/>
    <col min="4877" max="4877" width="10.7265625" style="6" customWidth="1"/>
    <col min="4878" max="4879" width="1.7265625" style="6" customWidth="1"/>
    <col min="4880" max="4880" width="10.7265625" style="6" customWidth="1"/>
    <col min="4881" max="4882" width="1.7265625" style="6" customWidth="1"/>
    <col min="4883" max="4883" width="10.7265625" style="6" customWidth="1"/>
    <col min="4884" max="4885" width="1.7265625" style="6" customWidth="1"/>
    <col min="4886" max="4886" width="10.7265625" style="6" customWidth="1"/>
    <col min="4887" max="4888" width="1.7265625" style="6" customWidth="1"/>
    <col min="4889" max="4889" width="10.7265625" style="6" customWidth="1"/>
    <col min="4890" max="4891" width="1.7265625" style="6" customWidth="1"/>
    <col min="4892" max="4892" width="10.7265625" style="6" customWidth="1"/>
    <col min="4893" max="4894" width="1.7265625" style="6" customWidth="1"/>
    <col min="4895" max="4895" width="10.7265625" style="6" customWidth="1"/>
    <col min="4896" max="5120" width="8.7265625" style="6"/>
    <col min="5121" max="5121" width="46.7265625" style="6" customWidth="1"/>
    <col min="5122" max="5123" width="1.7265625" style="6" customWidth="1"/>
    <col min="5124" max="5124" width="10.7265625" style="6" customWidth="1"/>
    <col min="5125" max="5126" width="1.7265625" style="6" customWidth="1"/>
    <col min="5127" max="5127" width="10.7265625" style="6" customWidth="1"/>
    <col min="5128" max="5129" width="1.7265625" style="6" customWidth="1"/>
    <col min="5130" max="5130" width="10.7265625" style="6" customWidth="1"/>
    <col min="5131" max="5132" width="1.7265625" style="6" customWidth="1"/>
    <col min="5133" max="5133" width="10.7265625" style="6" customWidth="1"/>
    <col min="5134" max="5135" width="1.7265625" style="6" customWidth="1"/>
    <col min="5136" max="5136" width="10.7265625" style="6" customWidth="1"/>
    <col min="5137" max="5138" width="1.7265625" style="6" customWidth="1"/>
    <col min="5139" max="5139" width="10.7265625" style="6" customWidth="1"/>
    <col min="5140" max="5141" width="1.7265625" style="6" customWidth="1"/>
    <col min="5142" max="5142" width="10.7265625" style="6" customWidth="1"/>
    <col min="5143" max="5144" width="1.7265625" style="6" customWidth="1"/>
    <col min="5145" max="5145" width="10.7265625" style="6" customWidth="1"/>
    <col min="5146" max="5147" width="1.7265625" style="6" customWidth="1"/>
    <col min="5148" max="5148" width="10.7265625" style="6" customWidth="1"/>
    <col min="5149" max="5150" width="1.7265625" style="6" customWidth="1"/>
    <col min="5151" max="5151" width="10.7265625" style="6" customWidth="1"/>
    <col min="5152" max="5376" width="8.7265625" style="6"/>
    <col min="5377" max="5377" width="46.7265625" style="6" customWidth="1"/>
    <col min="5378" max="5379" width="1.7265625" style="6" customWidth="1"/>
    <col min="5380" max="5380" width="10.7265625" style="6" customWidth="1"/>
    <col min="5381" max="5382" width="1.7265625" style="6" customWidth="1"/>
    <col min="5383" max="5383" width="10.7265625" style="6" customWidth="1"/>
    <col min="5384" max="5385" width="1.7265625" style="6" customWidth="1"/>
    <col min="5386" max="5386" width="10.7265625" style="6" customWidth="1"/>
    <col min="5387" max="5388" width="1.7265625" style="6" customWidth="1"/>
    <col min="5389" max="5389" width="10.7265625" style="6" customWidth="1"/>
    <col min="5390" max="5391" width="1.7265625" style="6" customWidth="1"/>
    <col min="5392" max="5392" width="10.7265625" style="6" customWidth="1"/>
    <col min="5393" max="5394" width="1.7265625" style="6" customWidth="1"/>
    <col min="5395" max="5395" width="10.7265625" style="6" customWidth="1"/>
    <col min="5396" max="5397" width="1.7265625" style="6" customWidth="1"/>
    <col min="5398" max="5398" width="10.7265625" style="6" customWidth="1"/>
    <col min="5399" max="5400" width="1.7265625" style="6" customWidth="1"/>
    <col min="5401" max="5401" width="10.7265625" style="6" customWidth="1"/>
    <col min="5402" max="5403" width="1.7265625" style="6" customWidth="1"/>
    <col min="5404" max="5404" width="10.7265625" style="6" customWidth="1"/>
    <col min="5405" max="5406" width="1.7265625" style="6" customWidth="1"/>
    <col min="5407" max="5407" width="10.7265625" style="6" customWidth="1"/>
    <col min="5408" max="5632" width="8.7265625" style="6"/>
    <col min="5633" max="5633" width="46.7265625" style="6" customWidth="1"/>
    <col min="5634" max="5635" width="1.7265625" style="6" customWidth="1"/>
    <col min="5636" max="5636" width="10.7265625" style="6" customWidth="1"/>
    <col min="5637" max="5638" width="1.7265625" style="6" customWidth="1"/>
    <col min="5639" max="5639" width="10.7265625" style="6" customWidth="1"/>
    <col min="5640" max="5641" width="1.7265625" style="6" customWidth="1"/>
    <col min="5642" max="5642" width="10.7265625" style="6" customWidth="1"/>
    <col min="5643" max="5644" width="1.7265625" style="6" customWidth="1"/>
    <col min="5645" max="5645" width="10.7265625" style="6" customWidth="1"/>
    <col min="5646" max="5647" width="1.7265625" style="6" customWidth="1"/>
    <col min="5648" max="5648" width="10.7265625" style="6" customWidth="1"/>
    <col min="5649" max="5650" width="1.7265625" style="6" customWidth="1"/>
    <col min="5651" max="5651" width="10.7265625" style="6" customWidth="1"/>
    <col min="5652" max="5653" width="1.7265625" style="6" customWidth="1"/>
    <col min="5654" max="5654" width="10.7265625" style="6" customWidth="1"/>
    <col min="5655" max="5656" width="1.7265625" style="6" customWidth="1"/>
    <col min="5657" max="5657" width="10.7265625" style="6" customWidth="1"/>
    <col min="5658" max="5659" width="1.7265625" style="6" customWidth="1"/>
    <col min="5660" max="5660" width="10.7265625" style="6" customWidth="1"/>
    <col min="5661" max="5662" width="1.7265625" style="6" customWidth="1"/>
    <col min="5663" max="5663" width="10.7265625" style="6" customWidth="1"/>
    <col min="5664" max="5888" width="8.7265625" style="6"/>
    <col min="5889" max="5889" width="46.7265625" style="6" customWidth="1"/>
    <col min="5890" max="5891" width="1.7265625" style="6" customWidth="1"/>
    <col min="5892" max="5892" width="10.7265625" style="6" customWidth="1"/>
    <col min="5893" max="5894" width="1.7265625" style="6" customWidth="1"/>
    <col min="5895" max="5895" width="10.7265625" style="6" customWidth="1"/>
    <col min="5896" max="5897" width="1.7265625" style="6" customWidth="1"/>
    <col min="5898" max="5898" width="10.7265625" style="6" customWidth="1"/>
    <col min="5899" max="5900" width="1.7265625" style="6" customWidth="1"/>
    <col min="5901" max="5901" width="10.7265625" style="6" customWidth="1"/>
    <col min="5902" max="5903" width="1.7265625" style="6" customWidth="1"/>
    <col min="5904" max="5904" width="10.7265625" style="6" customWidth="1"/>
    <col min="5905" max="5906" width="1.7265625" style="6" customWidth="1"/>
    <col min="5907" max="5907" width="10.7265625" style="6" customWidth="1"/>
    <col min="5908" max="5909" width="1.7265625" style="6" customWidth="1"/>
    <col min="5910" max="5910" width="10.7265625" style="6" customWidth="1"/>
    <col min="5911" max="5912" width="1.7265625" style="6" customWidth="1"/>
    <col min="5913" max="5913" width="10.7265625" style="6" customWidth="1"/>
    <col min="5914" max="5915" width="1.7265625" style="6" customWidth="1"/>
    <col min="5916" max="5916" width="10.7265625" style="6" customWidth="1"/>
    <col min="5917" max="5918" width="1.7265625" style="6" customWidth="1"/>
    <col min="5919" max="5919" width="10.7265625" style="6" customWidth="1"/>
    <col min="5920" max="6144" width="8.7265625" style="6"/>
    <col min="6145" max="6145" width="46.7265625" style="6" customWidth="1"/>
    <col min="6146" max="6147" width="1.7265625" style="6" customWidth="1"/>
    <col min="6148" max="6148" width="10.7265625" style="6" customWidth="1"/>
    <col min="6149" max="6150" width="1.7265625" style="6" customWidth="1"/>
    <col min="6151" max="6151" width="10.7265625" style="6" customWidth="1"/>
    <col min="6152" max="6153" width="1.7265625" style="6" customWidth="1"/>
    <col min="6154" max="6154" width="10.7265625" style="6" customWidth="1"/>
    <col min="6155" max="6156" width="1.7265625" style="6" customWidth="1"/>
    <col min="6157" max="6157" width="10.7265625" style="6" customWidth="1"/>
    <col min="6158" max="6159" width="1.7265625" style="6" customWidth="1"/>
    <col min="6160" max="6160" width="10.7265625" style="6" customWidth="1"/>
    <col min="6161" max="6162" width="1.7265625" style="6" customWidth="1"/>
    <col min="6163" max="6163" width="10.7265625" style="6" customWidth="1"/>
    <col min="6164" max="6165" width="1.7265625" style="6" customWidth="1"/>
    <col min="6166" max="6166" width="10.7265625" style="6" customWidth="1"/>
    <col min="6167" max="6168" width="1.7265625" style="6" customWidth="1"/>
    <col min="6169" max="6169" width="10.7265625" style="6" customWidth="1"/>
    <col min="6170" max="6171" width="1.7265625" style="6" customWidth="1"/>
    <col min="6172" max="6172" width="10.7265625" style="6" customWidth="1"/>
    <col min="6173" max="6174" width="1.7265625" style="6" customWidth="1"/>
    <col min="6175" max="6175" width="10.7265625" style="6" customWidth="1"/>
    <col min="6176" max="6400" width="8.7265625" style="6"/>
    <col min="6401" max="6401" width="46.7265625" style="6" customWidth="1"/>
    <col min="6402" max="6403" width="1.7265625" style="6" customWidth="1"/>
    <col min="6404" max="6404" width="10.7265625" style="6" customWidth="1"/>
    <col min="6405" max="6406" width="1.7265625" style="6" customWidth="1"/>
    <col min="6407" max="6407" width="10.7265625" style="6" customWidth="1"/>
    <col min="6408" max="6409" width="1.7265625" style="6" customWidth="1"/>
    <col min="6410" max="6410" width="10.7265625" style="6" customWidth="1"/>
    <col min="6411" max="6412" width="1.7265625" style="6" customWidth="1"/>
    <col min="6413" max="6413" width="10.7265625" style="6" customWidth="1"/>
    <col min="6414" max="6415" width="1.7265625" style="6" customWidth="1"/>
    <col min="6416" max="6416" width="10.7265625" style="6" customWidth="1"/>
    <col min="6417" max="6418" width="1.7265625" style="6" customWidth="1"/>
    <col min="6419" max="6419" width="10.7265625" style="6" customWidth="1"/>
    <col min="6420" max="6421" width="1.7265625" style="6" customWidth="1"/>
    <col min="6422" max="6422" width="10.7265625" style="6" customWidth="1"/>
    <col min="6423" max="6424" width="1.7265625" style="6" customWidth="1"/>
    <col min="6425" max="6425" width="10.7265625" style="6" customWidth="1"/>
    <col min="6426" max="6427" width="1.7265625" style="6" customWidth="1"/>
    <col min="6428" max="6428" width="10.7265625" style="6" customWidth="1"/>
    <col min="6429" max="6430" width="1.7265625" style="6" customWidth="1"/>
    <col min="6431" max="6431" width="10.7265625" style="6" customWidth="1"/>
    <col min="6432" max="6656" width="8.7265625" style="6"/>
    <col min="6657" max="6657" width="46.7265625" style="6" customWidth="1"/>
    <col min="6658" max="6659" width="1.7265625" style="6" customWidth="1"/>
    <col min="6660" max="6660" width="10.7265625" style="6" customWidth="1"/>
    <col min="6661" max="6662" width="1.7265625" style="6" customWidth="1"/>
    <col min="6663" max="6663" width="10.7265625" style="6" customWidth="1"/>
    <col min="6664" max="6665" width="1.7265625" style="6" customWidth="1"/>
    <col min="6666" max="6666" width="10.7265625" style="6" customWidth="1"/>
    <col min="6667" max="6668" width="1.7265625" style="6" customWidth="1"/>
    <col min="6669" max="6669" width="10.7265625" style="6" customWidth="1"/>
    <col min="6670" max="6671" width="1.7265625" style="6" customWidth="1"/>
    <col min="6672" max="6672" width="10.7265625" style="6" customWidth="1"/>
    <col min="6673" max="6674" width="1.7265625" style="6" customWidth="1"/>
    <col min="6675" max="6675" width="10.7265625" style="6" customWidth="1"/>
    <col min="6676" max="6677" width="1.7265625" style="6" customWidth="1"/>
    <col min="6678" max="6678" width="10.7265625" style="6" customWidth="1"/>
    <col min="6679" max="6680" width="1.7265625" style="6" customWidth="1"/>
    <col min="6681" max="6681" width="10.7265625" style="6" customWidth="1"/>
    <col min="6682" max="6683" width="1.7265625" style="6" customWidth="1"/>
    <col min="6684" max="6684" width="10.7265625" style="6" customWidth="1"/>
    <col min="6685" max="6686" width="1.7265625" style="6" customWidth="1"/>
    <col min="6687" max="6687" width="10.7265625" style="6" customWidth="1"/>
    <col min="6688" max="6912" width="8.7265625" style="6"/>
    <col min="6913" max="6913" width="46.7265625" style="6" customWidth="1"/>
    <col min="6914" max="6915" width="1.7265625" style="6" customWidth="1"/>
    <col min="6916" max="6916" width="10.7265625" style="6" customWidth="1"/>
    <col min="6917" max="6918" width="1.7265625" style="6" customWidth="1"/>
    <col min="6919" max="6919" width="10.7265625" style="6" customWidth="1"/>
    <col min="6920" max="6921" width="1.7265625" style="6" customWidth="1"/>
    <col min="6922" max="6922" width="10.7265625" style="6" customWidth="1"/>
    <col min="6923" max="6924" width="1.7265625" style="6" customWidth="1"/>
    <col min="6925" max="6925" width="10.7265625" style="6" customWidth="1"/>
    <col min="6926" max="6927" width="1.7265625" style="6" customWidth="1"/>
    <col min="6928" max="6928" width="10.7265625" style="6" customWidth="1"/>
    <col min="6929" max="6930" width="1.7265625" style="6" customWidth="1"/>
    <col min="6931" max="6931" width="10.7265625" style="6" customWidth="1"/>
    <col min="6932" max="6933" width="1.7265625" style="6" customWidth="1"/>
    <col min="6934" max="6934" width="10.7265625" style="6" customWidth="1"/>
    <col min="6935" max="6936" width="1.7265625" style="6" customWidth="1"/>
    <col min="6937" max="6937" width="10.7265625" style="6" customWidth="1"/>
    <col min="6938" max="6939" width="1.7265625" style="6" customWidth="1"/>
    <col min="6940" max="6940" width="10.7265625" style="6" customWidth="1"/>
    <col min="6941" max="6942" width="1.7265625" style="6" customWidth="1"/>
    <col min="6943" max="6943" width="10.7265625" style="6" customWidth="1"/>
    <col min="6944" max="7168" width="8.7265625" style="6"/>
    <col min="7169" max="7169" width="46.7265625" style="6" customWidth="1"/>
    <col min="7170" max="7171" width="1.7265625" style="6" customWidth="1"/>
    <col min="7172" max="7172" width="10.7265625" style="6" customWidth="1"/>
    <col min="7173" max="7174" width="1.7265625" style="6" customWidth="1"/>
    <col min="7175" max="7175" width="10.7265625" style="6" customWidth="1"/>
    <col min="7176" max="7177" width="1.7265625" style="6" customWidth="1"/>
    <col min="7178" max="7178" width="10.7265625" style="6" customWidth="1"/>
    <col min="7179" max="7180" width="1.7265625" style="6" customWidth="1"/>
    <col min="7181" max="7181" width="10.7265625" style="6" customWidth="1"/>
    <col min="7182" max="7183" width="1.7265625" style="6" customWidth="1"/>
    <col min="7184" max="7184" width="10.7265625" style="6" customWidth="1"/>
    <col min="7185" max="7186" width="1.7265625" style="6" customWidth="1"/>
    <col min="7187" max="7187" width="10.7265625" style="6" customWidth="1"/>
    <col min="7188" max="7189" width="1.7265625" style="6" customWidth="1"/>
    <col min="7190" max="7190" width="10.7265625" style="6" customWidth="1"/>
    <col min="7191" max="7192" width="1.7265625" style="6" customWidth="1"/>
    <col min="7193" max="7193" width="10.7265625" style="6" customWidth="1"/>
    <col min="7194" max="7195" width="1.7265625" style="6" customWidth="1"/>
    <col min="7196" max="7196" width="10.7265625" style="6" customWidth="1"/>
    <col min="7197" max="7198" width="1.7265625" style="6" customWidth="1"/>
    <col min="7199" max="7199" width="10.7265625" style="6" customWidth="1"/>
    <col min="7200" max="7424" width="8.7265625" style="6"/>
    <col min="7425" max="7425" width="46.7265625" style="6" customWidth="1"/>
    <col min="7426" max="7427" width="1.7265625" style="6" customWidth="1"/>
    <col min="7428" max="7428" width="10.7265625" style="6" customWidth="1"/>
    <col min="7429" max="7430" width="1.7265625" style="6" customWidth="1"/>
    <col min="7431" max="7431" width="10.7265625" style="6" customWidth="1"/>
    <col min="7432" max="7433" width="1.7265625" style="6" customWidth="1"/>
    <col min="7434" max="7434" width="10.7265625" style="6" customWidth="1"/>
    <col min="7435" max="7436" width="1.7265625" style="6" customWidth="1"/>
    <col min="7437" max="7437" width="10.7265625" style="6" customWidth="1"/>
    <col min="7438" max="7439" width="1.7265625" style="6" customWidth="1"/>
    <col min="7440" max="7440" width="10.7265625" style="6" customWidth="1"/>
    <col min="7441" max="7442" width="1.7265625" style="6" customWidth="1"/>
    <col min="7443" max="7443" width="10.7265625" style="6" customWidth="1"/>
    <col min="7444" max="7445" width="1.7265625" style="6" customWidth="1"/>
    <col min="7446" max="7446" width="10.7265625" style="6" customWidth="1"/>
    <col min="7447" max="7448" width="1.7265625" style="6" customWidth="1"/>
    <col min="7449" max="7449" width="10.7265625" style="6" customWidth="1"/>
    <col min="7450" max="7451" width="1.7265625" style="6" customWidth="1"/>
    <col min="7452" max="7452" width="10.7265625" style="6" customWidth="1"/>
    <col min="7453" max="7454" width="1.7265625" style="6" customWidth="1"/>
    <col min="7455" max="7455" width="10.7265625" style="6" customWidth="1"/>
    <col min="7456" max="7680" width="8.7265625" style="6"/>
    <col min="7681" max="7681" width="46.7265625" style="6" customWidth="1"/>
    <col min="7682" max="7683" width="1.7265625" style="6" customWidth="1"/>
    <col min="7684" max="7684" width="10.7265625" style="6" customWidth="1"/>
    <col min="7685" max="7686" width="1.7265625" style="6" customWidth="1"/>
    <col min="7687" max="7687" width="10.7265625" style="6" customWidth="1"/>
    <col min="7688" max="7689" width="1.7265625" style="6" customWidth="1"/>
    <col min="7690" max="7690" width="10.7265625" style="6" customWidth="1"/>
    <col min="7691" max="7692" width="1.7265625" style="6" customWidth="1"/>
    <col min="7693" max="7693" width="10.7265625" style="6" customWidth="1"/>
    <col min="7694" max="7695" width="1.7265625" style="6" customWidth="1"/>
    <col min="7696" max="7696" width="10.7265625" style="6" customWidth="1"/>
    <col min="7697" max="7698" width="1.7265625" style="6" customWidth="1"/>
    <col min="7699" max="7699" width="10.7265625" style="6" customWidth="1"/>
    <col min="7700" max="7701" width="1.7265625" style="6" customWidth="1"/>
    <col min="7702" max="7702" width="10.7265625" style="6" customWidth="1"/>
    <col min="7703" max="7704" width="1.7265625" style="6" customWidth="1"/>
    <col min="7705" max="7705" width="10.7265625" style="6" customWidth="1"/>
    <col min="7706" max="7707" width="1.7265625" style="6" customWidth="1"/>
    <col min="7708" max="7708" width="10.7265625" style="6" customWidth="1"/>
    <col min="7709" max="7710" width="1.7265625" style="6" customWidth="1"/>
    <col min="7711" max="7711" width="10.7265625" style="6" customWidth="1"/>
    <col min="7712" max="7936" width="8.7265625" style="6"/>
    <col min="7937" max="7937" width="46.7265625" style="6" customWidth="1"/>
    <col min="7938" max="7939" width="1.7265625" style="6" customWidth="1"/>
    <col min="7940" max="7940" width="10.7265625" style="6" customWidth="1"/>
    <col min="7941" max="7942" width="1.7265625" style="6" customWidth="1"/>
    <col min="7943" max="7943" width="10.7265625" style="6" customWidth="1"/>
    <col min="7944" max="7945" width="1.7265625" style="6" customWidth="1"/>
    <col min="7946" max="7946" width="10.7265625" style="6" customWidth="1"/>
    <col min="7947" max="7948" width="1.7265625" style="6" customWidth="1"/>
    <col min="7949" max="7949" width="10.7265625" style="6" customWidth="1"/>
    <col min="7950" max="7951" width="1.7265625" style="6" customWidth="1"/>
    <col min="7952" max="7952" width="10.7265625" style="6" customWidth="1"/>
    <col min="7953" max="7954" width="1.7265625" style="6" customWidth="1"/>
    <col min="7955" max="7955" width="10.7265625" style="6" customWidth="1"/>
    <col min="7956" max="7957" width="1.7265625" style="6" customWidth="1"/>
    <col min="7958" max="7958" width="10.7265625" style="6" customWidth="1"/>
    <col min="7959" max="7960" width="1.7265625" style="6" customWidth="1"/>
    <col min="7961" max="7961" width="10.7265625" style="6" customWidth="1"/>
    <col min="7962" max="7963" width="1.7265625" style="6" customWidth="1"/>
    <col min="7964" max="7964" width="10.7265625" style="6" customWidth="1"/>
    <col min="7965" max="7966" width="1.7265625" style="6" customWidth="1"/>
    <col min="7967" max="7967" width="10.7265625" style="6" customWidth="1"/>
    <col min="7968" max="8192" width="8.7265625" style="6"/>
    <col min="8193" max="8193" width="46.7265625" style="6" customWidth="1"/>
    <col min="8194" max="8195" width="1.7265625" style="6" customWidth="1"/>
    <col min="8196" max="8196" width="10.7265625" style="6" customWidth="1"/>
    <col min="8197" max="8198" width="1.7265625" style="6" customWidth="1"/>
    <col min="8199" max="8199" width="10.7265625" style="6" customWidth="1"/>
    <col min="8200" max="8201" width="1.7265625" style="6" customWidth="1"/>
    <col min="8202" max="8202" width="10.7265625" style="6" customWidth="1"/>
    <col min="8203" max="8204" width="1.7265625" style="6" customWidth="1"/>
    <col min="8205" max="8205" width="10.7265625" style="6" customWidth="1"/>
    <col min="8206" max="8207" width="1.7265625" style="6" customWidth="1"/>
    <col min="8208" max="8208" width="10.7265625" style="6" customWidth="1"/>
    <col min="8209" max="8210" width="1.7265625" style="6" customWidth="1"/>
    <col min="8211" max="8211" width="10.7265625" style="6" customWidth="1"/>
    <col min="8212" max="8213" width="1.7265625" style="6" customWidth="1"/>
    <col min="8214" max="8214" width="10.7265625" style="6" customWidth="1"/>
    <col min="8215" max="8216" width="1.7265625" style="6" customWidth="1"/>
    <col min="8217" max="8217" width="10.7265625" style="6" customWidth="1"/>
    <col min="8218" max="8219" width="1.7265625" style="6" customWidth="1"/>
    <col min="8220" max="8220" width="10.7265625" style="6" customWidth="1"/>
    <col min="8221" max="8222" width="1.7265625" style="6" customWidth="1"/>
    <col min="8223" max="8223" width="10.7265625" style="6" customWidth="1"/>
    <col min="8224" max="8448" width="8.7265625" style="6"/>
    <col min="8449" max="8449" width="46.7265625" style="6" customWidth="1"/>
    <col min="8450" max="8451" width="1.7265625" style="6" customWidth="1"/>
    <col min="8452" max="8452" width="10.7265625" style="6" customWidth="1"/>
    <col min="8453" max="8454" width="1.7265625" style="6" customWidth="1"/>
    <col min="8455" max="8455" width="10.7265625" style="6" customWidth="1"/>
    <col min="8456" max="8457" width="1.7265625" style="6" customWidth="1"/>
    <col min="8458" max="8458" width="10.7265625" style="6" customWidth="1"/>
    <col min="8459" max="8460" width="1.7265625" style="6" customWidth="1"/>
    <col min="8461" max="8461" width="10.7265625" style="6" customWidth="1"/>
    <col min="8462" max="8463" width="1.7265625" style="6" customWidth="1"/>
    <col min="8464" max="8464" width="10.7265625" style="6" customWidth="1"/>
    <col min="8465" max="8466" width="1.7265625" style="6" customWidth="1"/>
    <col min="8467" max="8467" width="10.7265625" style="6" customWidth="1"/>
    <col min="8468" max="8469" width="1.7265625" style="6" customWidth="1"/>
    <col min="8470" max="8470" width="10.7265625" style="6" customWidth="1"/>
    <col min="8471" max="8472" width="1.7265625" style="6" customWidth="1"/>
    <col min="8473" max="8473" width="10.7265625" style="6" customWidth="1"/>
    <col min="8474" max="8475" width="1.7265625" style="6" customWidth="1"/>
    <col min="8476" max="8476" width="10.7265625" style="6" customWidth="1"/>
    <col min="8477" max="8478" width="1.7265625" style="6" customWidth="1"/>
    <col min="8479" max="8479" width="10.7265625" style="6" customWidth="1"/>
    <col min="8480" max="8704" width="8.7265625" style="6"/>
    <col min="8705" max="8705" width="46.7265625" style="6" customWidth="1"/>
    <col min="8706" max="8707" width="1.7265625" style="6" customWidth="1"/>
    <col min="8708" max="8708" width="10.7265625" style="6" customWidth="1"/>
    <col min="8709" max="8710" width="1.7265625" style="6" customWidth="1"/>
    <col min="8711" max="8711" width="10.7265625" style="6" customWidth="1"/>
    <col min="8712" max="8713" width="1.7265625" style="6" customWidth="1"/>
    <col min="8714" max="8714" width="10.7265625" style="6" customWidth="1"/>
    <col min="8715" max="8716" width="1.7265625" style="6" customWidth="1"/>
    <col min="8717" max="8717" width="10.7265625" style="6" customWidth="1"/>
    <col min="8718" max="8719" width="1.7265625" style="6" customWidth="1"/>
    <col min="8720" max="8720" width="10.7265625" style="6" customWidth="1"/>
    <col min="8721" max="8722" width="1.7265625" style="6" customWidth="1"/>
    <col min="8723" max="8723" width="10.7265625" style="6" customWidth="1"/>
    <col min="8724" max="8725" width="1.7265625" style="6" customWidth="1"/>
    <col min="8726" max="8726" width="10.7265625" style="6" customWidth="1"/>
    <col min="8727" max="8728" width="1.7265625" style="6" customWidth="1"/>
    <col min="8729" max="8729" width="10.7265625" style="6" customWidth="1"/>
    <col min="8730" max="8731" width="1.7265625" style="6" customWidth="1"/>
    <col min="8732" max="8732" width="10.7265625" style="6" customWidth="1"/>
    <col min="8733" max="8734" width="1.7265625" style="6" customWidth="1"/>
    <col min="8735" max="8735" width="10.7265625" style="6" customWidth="1"/>
    <col min="8736" max="8960" width="8.7265625" style="6"/>
    <col min="8961" max="8961" width="46.7265625" style="6" customWidth="1"/>
    <col min="8962" max="8963" width="1.7265625" style="6" customWidth="1"/>
    <col min="8964" max="8964" width="10.7265625" style="6" customWidth="1"/>
    <col min="8965" max="8966" width="1.7265625" style="6" customWidth="1"/>
    <col min="8967" max="8967" width="10.7265625" style="6" customWidth="1"/>
    <col min="8968" max="8969" width="1.7265625" style="6" customWidth="1"/>
    <col min="8970" max="8970" width="10.7265625" style="6" customWidth="1"/>
    <col min="8971" max="8972" width="1.7265625" style="6" customWidth="1"/>
    <col min="8973" max="8973" width="10.7265625" style="6" customWidth="1"/>
    <col min="8974" max="8975" width="1.7265625" style="6" customWidth="1"/>
    <col min="8976" max="8976" width="10.7265625" style="6" customWidth="1"/>
    <col min="8977" max="8978" width="1.7265625" style="6" customWidth="1"/>
    <col min="8979" max="8979" width="10.7265625" style="6" customWidth="1"/>
    <col min="8980" max="8981" width="1.7265625" style="6" customWidth="1"/>
    <col min="8982" max="8982" width="10.7265625" style="6" customWidth="1"/>
    <col min="8983" max="8984" width="1.7265625" style="6" customWidth="1"/>
    <col min="8985" max="8985" width="10.7265625" style="6" customWidth="1"/>
    <col min="8986" max="8987" width="1.7265625" style="6" customWidth="1"/>
    <col min="8988" max="8988" width="10.7265625" style="6" customWidth="1"/>
    <col min="8989" max="8990" width="1.7265625" style="6" customWidth="1"/>
    <col min="8991" max="8991" width="10.7265625" style="6" customWidth="1"/>
    <col min="8992" max="9216" width="8.7265625" style="6"/>
    <col min="9217" max="9217" width="46.7265625" style="6" customWidth="1"/>
    <col min="9218" max="9219" width="1.7265625" style="6" customWidth="1"/>
    <col min="9220" max="9220" width="10.7265625" style="6" customWidth="1"/>
    <col min="9221" max="9222" width="1.7265625" style="6" customWidth="1"/>
    <col min="9223" max="9223" width="10.7265625" style="6" customWidth="1"/>
    <col min="9224" max="9225" width="1.7265625" style="6" customWidth="1"/>
    <col min="9226" max="9226" width="10.7265625" style="6" customWidth="1"/>
    <col min="9227" max="9228" width="1.7265625" style="6" customWidth="1"/>
    <col min="9229" max="9229" width="10.7265625" style="6" customWidth="1"/>
    <col min="9230" max="9231" width="1.7265625" style="6" customWidth="1"/>
    <col min="9232" max="9232" width="10.7265625" style="6" customWidth="1"/>
    <col min="9233" max="9234" width="1.7265625" style="6" customWidth="1"/>
    <col min="9235" max="9235" width="10.7265625" style="6" customWidth="1"/>
    <col min="9236" max="9237" width="1.7265625" style="6" customWidth="1"/>
    <col min="9238" max="9238" width="10.7265625" style="6" customWidth="1"/>
    <col min="9239" max="9240" width="1.7265625" style="6" customWidth="1"/>
    <col min="9241" max="9241" width="10.7265625" style="6" customWidth="1"/>
    <col min="9242" max="9243" width="1.7265625" style="6" customWidth="1"/>
    <col min="9244" max="9244" width="10.7265625" style="6" customWidth="1"/>
    <col min="9245" max="9246" width="1.7265625" style="6" customWidth="1"/>
    <col min="9247" max="9247" width="10.7265625" style="6" customWidth="1"/>
    <col min="9248" max="9472" width="8.7265625" style="6"/>
    <col min="9473" max="9473" width="46.7265625" style="6" customWidth="1"/>
    <col min="9474" max="9475" width="1.7265625" style="6" customWidth="1"/>
    <col min="9476" max="9476" width="10.7265625" style="6" customWidth="1"/>
    <col min="9477" max="9478" width="1.7265625" style="6" customWidth="1"/>
    <col min="9479" max="9479" width="10.7265625" style="6" customWidth="1"/>
    <col min="9480" max="9481" width="1.7265625" style="6" customWidth="1"/>
    <col min="9482" max="9482" width="10.7265625" style="6" customWidth="1"/>
    <col min="9483" max="9484" width="1.7265625" style="6" customWidth="1"/>
    <col min="9485" max="9485" width="10.7265625" style="6" customWidth="1"/>
    <col min="9486" max="9487" width="1.7265625" style="6" customWidth="1"/>
    <col min="9488" max="9488" width="10.7265625" style="6" customWidth="1"/>
    <col min="9489" max="9490" width="1.7265625" style="6" customWidth="1"/>
    <col min="9491" max="9491" width="10.7265625" style="6" customWidth="1"/>
    <col min="9492" max="9493" width="1.7265625" style="6" customWidth="1"/>
    <col min="9494" max="9494" width="10.7265625" style="6" customWidth="1"/>
    <col min="9495" max="9496" width="1.7265625" style="6" customWidth="1"/>
    <col min="9497" max="9497" width="10.7265625" style="6" customWidth="1"/>
    <col min="9498" max="9499" width="1.7265625" style="6" customWidth="1"/>
    <col min="9500" max="9500" width="10.7265625" style="6" customWidth="1"/>
    <col min="9501" max="9502" width="1.7265625" style="6" customWidth="1"/>
    <col min="9503" max="9503" width="10.7265625" style="6" customWidth="1"/>
    <col min="9504" max="9728" width="8.7265625" style="6"/>
    <col min="9729" max="9729" width="46.7265625" style="6" customWidth="1"/>
    <col min="9730" max="9731" width="1.7265625" style="6" customWidth="1"/>
    <col min="9732" max="9732" width="10.7265625" style="6" customWidth="1"/>
    <col min="9733" max="9734" width="1.7265625" style="6" customWidth="1"/>
    <col min="9735" max="9735" width="10.7265625" style="6" customWidth="1"/>
    <col min="9736" max="9737" width="1.7265625" style="6" customWidth="1"/>
    <col min="9738" max="9738" width="10.7265625" style="6" customWidth="1"/>
    <col min="9739" max="9740" width="1.7265625" style="6" customWidth="1"/>
    <col min="9741" max="9741" width="10.7265625" style="6" customWidth="1"/>
    <col min="9742" max="9743" width="1.7265625" style="6" customWidth="1"/>
    <col min="9744" max="9744" width="10.7265625" style="6" customWidth="1"/>
    <col min="9745" max="9746" width="1.7265625" style="6" customWidth="1"/>
    <col min="9747" max="9747" width="10.7265625" style="6" customWidth="1"/>
    <col min="9748" max="9749" width="1.7265625" style="6" customWidth="1"/>
    <col min="9750" max="9750" width="10.7265625" style="6" customWidth="1"/>
    <col min="9751" max="9752" width="1.7265625" style="6" customWidth="1"/>
    <col min="9753" max="9753" width="10.7265625" style="6" customWidth="1"/>
    <col min="9754" max="9755" width="1.7265625" style="6" customWidth="1"/>
    <col min="9756" max="9756" width="10.7265625" style="6" customWidth="1"/>
    <col min="9757" max="9758" width="1.7265625" style="6" customWidth="1"/>
    <col min="9759" max="9759" width="10.7265625" style="6" customWidth="1"/>
    <col min="9760" max="9984" width="8.7265625" style="6"/>
    <col min="9985" max="9985" width="46.7265625" style="6" customWidth="1"/>
    <col min="9986" max="9987" width="1.7265625" style="6" customWidth="1"/>
    <col min="9988" max="9988" width="10.7265625" style="6" customWidth="1"/>
    <col min="9989" max="9990" width="1.7265625" style="6" customWidth="1"/>
    <col min="9991" max="9991" width="10.7265625" style="6" customWidth="1"/>
    <col min="9992" max="9993" width="1.7265625" style="6" customWidth="1"/>
    <col min="9994" max="9994" width="10.7265625" style="6" customWidth="1"/>
    <col min="9995" max="9996" width="1.7265625" style="6" customWidth="1"/>
    <col min="9997" max="9997" width="10.7265625" style="6" customWidth="1"/>
    <col min="9998" max="9999" width="1.7265625" style="6" customWidth="1"/>
    <col min="10000" max="10000" width="10.7265625" style="6" customWidth="1"/>
    <col min="10001" max="10002" width="1.7265625" style="6" customWidth="1"/>
    <col min="10003" max="10003" width="10.7265625" style="6" customWidth="1"/>
    <col min="10004" max="10005" width="1.7265625" style="6" customWidth="1"/>
    <col min="10006" max="10006" width="10.7265625" style="6" customWidth="1"/>
    <col min="10007" max="10008" width="1.7265625" style="6" customWidth="1"/>
    <col min="10009" max="10009" width="10.7265625" style="6" customWidth="1"/>
    <col min="10010" max="10011" width="1.7265625" style="6" customWidth="1"/>
    <col min="10012" max="10012" width="10.7265625" style="6" customWidth="1"/>
    <col min="10013" max="10014" width="1.7265625" style="6" customWidth="1"/>
    <col min="10015" max="10015" width="10.7265625" style="6" customWidth="1"/>
    <col min="10016" max="10240" width="8.7265625" style="6"/>
    <col min="10241" max="10241" width="46.7265625" style="6" customWidth="1"/>
    <col min="10242" max="10243" width="1.7265625" style="6" customWidth="1"/>
    <col min="10244" max="10244" width="10.7265625" style="6" customWidth="1"/>
    <col min="10245" max="10246" width="1.7265625" style="6" customWidth="1"/>
    <col min="10247" max="10247" width="10.7265625" style="6" customWidth="1"/>
    <col min="10248" max="10249" width="1.7265625" style="6" customWidth="1"/>
    <col min="10250" max="10250" width="10.7265625" style="6" customWidth="1"/>
    <col min="10251" max="10252" width="1.7265625" style="6" customWidth="1"/>
    <col min="10253" max="10253" width="10.7265625" style="6" customWidth="1"/>
    <col min="10254" max="10255" width="1.7265625" style="6" customWidth="1"/>
    <col min="10256" max="10256" width="10.7265625" style="6" customWidth="1"/>
    <col min="10257" max="10258" width="1.7265625" style="6" customWidth="1"/>
    <col min="10259" max="10259" width="10.7265625" style="6" customWidth="1"/>
    <col min="10260" max="10261" width="1.7265625" style="6" customWidth="1"/>
    <col min="10262" max="10262" width="10.7265625" style="6" customWidth="1"/>
    <col min="10263" max="10264" width="1.7265625" style="6" customWidth="1"/>
    <col min="10265" max="10265" width="10.7265625" style="6" customWidth="1"/>
    <col min="10266" max="10267" width="1.7265625" style="6" customWidth="1"/>
    <col min="10268" max="10268" width="10.7265625" style="6" customWidth="1"/>
    <col min="10269" max="10270" width="1.7265625" style="6" customWidth="1"/>
    <col min="10271" max="10271" width="10.7265625" style="6" customWidth="1"/>
    <col min="10272" max="10496" width="8.7265625" style="6"/>
    <col min="10497" max="10497" width="46.7265625" style="6" customWidth="1"/>
    <col min="10498" max="10499" width="1.7265625" style="6" customWidth="1"/>
    <col min="10500" max="10500" width="10.7265625" style="6" customWidth="1"/>
    <col min="10501" max="10502" width="1.7265625" style="6" customWidth="1"/>
    <col min="10503" max="10503" width="10.7265625" style="6" customWidth="1"/>
    <col min="10504" max="10505" width="1.7265625" style="6" customWidth="1"/>
    <col min="10506" max="10506" width="10.7265625" style="6" customWidth="1"/>
    <col min="10507" max="10508" width="1.7265625" style="6" customWidth="1"/>
    <col min="10509" max="10509" width="10.7265625" style="6" customWidth="1"/>
    <col min="10510" max="10511" width="1.7265625" style="6" customWidth="1"/>
    <col min="10512" max="10512" width="10.7265625" style="6" customWidth="1"/>
    <col min="10513" max="10514" width="1.7265625" style="6" customWidth="1"/>
    <col min="10515" max="10515" width="10.7265625" style="6" customWidth="1"/>
    <col min="10516" max="10517" width="1.7265625" style="6" customWidth="1"/>
    <col min="10518" max="10518" width="10.7265625" style="6" customWidth="1"/>
    <col min="10519" max="10520" width="1.7265625" style="6" customWidth="1"/>
    <col min="10521" max="10521" width="10.7265625" style="6" customWidth="1"/>
    <col min="10522" max="10523" width="1.7265625" style="6" customWidth="1"/>
    <col min="10524" max="10524" width="10.7265625" style="6" customWidth="1"/>
    <col min="10525" max="10526" width="1.7265625" style="6" customWidth="1"/>
    <col min="10527" max="10527" width="10.7265625" style="6" customWidth="1"/>
    <col min="10528" max="10752" width="8.7265625" style="6"/>
    <col min="10753" max="10753" width="46.7265625" style="6" customWidth="1"/>
    <col min="10754" max="10755" width="1.7265625" style="6" customWidth="1"/>
    <col min="10756" max="10756" width="10.7265625" style="6" customWidth="1"/>
    <col min="10757" max="10758" width="1.7265625" style="6" customWidth="1"/>
    <col min="10759" max="10759" width="10.7265625" style="6" customWidth="1"/>
    <col min="10760" max="10761" width="1.7265625" style="6" customWidth="1"/>
    <col min="10762" max="10762" width="10.7265625" style="6" customWidth="1"/>
    <col min="10763" max="10764" width="1.7265625" style="6" customWidth="1"/>
    <col min="10765" max="10765" width="10.7265625" style="6" customWidth="1"/>
    <col min="10766" max="10767" width="1.7265625" style="6" customWidth="1"/>
    <col min="10768" max="10768" width="10.7265625" style="6" customWidth="1"/>
    <col min="10769" max="10770" width="1.7265625" style="6" customWidth="1"/>
    <col min="10771" max="10771" width="10.7265625" style="6" customWidth="1"/>
    <col min="10772" max="10773" width="1.7265625" style="6" customWidth="1"/>
    <col min="10774" max="10774" width="10.7265625" style="6" customWidth="1"/>
    <col min="10775" max="10776" width="1.7265625" style="6" customWidth="1"/>
    <col min="10777" max="10777" width="10.7265625" style="6" customWidth="1"/>
    <col min="10778" max="10779" width="1.7265625" style="6" customWidth="1"/>
    <col min="10780" max="10780" width="10.7265625" style="6" customWidth="1"/>
    <col min="10781" max="10782" width="1.7265625" style="6" customWidth="1"/>
    <col min="10783" max="10783" width="10.7265625" style="6" customWidth="1"/>
    <col min="10784" max="11008" width="8.7265625" style="6"/>
    <col min="11009" max="11009" width="46.7265625" style="6" customWidth="1"/>
    <col min="11010" max="11011" width="1.7265625" style="6" customWidth="1"/>
    <col min="11012" max="11012" width="10.7265625" style="6" customWidth="1"/>
    <col min="11013" max="11014" width="1.7265625" style="6" customWidth="1"/>
    <col min="11015" max="11015" width="10.7265625" style="6" customWidth="1"/>
    <col min="11016" max="11017" width="1.7265625" style="6" customWidth="1"/>
    <col min="11018" max="11018" width="10.7265625" style="6" customWidth="1"/>
    <col min="11019" max="11020" width="1.7265625" style="6" customWidth="1"/>
    <col min="11021" max="11021" width="10.7265625" style="6" customWidth="1"/>
    <col min="11022" max="11023" width="1.7265625" style="6" customWidth="1"/>
    <col min="11024" max="11024" width="10.7265625" style="6" customWidth="1"/>
    <col min="11025" max="11026" width="1.7265625" style="6" customWidth="1"/>
    <col min="11027" max="11027" width="10.7265625" style="6" customWidth="1"/>
    <col min="11028" max="11029" width="1.7265625" style="6" customWidth="1"/>
    <col min="11030" max="11030" width="10.7265625" style="6" customWidth="1"/>
    <col min="11031" max="11032" width="1.7265625" style="6" customWidth="1"/>
    <col min="11033" max="11033" width="10.7265625" style="6" customWidth="1"/>
    <col min="11034" max="11035" width="1.7265625" style="6" customWidth="1"/>
    <col min="11036" max="11036" width="10.7265625" style="6" customWidth="1"/>
    <col min="11037" max="11038" width="1.7265625" style="6" customWidth="1"/>
    <col min="11039" max="11039" width="10.7265625" style="6" customWidth="1"/>
    <col min="11040" max="11264" width="8.7265625" style="6"/>
    <col min="11265" max="11265" width="46.7265625" style="6" customWidth="1"/>
    <col min="11266" max="11267" width="1.7265625" style="6" customWidth="1"/>
    <col min="11268" max="11268" width="10.7265625" style="6" customWidth="1"/>
    <col min="11269" max="11270" width="1.7265625" style="6" customWidth="1"/>
    <col min="11271" max="11271" width="10.7265625" style="6" customWidth="1"/>
    <col min="11272" max="11273" width="1.7265625" style="6" customWidth="1"/>
    <col min="11274" max="11274" width="10.7265625" style="6" customWidth="1"/>
    <col min="11275" max="11276" width="1.7265625" style="6" customWidth="1"/>
    <col min="11277" max="11277" width="10.7265625" style="6" customWidth="1"/>
    <col min="11278" max="11279" width="1.7265625" style="6" customWidth="1"/>
    <col min="11280" max="11280" width="10.7265625" style="6" customWidth="1"/>
    <col min="11281" max="11282" width="1.7265625" style="6" customWidth="1"/>
    <col min="11283" max="11283" width="10.7265625" style="6" customWidth="1"/>
    <col min="11284" max="11285" width="1.7265625" style="6" customWidth="1"/>
    <col min="11286" max="11286" width="10.7265625" style="6" customWidth="1"/>
    <col min="11287" max="11288" width="1.7265625" style="6" customWidth="1"/>
    <col min="11289" max="11289" width="10.7265625" style="6" customWidth="1"/>
    <col min="11290" max="11291" width="1.7265625" style="6" customWidth="1"/>
    <col min="11292" max="11292" width="10.7265625" style="6" customWidth="1"/>
    <col min="11293" max="11294" width="1.7265625" style="6" customWidth="1"/>
    <col min="11295" max="11295" width="10.7265625" style="6" customWidth="1"/>
    <col min="11296" max="11520" width="8.7265625" style="6"/>
    <col min="11521" max="11521" width="46.7265625" style="6" customWidth="1"/>
    <col min="11522" max="11523" width="1.7265625" style="6" customWidth="1"/>
    <col min="11524" max="11524" width="10.7265625" style="6" customWidth="1"/>
    <col min="11525" max="11526" width="1.7265625" style="6" customWidth="1"/>
    <col min="11527" max="11527" width="10.7265625" style="6" customWidth="1"/>
    <col min="11528" max="11529" width="1.7265625" style="6" customWidth="1"/>
    <col min="11530" max="11530" width="10.7265625" style="6" customWidth="1"/>
    <col min="11531" max="11532" width="1.7265625" style="6" customWidth="1"/>
    <col min="11533" max="11533" width="10.7265625" style="6" customWidth="1"/>
    <col min="11534" max="11535" width="1.7265625" style="6" customWidth="1"/>
    <col min="11536" max="11536" width="10.7265625" style="6" customWidth="1"/>
    <col min="11537" max="11538" width="1.7265625" style="6" customWidth="1"/>
    <col min="11539" max="11539" width="10.7265625" style="6" customWidth="1"/>
    <col min="11540" max="11541" width="1.7265625" style="6" customWidth="1"/>
    <col min="11542" max="11542" width="10.7265625" style="6" customWidth="1"/>
    <col min="11543" max="11544" width="1.7265625" style="6" customWidth="1"/>
    <col min="11545" max="11545" width="10.7265625" style="6" customWidth="1"/>
    <col min="11546" max="11547" width="1.7265625" style="6" customWidth="1"/>
    <col min="11548" max="11548" width="10.7265625" style="6" customWidth="1"/>
    <col min="11549" max="11550" width="1.7265625" style="6" customWidth="1"/>
    <col min="11551" max="11551" width="10.7265625" style="6" customWidth="1"/>
    <col min="11552" max="11776" width="8.7265625" style="6"/>
    <col min="11777" max="11777" width="46.7265625" style="6" customWidth="1"/>
    <col min="11778" max="11779" width="1.7265625" style="6" customWidth="1"/>
    <col min="11780" max="11780" width="10.7265625" style="6" customWidth="1"/>
    <col min="11781" max="11782" width="1.7265625" style="6" customWidth="1"/>
    <col min="11783" max="11783" width="10.7265625" style="6" customWidth="1"/>
    <col min="11784" max="11785" width="1.7265625" style="6" customWidth="1"/>
    <col min="11786" max="11786" width="10.7265625" style="6" customWidth="1"/>
    <col min="11787" max="11788" width="1.7265625" style="6" customWidth="1"/>
    <col min="11789" max="11789" width="10.7265625" style="6" customWidth="1"/>
    <col min="11790" max="11791" width="1.7265625" style="6" customWidth="1"/>
    <col min="11792" max="11792" width="10.7265625" style="6" customWidth="1"/>
    <col min="11793" max="11794" width="1.7265625" style="6" customWidth="1"/>
    <col min="11795" max="11795" width="10.7265625" style="6" customWidth="1"/>
    <col min="11796" max="11797" width="1.7265625" style="6" customWidth="1"/>
    <col min="11798" max="11798" width="10.7265625" style="6" customWidth="1"/>
    <col min="11799" max="11800" width="1.7265625" style="6" customWidth="1"/>
    <col min="11801" max="11801" width="10.7265625" style="6" customWidth="1"/>
    <col min="11802" max="11803" width="1.7265625" style="6" customWidth="1"/>
    <col min="11804" max="11804" width="10.7265625" style="6" customWidth="1"/>
    <col min="11805" max="11806" width="1.7265625" style="6" customWidth="1"/>
    <col min="11807" max="11807" width="10.7265625" style="6" customWidth="1"/>
    <col min="11808" max="12032" width="8.7265625" style="6"/>
    <col min="12033" max="12033" width="46.7265625" style="6" customWidth="1"/>
    <col min="12034" max="12035" width="1.7265625" style="6" customWidth="1"/>
    <col min="12036" max="12036" width="10.7265625" style="6" customWidth="1"/>
    <col min="12037" max="12038" width="1.7265625" style="6" customWidth="1"/>
    <col min="12039" max="12039" width="10.7265625" style="6" customWidth="1"/>
    <col min="12040" max="12041" width="1.7265625" style="6" customWidth="1"/>
    <col min="12042" max="12042" width="10.7265625" style="6" customWidth="1"/>
    <col min="12043" max="12044" width="1.7265625" style="6" customWidth="1"/>
    <col min="12045" max="12045" width="10.7265625" style="6" customWidth="1"/>
    <col min="12046" max="12047" width="1.7265625" style="6" customWidth="1"/>
    <col min="12048" max="12048" width="10.7265625" style="6" customWidth="1"/>
    <col min="12049" max="12050" width="1.7265625" style="6" customWidth="1"/>
    <col min="12051" max="12051" width="10.7265625" style="6" customWidth="1"/>
    <col min="12052" max="12053" width="1.7265625" style="6" customWidth="1"/>
    <col min="12054" max="12054" width="10.7265625" style="6" customWidth="1"/>
    <col min="12055" max="12056" width="1.7265625" style="6" customWidth="1"/>
    <col min="12057" max="12057" width="10.7265625" style="6" customWidth="1"/>
    <col min="12058" max="12059" width="1.7265625" style="6" customWidth="1"/>
    <col min="12060" max="12060" width="10.7265625" style="6" customWidth="1"/>
    <col min="12061" max="12062" width="1.7265625" style="6" customWidth="1"/>
    <col min="12063" max="12063" width="10.7265625" style="6" customWidth="1"/>
    <col min="12064" max="12288" width="8.7265625" style="6"/>
    <col min="12289" max="12289" width="46.7265625" style="6" customWidth="1"/>
    <col min="12290" max="12291" width="1.7265625" style="6" customWidth="1"/>
    <col min="12292" max="12292" width="10.7265625" style="6" customWidth="1"/>
    <col min="12293" max="12294" width="1.7265625" style="6" customWidth="1"/>
    <col min="12295" max="12295" width="10.7265625" style="6" customWidth="1"/>
    <col min="12296" max="12297" width="1.7265625" style="6" customWidth="1"/>
    <col min="12298" max="12298" width="10.7265625" style="6" customWidth="1"/>
    <col min="12299" max="12300" width="1.7265625" style="6" customWidth="1"/>
    <col min="12301" max="12301" width="10.7265625" style="6" customWidth="1"/>
    <col min="12302" max="12303" width="1.7265625" style="6" customWidth="1"/>
    <col min="12304" max="12304" width="10.7265625" style="6" customWidth="1"/>
    <col min="12305" max="12306" width="1.7265625" style="6" customWidth="1"/>
    <col min="12307" max="12307" width="10.7265625" style="6" customWidth="1"/>
    <col min="12308" max="12309" width="1.7265625" style="6" customWidth="1"/>
    <col min="12310" max="12310" width="10.7265625" style="6" customWidth="1"/>
    <col min="12311" max="12312" width="1.7265625" style="6" customWidth="1"/>
    <col min="12313" max="12313" width="10.7265625" style="6" customWidth="1"/>
    <col min="12314" max="12315" width="1.7265625" style="6" customWidth="1"/>
    <col min="12316" max="12316" width="10.7265625" style="6" customWidth="1"/>
    <col min="12317" max="12318" width="1.7265625" style="6" customWidth="1"/>
    <col min="12319" max="12319" width="10.7265625" style="6" customWidth="1"/>
    <col min="12320" max="12544" width="8.7265625" style="6"/>
    <col min="12545" max="12545" width="46.7265625" style="6" customWidth="1"/>
    <col min="12546" max="12547" width="1.7265625" style="6" customWidth="1"/>
    <col min="12548" max="12548" width="10.7265625" style="6" customWidth="1"/>
    <col min="12549" max="12550" width="1.7265625" style="6" customWidth="1"/>
    <col min="12551" max="12551" width="10.7265625" style="6" customWidth="1"/>
    <col min="12552" max="12553" width="1.7265625" style="6" customWidth="1"/>
    <col min="12554" max="12554" width="10.7265625" style="6" customWidth="1"/>
    <col min="12555" max="12556" width="1.7265625" style="6" customWidth="1"/>
    <col min="12557" max="12557" width="10.7265625" style="6" customWidth="1"/>
    <col min="12558" max="12559" width="1.7265625" style="6" customWidth="1"/>
    <col min="12560" max="12560" width="10.7265625" style="6" customWidth="1"/>
    <col min="12561" max="12562" width="1.7265625" style="6" customWidth="1"/>
    <col min="12563" max="12563" width="10.7265625" style="6" customWidth="1"/>
    <col min="12564" max="12565" width="1.7265625" style="6" customWidth="1"/>
    <col min="12566" max="12566" width="10.7265625" style="6" customWidth="1"/>
    <col min="12567" max="12568" width="1.7265625" style="6" customWidth="1"/>
    <col min="12569" max="12569" width="10.7265625" style="6" customWidth="1"/>
    <col min="12570" max="12571" width="1.7265625" style="6" customWidth="1"/>
    <col min="12572" max="12572" width="10.7265625" style="6" customWidth="1"/>
    <col min="12573" max="12574" width="1.7265625" style="6" customWidth="1"/>
    <col min="12575" max="12575" width="10.7265625" style="6" customWidth="1"/>
    <col min="12576" max="12800" width="8.7265625" style="6"/>
    <col min="12801" max="12801" width="46.7265625" style="6" customWidth="1"/>
    <col min="12802" max="12803" width="1.7265625" style="6" customWidth="1"/>
    <col min="12804" max="12804" width="10.7265625" style="6" customWidth="1"/>
    <col min="12805" max="12806" width="1.7265625" style="6" customWidth="1"/>
    <col min="12807" max="12807" width="10.7265625" style="6" customWidth="1"/>
    <col min="12808" max="12809" width="1.7265625" style="6" customWidth="1"/>
    <col min="12810" max="12810" width="10.7265625" style="6" customWidth="1"/>
    <col min="12811" max="12812" width="1.7265625" style="6" customWidth="1"/>
    <col min="12813" max="12813" width="10.7265625" style="6" customWidth="1"/>
    <col min="12814" max="12815" width="1.7265625" style="6" customWidth="1"/>
    <col min="12816" max="12816" width="10.7265625" style="6" customWidth="1"/>
    <col min="12817" max="12818" width="1.7265625" style="6" customWidth="1"/>
    <col min="12819" max="12819" width="10.7265625" style="6" customWidth="1"/>
    <col min="12820" max="12821" width="1.7265625" style="6" customWidth="1"/>
    <col min="12822" max="12822" width="10.7265625" style="6" customWidth="1"/>
    <col min="12823" max="12824" width="1.7265625" style="6" customWidth="1"/>
    <col min="12825" max="12825" width="10.7265625" style="6" customWidth="1"/>
    <col min="12826" max="12827" width="1.7265625" style="6" customWidth="1"/>
    <col min="12828" max="12828" width="10.7265625" style="6" customWidth="1"/>
    <col min="12829" max="12830" width="1.7265625" style="6" customWidth="1"/>
    <col min="12831" max="12831" width="10.7265625" style="6" customWidth="1"/>
    <col min="12832" max="13056" width="8.7265625" style="6"/>
    <col min="13057" max="13057" width="46.7265625" style="6" customWidth="1"/>
    <col min="13058" max="13059" width="1.7265625" style="6" customWidth="1"/>
    <col min="13060" max="13060" width="10.7265625" style="6" customWidth="1"/>
    <col min="13061" max="13062" width="1.7265625" style="6" customWidth="1"/>
    <col min="13063" max="13063" width="10.7265625" style="6" customWidth="1"/>
    <col min="13064" max="13065" width="1.7265625" style="6" customWidth="1"/>
    <col min="13066" max="13066" width="10.7265625" style="6" customWidth="1"/>
    <col min="13067" max="13068" width="1.7265625" style="6" customWidth="1"/>
    <col min="13069" max="13069" width="10.7265625" style="6" customWidth="1"/>
    <col min="13070" max="13071" width="1.7265625" style="6" customWidth="1"/>
    <col min="13072" max="13072" width="10.7265625" style="6" customWidth="1"/>
    <col min="13073" max="13074" width="1.7265625" style="6" customWidth="1"/>
    <col min="13075" max="13075" width="10.7265625" style="6" customWidth="1"/>
    <col min="13076" max="13077" width="1.7265625" style="6" customWidth="1"/>
    <col min="13078" max="13078" width="10.7265625" style="6" customWidth="1"/>
    <col min="13079" max="13080" width="1.7265625" style="6" customWidth="1"/>
    <col min="13081" max="13081" width="10.7265625" style="6" customWidth="1"/>
    <col min="13082" max="13083" width="1.7265625" style="6" customWidth="1"/>
    <col min="13084" max="13084" width="10.7265625" style="6" customWidth="1"/>
    <col min="13085" max="13086" width="1.7265625" style="6" customWidth="1"/>
    <col min="13087" max="13087" width="10.7265625" style="6" customWidth="1"/>
    <col min="13088" max="13312" width="8.7265625" style="6"/>
    <col min="13313" max="13313" width="46.7265625" style="6" customWidth="1"/>
    <col min="13314" max="13315" width="1.7265625" style="6" customWidth="1"/>
    <col min="13316" max="13316" width="10.7265625" style="6" customWidth="1"/>
    <col min="13317" max="13318" width="1.7265625" style="6" customWidth="1"/>
    <col min="13319" max="13319" width="10.7265625" style="6" customWidth="1"/>
    <col min="13320" max="13321" width="1.7265625" style="6" customWidth="1"/>
    <col min="13322" max="13322" width="10.7265625" style="6" customWidth="1"/>
    <col min="13323" max="13324" width="1.7265625" style="6" customWidth="1"/>
    <col min="13325" max="13325" width="10.7265625" style="6" customWidth="1"/>
    <col min="13326" max="13327" width="1.7265625" style="6" customWidth="1"/>
    <col min="13328" max="13328" width="10.7265625" style="6" customWidth="1"/>
    <col min="13329" max="13330" width="1.7265625" style="6" customWidth="1"/>
    <col min="13331" max="13331" width="10.7265625" style="6" customWidth="1"/>
    <col min="13332" max="13333" width="1.7265625" style="6" customWidth="1"/>
    <col min="13334" max="13334" width="10.7265625" style="6" customWidth="1"/>
    <col min="13335" max="13336" width="1.7265625" style="6" customWidth="1"/>
    <col min="13337" max="13337" width="10.7265625" style="6" customWidth="1"/>
    <col min="13338" max="13339" width="1.7265625" style="6" customWidth="1"/>
    <col min="13340" max="13340" width="10.7265625" style="6" customWidth="1"/>
    <col min="13341" max="13342" width="1.7265625" style="6" customWidth="1"/>
    <col min="13343" max="13343" width="10.7265625" style="6" customWidth="1"/>
    <col min="13344" max="13568" width="8.7265625" style="6"/>
    <col min="13569" max="13569" width="46.7265625" style="6" customWidth="1"/>
    <col min="13570" max="13571" width="1.7265625" style="6" customWidth="1"/>
    <col min="13572" max="13572" width="10.7265625" style="6" customWidth="1"/>
    <col min="13573" max="13574" width="1.7265625" style="6" customWidth="1"/>
    <col min="13575" max="13575" width="10.7265625" style="6" customWidth="1"/>
    <col min="13576" max="13577" width="1.7265625" style="6" customWidth="1"/>
    <col min="13578" max="13578" width="10.7265625" style="6" customWidth="1"/>
    <col min="13579" max="13580" width="1.7265625" style="6" customWidth="1"/>
    <col min="13581" max="13581" width="10.7265625" style="6" customWidth="1"/>
    <col min="13582" max="13583" width="1.7265625" style="6" customWidth="1"/>
    <col min="13584" max="13584" width="10.7265625" style="6" customWidth="1"/>
    <col min="13585" max="13586" width="1.7265625" style="6" customWidth="1"/>
    <col min="13587" max="13587" width="10.7265625" style="6" customWidth="1"/>
    <col min="13588" max="13589" width="1.7265625" style="6" customWidth="1"/>
    <col min="13590" max="13590" width="10.7265625" style="6" customWidth="1"/>
    <col min="13591" max="13592" width="1.7265625" style="6" customWidth="1"/>
    <col min="13593" max="13593" width="10.7265625" style="6" customWidth="1"/>
    <col min="13594" max="13595" width="1.7265625" style="6" customWidth="1"/>
    <col min="13596" max="13596" width="10.7265625" style="6" customWidth="1"/>
    <col min="13597" max="13598" width="1.7265625" style="6" customWidth="1"/>
    <col min="13599" max="13599" width="10.7265625" style="6" customWidth="1"/>
    <col min="13600" max="13824" width="8.7265625" style="6"/>
    <col min="13825" max="13825" width="46.7265625" style="6" customWidth="1"/>
    <col min="13826" max="13827" width="1.7265625" style="6" customWidth="1"/>
    <col min="13828" max="13828" width="10.7265625" style="6" customWidth="1"/>
    <col min="13829" max="13830" width="1.7265625" style="6" customWidth="1"/>
    <col min="13831" max="13831" width="10.7265625" style="6" customWidth="1"/>
    <col min="13832" max="13833" width="1.7265625" style="6" customWidth="1"/>
    <col min="13834" max="13834" width="10.7265625" style="6" customWidth="1"/>
    <col min="13835" max="13836" width="1.7265625" style="6" customWidth="1"/>
    <col min="13837" max="13837" width="10.7265625" style="6" customWidth="1"/>
    <col min="13838" max="13839" width="1.7265625" style="6" customWidth="1"/>
    <col min="13840" max="13840" width="10.7265625" style="6" customWidth="1"/>
    <col min="13841" max="13842" width="1.7265625" style="6" customWidth="1"/>
    <col min="13843" max="13843" width="10.7265625" style="6" customWidth="1"/>
    <col min="13844" max="13845" width="1.7265625" style="6" customWidth="1"/>
    <col min="13846" max="13846" width="10.7265625" style="6" customWidth="1"/>
    <col min="13847" max="13848" width="1.7265625" style="6" customWidth="1"/>
    <col min="13849" max="13849" width="10.7265625" style="6" customWidth="1"/>
    <col min="13850" max="13851" width="1.7265625" style="6" customWidth="1"/>
    <col min="13852" max="13852" width="10.7265625" style="6" customWidth="1"/>
    <col min="13853" max="13854" width="1.7265625" style="6" customWidth="1"/>
    <col min="13855" max="13855" width="10.7265625" style="6" customWidth="1"/>
    <col min="13856" max="14080" width="8.7265625" style="6"/>
    <col min="14081" max="14081" width="46.7265625" style="6" customWidth="1"/>
    <col min="14082" max="14083" width="1.7265625" style="6" customWidth="1"/>
    <col min="14084" max="14084" width="10.7265625" style="6" customWidth="1"/>
    <col min="14085" max="14086" width="1.7265625" style="6" customWidth="1"/>
    <col min="14087" max="14087" width="10.7265625" style="6" customWidth="1"/>
    <col min="14088" max="14089" width="1.7265625" style="6" customWidth="1"/>
    <col min="14090" max="14090" width="10.7265625" style="6" customWidth="1"/>
    <col min="14091" max="14092" width="1.7265625" style="6" customWidth="1"/>
    <col min="14093" max="14093" width="10.7265625" style="6" customWidth="1"/>
    <col min="14094" max="14095" width="1.7265625" style="6" customWidth="1"/>
    <col min="14096" max="14096" width="10.7265625" style="6" customWidth="1"/>
    <col min="14097" max="14098" width="1.7265625" style="6" customWidth="1"/>
    <col min="14099" max="14099" width="10.7265625" style="6" customWidth="1"/>
    <col min="14100" max="14101" width="1.7265625" style="6" customWidth="1"/>
    <col min="14102" max="14102" width="10.7265625" style="6" customWidth="1"/>
    <col min="14103" max="14104" width="1.7265625" style="6" customWidth="1"/>
    <col min="14105" max="14105" width="10.7265625" style="6" customWidth="1"/>
    <col min="14106" max="14107" width="1.7265625" style="6" customWidth="1"/>
    <col min="14108" max="14108" width="10.7265625" style="6" customWidth="1"/>
    <col min="14109" max="14110" width="1.7265625" style="6" customWidth="1"/>
    <col min="14111" max="14111" width="10.7265625" style="6" customWidth="1"/>
    <col min="14112" max="14336" width="8.7265625" style="6"/>
    <col min="14337" max="14337" width="46.7265625" style="6" customWidth="1"/>
    <col min="14338" max="14339" width="1.7265625" style="6" customWidth="1"/>
    <col min="14340" max="14340" width="10.7265625" style="6" customWidth="1"/>
    <col min="14341" max="14342" width="1.7265625" style="6" customWidth="1"/>
    <col min="14343" max="14343" width="10.7265625" style="6" customWidth="1"/>
    <col min="14344" max="14345" width="1.7265625" style="6" customWidth="1"/>
    <col min="14346" max="14346" width="10.7265625" style="6" customWidth="1"/>
    <col min="14347" max="14348" width="1.7265625" style="6" customWidth="1"/>
    <col min="14349" max="14349" width="10.7265625" style="6" customWidth="1"/>
    <col min="14350" max="14351" width="1.7265625" style="6" customWidth="1"/>
    <col min="14352" max="14352" width="10.7265625" style="6" customWidth="1"/>
    <col min="14353" max="14354" width="1.7265625" style="6" customWidth="1"/>
    <col min="14355" max="14355" width="10.7265625" style="6" customWidth="1"/>
    <col min="14356" max="14357" width="1.7265625" style="6" customWidth="1"/>
    <col min="14358" max="14358" width="10.7265625" style="6" customWidth="1"/>
    <col min="14359" max="14360" width="1.7265625" style="6" customWidth="1"/>
    <col min="14361" max="14361" width="10.7265625" style="6" customWidth="1"/>
    <col min="14362" max="14363" width="1.7265625" style="6" customWidth="1"/>
    <col min="14364" max="14364" width="10.7265625" style="6" customWidth="1"/>
    <col min="14365" max="14366" width="1.7265625" style="6" customWidth="1"/>
    <col min="14367" max="14367" width="10.7265625" style="6" customWidth="1"/>
    <col min="14368" max="14592" width="8.7265625" style="6"/>
    <col min="14593" max="14593" width="46.7265625" style="6" customWidth="1"/>
    <col min="14594" max="14595" width="1.7265625" style="6" customWidth="1"/>
    <col min="14596" max="14596" width="10.7265625" style="6" customWidth="1"/>
    <col min="14597" max="14598" width="1.7265625" style="6" customWidth="1"/>
    <col min="14599" max="14599" width="10.7265625" style="6" customWidth="1"/>
    <col min="14600" max="14601" width="1.7265625" style="6" customWidth="1"/>
    <col min="14602" max="14602" width="10.7265625" style="6" customWidth="1"/>
    <col min="14603" max="14604" width="1.7265625" style="6" customWidth="1"/>
    <col min="14605" max="14605" width="10.7265625" style="6" customWidth="1"/>
    <col min="14606" max="14607" width="1.7265625" style="6" customWidth="1"/>
    <col min="14608" max="14608" width="10.7265625" style="6" customWidth="1"/>
    <col min="14609" max="14610" width="1.7265625" style="6" customWidth="1"/>
    <col min="14611" max="14611" width="10.7265625" style="6" customWidth="1"/>
    <col min="14612" max="14613" width="1.7265625" style="6" customWidth="1"/>
    <col min="14614" max="14614" width="10.7265625" style="6" customWidth="1"/>
    <col min="14615" max="14616" width="1.7265625" style="6" customWidth="1"/>
    <col min="14617" max="14617" width="10.7265625" style="6" customWidth="1"/>
    <col min="14618" max="14619" width="1.7265625" style="6" customWidth="1"/>
    <col min="14620" max="14620" width="10.7265625" style="6" customWidth="1"/>
    <col min="14621" max="14622" width="1.7265625" style="6" customWidth="1"/>
    <col min="14623" max="14623" width="10.7265625" style="6" customWidth="1"/>
    <col min="14624" max="14848" width="8.7265625" style="6"/>
    <col min="14849" max="14849" width="46.7265625" style="6" customWidth="1"/>
    <col min="14850" max="14851" width="1.7265625" style="6" customWidth="1"/>
    <col min="14852" max="14852" width="10.7265625" style="6" customWidth="1"/>
    <col min="14853" max="14854" width="1.7265625" style="6" customWidth="1"/>
    <col min="14855" max="14855" width="10.7265625" style="6" customWidth="1"/>
    <col min="14856" max="14857" width="1.7265625" style="6" customWidth="1"/>
    <col min="14858" max="14858" width="10.7265625" style="6" customWidth="1"/>
    <col min="14859" max="14860" width="1.7265625" style="6" customWidth="1"/>
    <col min="14861" max="14861" width="10.7265625" style="6" customWidth="1"/>
    <col min="14862" max="14863" width="1.7265625" style="6" customWidth="1"/>
    <col min="14864" max="14864" width="10.7265625" style="6" customWidth="1"/>
    <col min="14865" max="14866" width="1.7265625" style="6" customWidth="1"/>
    <col min="14867" max="14867" width="10.7265625" style="6" customWidth="1"/>
    <col min="14868" max="14869" width="1.7265625" style="6" customWidth="1"/>
    <col min="14870" max="14870" width="10.7265625" style="6" customWidth="1"/>
    <col min="14871" max="14872" width="1.7265625" style="6" customWidth="1"/>
    <col min="14873" max="14873" width="10.7265625" style="6" customWidth="1"/>
    <col min="14874" max="14875" width="1.7265625" style="6" customWidth="1"/>
    <col min="14876" max="14876" width="10.7265625" style="6" customWidth="1"/>
    <col min="14877" max="14878" width="1.7265625" style="6" customWidth="1"/>
    <col min="14879" max="14879" width="10.7265625" style="6" customWidth="1"/>
    <col min="14880" max="15104" width="8.7265625" style="6"/>
    <col min="15105" max="15105" width="46.7265625" style="6" customWidth="1"/>
    <col min="15106" max="15107" width="1.7265625" style="6" customWidth="1"/>
    <col min="15108" max="15108" width="10.7265625" style="6" customWidth="1"/>
    <col min="15109" max="15110" width="1.7265625" style="6" customWidth="1"/>
    <col min="15111" max="15111" width="10.7265625" style="6" customWidth="1"/>
    <col min="15112" max="15113" width="1.7265625" style="6" customWidth="1"/>
    <col min="15114" max="15114" width="10.7265625" style="6" customWidth="1"/>
    <col min="15115" max="15116" width="1.7265625" style="6" customWidth="1"/>
    <col min="15117" max="15117" width="10.7265625" style="6" customWidth="1"/>
    <col min="15118" max="15119" width="1.7265625" style="6" customWidth="1"/>
    <col min="15120" max="15120" width="10.7265625" style="6" customWidth="1"/>
    <col min="15121" max="15122" width="1.7265625" style="6" customWidth="1"/>
    <col min="15123" max="15123" width="10.7265625" style="6" customWidth="1"/>
    <col min="15124" max="15125" width="1.7265625" style="6" customWidth="1"/>
    <col min="15126" max="15126" width="10.7265625" style="6" customWidth="1"/>
    <col min="15127" max="15128" width="1.7265625" style="6" customWidth="1"/>
    <col min="15129" max="15129" width="10.7265625" style="6" customWidth="1"/>
    <col min="15130" max="15131" width="1.7265625" style="6" customWidth="1"/>
    <col min="15132" max="15132" width="10.7265625" style="6" customWidth="1"/>
    <col min="15133" max="15134" width="1.7265625" style="6" customWidth="1"/>
    <col min="15135" max="15135" width="10.7265625" style="6" customWidth="1"/>
    <col min="15136" max="15360" width="8.7265625" style="6"/>
    <col min="15361" max="15361" width="46.7265625" style="6" customWidth="1"/>
    <col min="15362" max="15363" width="1.7265625" style="6" customWidth="1"/>
    <col min="15364" max="15364" width="10.7265625" style="6" customWidth="1"/>
    <col min="15365" max="15366" width="1.7265625" style="6" customWidth="1"/>
    <col min="15367" max="15367" width="10.7265625" style="6" customWidth="1"/>
    <col min="15368" max="15369" width="1.7265625" style="6" customWidth="1"/>
    <col min="15370" max="15370" width="10.7265625" style="6" customWidth="1"/>
    <col min="15371" max="15372" width="1.7265625" style="6" customWidth="1"/>
    <col min="15373" max="15373" width="10.7265625" style="6" customWidth="1"/>
    <col min="15374" max="15375" width="1.7265625" style="6" customWidth="1"/>
    <col min="15376" max="15376" width="10.7265625" style="6" customWidth="1"/>
    <col min="15377" max="15378" width="1.7265625" style="6" customWidth="1"/>
    <col min="15379" max="15379" width="10.7265625" style="6" customWidth="1"/>
    <col min="15380" max="15381" width="1.7265625" style="6" customWidth="1"/>
    <col min="15382" max="15382" width="10.7265625" style="6" customWidth="1"/>
    <col min="15383" max="15384" width="1.7265625" style="6" customWidth="1"/>
    <col min="15385" max="15385" width="10.7265625" style="6" customWidth="1"/>
    <col min="15386" max="15387" width="1.7265625" style="6" customWidth="1"/>
    <col min="15388" max="15388" width="10.7265625" style="6" customWidth="1"/>
    <col min="15389" max="15390" width="1.7265625" style="6" customWidth="1"/>
    <col min="15391" max="15391" width="10.7265625" style="6" customWidth="1"/>
    <col min="15392" max="15616" width="8.7265625" style="6"/>
    <col min="15617" max="15617" width="46.7265625" style="6" customWidth="1"/>
    <col min="15618" max="15619" width="1.7265625" style="6" customWidth="1"/>
    <col min="15620" max="15620" width="10.7265625" style="6" customWidth="1"/>
    <col min="15621" max="15622" width="1.7265625" style="6" customWidth="1"/>
    <col min="15623" max="15623" width="10.7265625" style="6" customWidth="1"/>
    <col min="15624" max="15625" width="1.7265625" style="6" customWidth="1"/>
    <col min="15626" max="15626" width="10.7265625" style="6" customWidth="1"/>
    <col min="15627" max="15628" width="1.7265625" style="6" customWidth="1"/>
    <col min="15629" max="15629" width="10.7265625" style="6" customWidth="1"/>
    <col min="15630" max="15631" width="1.7265625" style="6" customWidth="1"/>
    <col min="15632" max="15632" width="10.7265625" style="6" customWidth="1"/>
    <col min="15633" max="15634" width="1.7265625" style="6" customWidth="1"/>
    <col min="15635" max="15635" width="10.7265625" style="6" customWidth="1"/>
    <col min="15636" max="15637" width="1.7265625" style="6" customWidth="1"/>
    <col min="15638" max="15638" width="10.7265625" style="6" customWidth="1"/>
    <col min="15639" max="15640" width="1.7265625" style="6" customWidth="1"/>
    <col min="15641" max="15641" width="10.7265625" style="6" customWidth="1"/>
    <col min="15642" max="15643" width="1.7265625" style="6" customWidth="1"/>
    <col min="15644" max="15644" width="10.7265625" style="6" customWidth="1"/>
    <col min="15645" max="15646" width="1.7265625" style="6" customWidth="1"/>
    <col min="15647" max="15647" width="10.7265625" style="6" customWidth="1"/>
    <col min="15648" max="15872" width="8.7265625" style="6"/>
    <col min="15873" max="15873" width="46.7265625" style="6" customWidth="1"/>
    <col min="15874" max="15875" width="1.7265625" style="6" customWidth="1"/>
    <col min="15876" max="15876" width="10.7265625" style="6" customWidth="1"/>
    <col min="15877" max="15878" width="1.7265625" style="6" customWidth="1"/>
    <col min="15879" max="15879" width="10.7265625" style="6" customWidth="1"/>
    <col min="15880" max="15881" width="1.7265625" style="6" customWidth="1"/>
    <col min="15882" max="15882" width="10.7265625" style="6" customWidth="1"/>
    <col min="15883" max="15884" width="1.7265625" style="6" customWidth="1"/>
    <col min="15885" max="15885" width="10.7265625" style="6" customWidth="1"/>
    <col min="15886" max="15887" width="1.7265625" style="6" customWidth="1"/>
    <col min="15888" max="15888" width="10.7265625" style="6" customWidth="1"/>
    <col min="15889" max="15890" width="1.7265625" style="6" customWidth="1"/>
    <col min="15891" max="15891" width="10.7265625" style="6" customWidth="1"/>
    <col min="15892" max="15893" width="1.7265625" style="6" customWidth="1"/>
    <col min="15894" max="15894" width="10.7265625" style="6" customWidth="1"/>
    <col min="15895" max="15896" width="1.7265625" style="6" customWidth="1"/>
    <col min="15897" max="15897" width="10.7265625" style="6" customWidth="1"/>
    <col min="15898" max="15899" width="1.7265625" style="6" customWidth="1"/>
    <col min="15900" max="15900" width="10.7265625" style="6" customWidth="1"/>
    <col min="15901" max="15902" width="1.7265625" style="6" customWidth="1"/>
    <col min="15903" max="15903" width="10.7265625" style="6" customWidth="1"/>
    <col min="15904" max="16128" width="8.7265625" style="6"/>
    <col min="16129" max="16129" width="46.7265625" style="6" customWidth="1"/>
    <col min="16130" max="16131" width="1.7265625" style="6" customWidth="1"/>
    <col min="16132" max="16132" width="10.7265625" style="6" customWidth="1"/>
    <col min="16133" max="16134" width="1.7265625" style="6" customWidth="1"/>
    <col min="16135" max="16135" width="10.7265625" style="6" customWidth="1"/>
    <col min="16136" max="16137" width="1.7265625" style="6" customWidth="1"/>
    <col min="16138" max="16138" width="10.7265625" style="6" customWidth="1"/>
    <col min="16139" max="16140" width="1.7265625" style="6" customWidth="1"/>
    <col min="16141" max="16141" width="10.7265625" style="6" customWidth="1"/>
    <col min="16142" max="16143" width="1.7265625" style="6" customWidth="1"/>
    <col min="16144" max="16144" width="10.7265625" style="6" customWidth="1"/>
    <col min="16145" max="16146" width="1.7265625" style="6" customWidth="1"/>
    <col min="16147" max="16147" width="10.7265625" style="6" customWidth="1"/>
    <col min="16148" max="16149" width="1.7265625" style="6" customWidth="1"/>
    <col min="16150" max="16150" width="10.7265625" style="6" customWidth="1"/>
    <col min="16151" max="16152" width="1.7265625" style="6" customWidth="1"/>
    <col min="16153" max="16153" width="10.7265625" style="6" customWidth="1"/>
    <col min="16154" max="16155" width="1.7265625" style="6" customWidth="1"/>
    <col min="16156" max="16156" width="10.7265625" style="6" customWidth="1"/>
    <col min="16157" max="16158" width="1.7265625" style="6" customWidth="1"/>
    <col min="16159" max="16159" width="10.7265625" style="6" customWidth="1"/>
    <col min="16160" max="16384" width="8.7265625" style="6"/>
  </cols>
  <sheetData>
    <row r="2" spans="1:31" x14ac:dyDescent="0.35">
      <c r="A2" s="39" t="s">
        <v>34</v>
      </c>
      <c r="B2" s="39"/>
      <c r="C2" s="39"/>
      <c r="D2" s="39"/>
      <c r="E2" s="39"/>
      <c r="F2" s="39"/>
    </row>
    <row r="4" spans="1:31" x14ac:dyDescent="0.35">
      <c r="A4" s="6" t="s">
        <v>35</v>
      </c>
      <c r="B4" s="6" t="s">
        <v>35</v>
      </c>
      <c r="C4" s="34" t="s">
        <v>36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6" t="s">
        <v>35</v>
      </c>
      <c r="R4" s="34" t="s">
        <v>37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</row>
    <row r="5" spans="1:31" x14ac:dyDescent="0.35">
      <c r="A5" s="6" t="s">
        <v>35</v>
      </c>
      <c r="C5" s="6" t="s">
        <v>35</v>
      </c>
      <c r="D5" s="8" t="s">
        <v>35</v>
      </c>
      <c r="F5" s="34" t="s">
        <v>38</v>
      </c>
      <c r="G5" s="34"/>
      <c r="I5" s="34" t="s">
        <v>38</v>
      </c>
      <c r="J5" s="34"/>
      <c r="L5" s="34" t="s">
        <v>39</v>
      </c>
      <c r="M5" s="34"/>
      <c r="N5" s="8"/>
      <c r="O5" s="8" t="s">
        <v>35</v>
      </c>
      <c r="P5" s="8" t="s">
        <v>35</v>
      </c>
      <c r="R5" s="6" t="s">
        <v>35</v>
      </c>
      <c r="S5" s="8" t="s">
        <v>35</v>
      </c>
      <c r="U5" s="34" t="s">
        <v>38</v>
      </c>
      <c r="V5" s="34"/>
      <c r="X5" s="34" t="s">
        <v>38</v>
      </c>
      <c r="Y5" s="34"/>
      <c r="AA5" s="34" t="s">
        <v>39</v>
      </c>
      <c r="AB5" s="34"/>
      <c r="AD5" s="6" t="s">
        <v>35</v>
      </c>
      <c r="AE5" s="8" t="s">
        <v>35</v>
      </c>
    </row>
    <row r="6" spans="1:31" x14ac:dyDescent="0.35">
      <c r="A6" s="6" t="s">
        <v>35</v>
      </c>
      <c r="B6" s="6" t="s">
        <v>35</v>
      </c>
      <c r="C6" s="34" t="s">
        <v>40</v>
      </c>
      <c r="D6" s="34"/>
      <c r="E6" s="6" t="s">
        <v>35</v>
      </c>
      <c r="F6" s="34" t="s">
        <v>41</v>
      </c>
      <c r="G6" s="34"/>
      <c r="H6" s="6" t="s">
        <v>35</v>
      </c>
      <c r="I6" s="34" t="s">
        <v>41</v>
      </c>
      <c r="J6" s="34"/>
      <c r="K6" s="6" t="s">
        <v>35</v>
      </c>
      <c r="L6" s="34" t="s">
        <v>42</v>
      </c>
      <c r="M6" s="34"/>
      <c r="N6" s="7" t="s">
        <v>35</v>
      </c>
      <c r="O6" s="34" t="s">
        <v>43</v>
      </c>
      <c r="P6" s="34"/>
      <c r="Q6" s="6" t="s">
        <v>35</v>
      </c>
      <c r="R6" s="34" t="s">
        <v>40</v>
      </c>
      <c r="S6" s="34"/>
      <c r="T6" s="6" t="s">
        <v>35</v>
      </c>
      <c r="U6" s="34" t="s">
        <v>41</v>
      </c>
      <c r="V6" s="34"/>
      <c r="W6" s="6" t="s">
        <v>35</v>
      </c>
      <c r="X6" s="34" t="s">
        <v>41</v>
      </c>
      <c r="Y6" s="34"/>
      <c r="Z6" s="6" t="s">
        <v>35</v>
      </c>
      <c r="AA6" s="34" t="s">
        <v>42</v>
      </c>
      <c r="AB6" s="34"/>
      <c r="AC6" s="6" t="s">
        <v>35</v>
      </c>
      <c r="AD6" s="34" t="s">
        <v>43</v>
      </c>
      <c r="AE6" s="34"/>
    </row>
    <row r="7" spans="1:31" x14ac:dyDescent="0.35">
      <c r="A7" s="6" t="s">
        <v>35</v>
      </c>
      <c r="B7" s="6" t="s">
        <v>35</v>
      </c>
      <c r="C7" s="34" t="s">
        <v>44</v>
      </c>
      <c r="D7" s="34"/>
      <c r="E7" s="6" t="s">
        <v>35</v>
      </c>
      <c r="F7" s="34" t="s">
        <v>45</v>
      </c>
      <c r="G7" s="34"/>
      <c r="H7" s="6" t="s">
        <v>35</v>
      </c>
      <c r="I7" s="34" t="s">
        <v>46</v>
      </c>
      <c r="J7" s="34"/>
      <c r="K7" s="6" t="s">
        <v>35</v>
      </c>
      <c r="L7" s="34" t="s">
        <v>47</v>
      </c>
      <c r="M7" s="34"/>
      <c r="N7" s="7" t="s">
        <v>35</v>
      </c>
      <c r="O7" s="34" t="s">
        <v>48</v>
      </c>
      <c r="P7" s="34"/>
      <c r="Q7" s="6" t="s">
        <v>35</v>
      </c>
      <c r="R7" s="34" t="s">
        <v>44</v>
      </c>
      <c r="S7" s="34"/>
      <c r="T7" s="6" t="s">
        <v>35</v>
      </c>
      <c r="U7" s="34" t="s">
        <v>45</v>
      </c>
      <c r="V7" s="34"/>
      <c r="W7" s="6" t="s">
        <v>35</v>
      </c>
      <c r="X7" s="34" t="s">
        <v>46</v>
      </c>
      <c r="Y7" s="34"/>
      <c r="Z7" s="6" t="s">
        <v>35</v>
      </c>
      <c r="AA7" s="34" t="s">
        <v>47</v>
      </c>
      <c r="AB7" s="34"/>
      <c r="AC7" s="6" t="s">
        <v>35</v>
      </c>
      <c r="AD7" s="34" t="s">
        <v>48</v>
      </c>
      <c r="AE7" s="34"/>
    </row>
    <row r="8" spans="1:31" x14ac:dyDescent="0.35">
      <c r="A8" s="6" t="s">
        <v>35</v>
      </c>
      <c r="B8" s="6" t="s">
        <v>35</v>
      </c>
      <c r="C8" s="38" t="s">
        <v>49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</row>
    <row r="9" spans="1:31" x14ac:dyDescent="0.35">
      <c r="A9" s="6" t="s">
        <v>50</v>
      </c>
      <c r="C9" s="6" t="s">
        <v>35</v>
      </c>
      <c r="D9" s="9"/>
      <c r="F9" s="6" t="s">
        <v>35</v>
      </c>
      <c r="G9" s="9"/>
      <c r="I9" s="6" t="s">
        <v>35</v>
      </c>
      <c r="J9" s="6" t="s">
        <v>35</v>
      </c>
      <c r="L9" s="6" t="s">
        <v>35</v>
      </c>
      <c r="M9" s="9"/>
      <c r="N9" s="9" t="s">
        <v>35</v>
      </c>
      <c r="O9" s="9" t="s">
        <v>35</v>
      </c>
      <c r="P9" s="9" t="s">
        <v>35</v>
      </c>
      <c r="R9" s="6" t="s">
        <v>35</v>
      </c>
      <c r="S9" s="9"/>
      <c r="U9" s="6" t="s">
        <v>35</v>
      </c>
      <c r="V9" s="9"/>
      <c r="X9" s="6" t="s">
        <v>35</v>
      </c>
      <c r="Y9" s="9"/>
      <c r="AA9" s="6" t="s">
        <v>35</v>
      </c>
      <c r="AB9" s="9"/>
      <c r="AD9" s="6" t="s">
        <v>35</v>
      </c>
      <c r="AE9" s="9"/>
    </row>
    <row r="10" spans="1:31" x14ac:dyDescent="0.35">
      <c r="A10" s="6" t="s">
        <v>33</v>
      </c>
      <c r="B10" s="6" t="s">
        <v>35</v>
      </c>
      <c r="C10" s="36">
        <v>40960.699999999997</v>
      </c>
      <c r="D10" s="36"/>
      <c r="E10" s="6" t="s">
        <v>35</v>
      </c>
      <c r="F10" s="36">
        <v>308.10000000000002</v>
      </c>
      <c r="G10" s="36"/>
      <c r="H10" s="6" t="s">
        <v>35</v>
      </c>
      <c r="I10" s="36">
        <v>2880.1</v>
      </c>
      <c r="J10" s="36"/>
      <c r="K10" s="6" t="s">
        <v>35</v>
      </c>
      <c r="L10" s="36">
        <v>0.4</v>
      </c>
      <c r="M10" s="36"/>
      <c r="N10" s="10" t="s">
        <v>35</v>
      </c>
      <c r="O10" s="36">
        <v>38388.300000000003</v>
      </c>
      <c r="P10" s="36"/>
      <c r="Q10" s="6" t="s">
        <v>35</v>
      </c>
      <c r="R10" s="37">
        <v>40829.300000000003</v>
      </c>
      <c r="S10" s="37"/>
      <c r="T10" s="6" t="s">
        <v>35</v>
      </c>
      <c r="U10" s="37">
        <v>223.4</v>
      </c>
      <c r="V10" s="37"/>
      <c r="W10" s="6" t="s">
        <v>35</v>
      </c>
      <c r="X10" s="37">
        <v>3319.7</v>
      </c>
      <c r="Y10" s="37"/>
      <c r="Z10" s="6" t="s">
        <v>35</v>
      </c>
      <c r="AA10" s="37">
        <v>0.1</v>
      </c>
      <c r="AB10" s="37"/>
      <c r="AC10" s="6" t="s">
        <v>35</v>
      </c>
      <c r="AD10" s="37">
        <v>37732.9</v>
      </c>
      <c r="AE10" s="37"/>
    </row>
    <row r="11" spans="1:31" x14ac:dyDescent="0.35">
      <c r="A11" s="6" t="s">
        <v>51</v>
      </c>
      <c r="B11" s="6" t="s">
        <v>35</v>
      </c>
      <c r="C11" s="5"/>
      <c r="D11" s="11">
        <v>13665.8</v>
      </c>
      <c r="E11" s="6" t="s">
        <v>35</v>
      </c>
      <c r="F11" s="5" t="s">
        <v>35</v>
      </c>
      <c r="G11" s="11">
        <v>249.8</v>
      </c>
      <c r="H11" s="6" t="s">
        <v>35</v>
      </c>
      <c r="I11" s="5" t="s">
        <v>35</v>
      </c>
      <c r="J11" s="11">
        <v>710.5</v>
      </c>
      <c r="K11" s="6" t="s">
        <v>35</v>
      </c>
      <c r="L11" s="6" t="s">
        <v>35</v>
      </c>
      <c r="M11" s="10" t="s">
        <v>25</v>
      </c>
      <c r="N11" s="10" t="s">
        <v>35</v>
      </c>
      <c r="O11" s="5" t="s">
        <v>35</v>
      </c>
      <c r="P11" s="11">
        <v>13205.1</v>
      </c>
      <c r="Q11" s="6" t="s">
        <v>35</v>
      </c>
      <c r="R11" s="6" t="s">
        <v>35</v>
      </c>
      <c r="S11" s="12">
        <v>12665.7</v>
      </c>
      <c r="T11" s="6" t="s">
        <v>35</v>
      </c>
      <c r="U11" s="6" t="s">
        <v>35</v>
      </c>
      <c r="V11" s="12">
        <v>177.5</v>
      </c>
      <c r="W11" s="6" t="s">
        <v>35</v>
      </c>
      <c r="X11" s="6" t="s">
        <v>35</v>
      </c>
      <c r="Y11" s="12">
        <v>804.3</v>
      </c>
      <c r="Z11" s="6" t="s">
        <v>35</v>
      </c>
      <c r="AA11" s="6" t="s">
        <v>35</v>
      </c>
      <c r="AB11" s="9" t="s">
        <v>25</v>
      </c>
      <c r="AC11" s="6" t="s">
        <v>35</v>
      </c>
      <c r="AD11" s="6" t="s">
        <v>35</v>
      </c>
      <c r="AE11" s="12">
        <v>12038.9</v>
      </c>
    </row>
    <row r="12" spans="1:31" x14ac:dyDescent="0.35">
      <c r="A12" s="6" t="s">
        <v>52</v>
      </c>
      <c r="B12" s="6" t="s">
        <v>35</v>
      </c>
      <c r="D12" s="9" t="s">
        <v>35</v>
      </c>
      <c r="E12" s="6" t="s">
        <v>35</v>
      </c>
      <c r="G12" s="9" t="s">
        <v>35</v>
      </c>
      <c r="H12" s="6" t="s">
        <v>35</v>
      </c>
      <c r="J12" s="9" t="s">
        <v>35</v>
      </c>
      <c r="K12" s="6" t="s">
        <v>35</v>
      </c>
      <c r="L12" s="6" t="s">
        <v>35</v>
      </c>
      <c r="M12" s="10" t="s">
        <v>35</v>
      </c>
      <c r="N12" s="9" t="s">
        <v>35</v>
      </c>
      <c r="P12" s="9" t="s">
        <v>35</v>
      </c>
      <c r="Q12" s="6" t="s">
        <v>35</v>
      </c>
      <c r="S12" s="9" t="s">
        <v>35</v>
      </c>
      <c r="T12" s="6" t="s">
        <v>35</v>
      </c>
      <c r="U12" s="6" t="s">
        <v>35</v>
      </c>
      <c r="V12" s="9" t="s">
        <v>35</v>
      </c>
      <c r="W12" s="6" t="s">
        <v>35</v>
      </c>
      <c r="X12" s="6" t="s">
        <v>35</v>
      </c>
      <c r="Y12" s="9" t="s">
        <v>35</v>
      </c>
      <c r="Z12" s="6" t="s">
        <v>35</v>
      </c>
      <c r="AA12" s="6" t="s">
        <v>35</v>
      </c>
      <c r="AB12" s="9" t="s">
        <v>35</v>
      </c>
      <c r="AC12" s="6" t="s">
        <v>35</v>
      </c>
      <c r="AD12" s="6" t="s">
        <v>35</v>
      </c>
      <c r="AE12" s="9" t="s">
        <v>35</v>
      </c>
    </row>
    <row r="13" spans="1:31" x14ac:dyDescent="0.35">
      <c r="A13" s="6" t="s">
        <v>33</v>
      </c>
      <c r="B13" s="6" t="s">
        <v>35</v>
      </c>
      <c r="C13" s="5"/>
      <c r="D13" s="11">
        <v>873.3</v>
      </c>
      <c r="E13" s="6" t="s">
        <v>35</v>
      </c>
      <c r="F13" s="5" t="s">
        <v>35</v>
      </c>
      <c r="G13" s="11">
        <v>5</v>
      </c>
      <c r="H13" s="6" t="s">
        <v>35</v>
      </c>
      <c r="I13" s="5" t="s">
        <v>35</v>
      </c>
      <c r="J13" s="11">
        <v>96.6</v>
      </c>
      <c r="K13" s="6" t="s">
        <v>35</v>
      </c>
      <c r="L13" s="6" t="s">
        <v>35</v>
      </c>
      <c r="M13" s="11">
        <v>0.2</v>
      </c>
      <c r="N13" s="10" t="s">
        <v>35</v>
      </c>
      <c r="O13" s="5" t="s">
        <v>35</v>
      </c>
      <c r="P13" s="11">
        <v>781.5</v>
      </c>
      <c r="Q13" s="6" t="s">
        <v>35</v>
      </c>
      <c r="R13" s="6" t="s">
        <v>35</v>
      </c>
      <c r="S13" s="12">
        <v>1047.0999999999999</v>
      </c>
      <c r="T13" s="6" t="s">
        <v>35</v>
      </c>
      <c r="U13" s="6" t="s">
        <v>35</v>
      </c>
      <c r="V13" s="12">
        <v>6.5</v>
      </c>
      <c r="W13" s="6" t="s">
        <v>35</v>
      </c>
      <c r="X13" s="6" t="s">
        <v>35</v>
      </c>
      <c r="Y13" s="12">
        <v>102.4</v>
      </c>
      <c r="Z13" s="6" t="s">
        <v>35</v>
      </c>
      <c r="AA13" s="6" t="s">
        <v>35</v>
      </c>
      <c r="AB13" s="12">
        <v>0.1</v>
      </c>
      <c r="AC13" s="6" t="s">
        <v>35</v>
      </c>
      <c r="AD13" s="6" t="s">
        <v>35</v>
      </c>
      <c r="AE13" s="12">
        <v>951.1</v>
      </c>
    </row>
    <row r="14" spans="1:31" x14ac:dyDescent="0.35">
      <c r="A14" s="6" t="s">
        <v>51</v>
      </c>
      <c r="B14" s="6" t="s">
        <v>35</v>
      </c>
      <c r="C14" s="5"/>
      <c r="D14" s="11">
        <v>1807.4</v>
      </c>
      <c r="E14" s="6" t="s">
        <v>35</v>
      </c>
      <c r="F14" s="5" t="s">
        <v>35</v>
      </c>
      <c r="G14" s="11">
        <v>16.899999999999999</v>
      </c>
      <c r="H14" s="6" t="s">
        <v>35</v>
      </c>
      <c r="I14" s="5" t="s">
        <v>35</v>
      </c>
      <c r="J14" s="11">
        <v>24.9</v>
      </c>
      <c r="K14" s="6" t="s">
        <v>35</v>
      </c>
      <c r="L14" s="6" t="s">
        <v>35</v>
      </c>
      <c r="M14" s="10" t="s">
        <v>25</v>
      </c>
      <c r="N14" s="10" t="s">
        <v>35</v>
      </c>
      <c r="O14" s="5" t="s">
        <v>35</v>
      </c>
      <c r="P14" s="11">
        <v>1799.4</v>
      </c>
      <c r="Q14" s="6" t="s">
        <v>35</v>
      </c>
      <c r="R14" s="6" t="s">
        <v>35</v>
      </c>
      <c r="S14" s="12">
        <v>1612.3</v>
      </c>
      <c r="T14" s="6" t="s">
        <v>35</v>
      </c>
      <c r="U14" s="6" t="s">
        <v>35</v>
      </c>
      <c r="V14" s="12">
        <v>13.2</v>
      </c>
      <c r="W14" s="6" t="s">
        <v>35</v>
      </c>
      <c r="X14" s="6" t="s">
        <v>35</v>
      </c>
      <c r="Y14" s="12">
        <v>19.8</v>
      </c>
      <c r="Z14" s="6" t="s">
        <v>35</v>
      </c>
      <c r="AA14" s="6" t="s">
        <v>35</v>
      </c>
      <c r="AB14" s="12">
        <v>16.100000000000001</v>
      </c>
      <c r="AC14" s="6" t="s">
        <v>35</v>
      </c>
      <c r="AD14" s="6" t="s">
        <v>35</v>
      </c>
      <c r="AE14" s="12">
        <v>1589.6</v>
      </c>
    </row>
    <row r="15" spans="1:31" x14ac:dyDescent="0.35">
      <c r="A15" s="5" t="s">
        <v>53</v>
      </c>
      <c r="B15" s="6" t="s">
        <v>35</v>
      </c>
      <c r="C15" s="36">
        <v>57307.199999999997</v>
      </c>
      <c r="D15" s="36"/>
      <c r="E15" s="6" t="s">
        <v>35</v>
      </c>
      <c r="F15" s="36">
        <v>579.79999999999995</v>
      </c>
      <c r="G15" s="36"/>
      <c r="H15" s="6" t="s">
        <v>35</v>
      </c>
      <c r="I15" s="36">
        <v>3712.1</v>
      </c>
      <c r="J15" s="36"/>
      <c r="K15" s="6" t="s">
        <v>35</v>
      </c>
      <c r="L15" s="36">
        <v>0.6</v>
      </c>
      <c r="M15" s="36"/>
      <c r="N15" s="10" t="s">
        <v>35</v>
      </c>
      <c r="O15" s="36">
        <v>54174.3</v>
      </c>
      <c r="P15" s="36"/>
      <c r="Q15" s="6" t="s">
        <v>35</v>
      </c>
      <c r="R15" s="37">
        <v>56154.400000000001</v>
      </c>
      <c r="S15" s="37"/>
      <c r="T15" s="6" t="s">
        <v>35</v>
      </c>
      <c r="U15" s="37">
        <v>420.6</v>
      </c>
      <c r="V15" s="37"/>
      <c r="W15" s="6" t="s">
        <v>35</v>
      </c>
      <c r="X15" s="37">
        <v>4246.2</v>
      </c>
      <c r="Y15" s="37"/>
      <c r="Z15" s="6" t="s">
        <v>35</v>
      </c>
      <c r="AA15" s="37">
        <v>16.3</v>
      </c>
      <c r="AB15" s="37"/>
      <c r="AC15" s="6" t="s">
        <v>35</v>
      </c>
      <c r="AD15" s="37">
        <v>52312.5</v>
      </c>
      <c r="AE15" s="37"/>
    </row>
  </sheetData>
  <sheetProtection selectLockedCells="1" selectUnlockedCells="1"/>
  <mergeCells count="50">
    <mergeCell ref="R15:S15"/>
    <mergeCell ref="U15:V15"/>
    <mergeCell ref="X15:Y15"/>
    <mergeCell ref="AA15:AB15"/>
    <mergeCell ref="AD15:AE15"/>
    <mergeCell ref="R10:S10"/>
    <mergeCell ref="U10:V10"/>
    <mergeCell ref="X10:Y10"/>
    <mergeCell ref="AA10:AB10"/>
    <mergeCell ref="AD10:AE10"/>
    <mergeCell ref="C15:D15"/>
    <mergeCell ref="F15:G15"/>
    <mergeCell ref="I15:J15"/>
    <mergeCell ref="L15:M15"/>
    <mergeCell ref="O15:P15"/>
    <mergeCell ref="U7:V7"/>
    <mergeCell ref="X7:Y7"/>
    <mergeCell ref="AA7:AB7"/>
    <mergeCell ref="AD7:AE7"/>
    <mergeCell ref="C8:AE8"/>
    <mergeCell ref="C10:D10"/>
    <mergeCell ref="F10:G10"/>
    <mergeCell ref="I10:J10"/>
    <mergeCell ref="L10:M10"/>
    <mergeCell ref="O10:P10"/>
    <mergeCell ref="U6:V6"/>
    <mergeCell ref="X6:Y6"/>
    <mergeCell ref="AA6:AB6"/>
    <mergeCell ref="AD6:AE6"/>
    <mergeCell ref="C7:D7"/>
    <mergeCell ref="F7:G7"/>
    <mergeCell ref="I7:J7"/>
    <mergeCell ref="L7:M7"/>
    <mergeCell ref="O7:P7"/>
    <mergeCell ref="R7:S7"/>
    <mergeCell ref="C6:D6"/>
    <mergeCell ref="F6:G6"/>
    <mergeCell ref="I6:J6"/>
    <mergeCell ref="L6:M6"/>
    <mergeCell ref="O6:P6"/>
    <mergeCell ref="R6:S6"/>
    <mergeCell ref="A2:F2"/>
    <mergeCell ref="C4:P4"/>
    <mergeCell ref="R4:AE4"/>
    <mergeCell ref="F5:G5"/>
    <mergeCell ref="I5:J5"/>
    <mergeCell ref="L5:M5"/>
    <mergeCell ref="U5:V5"/>
    <mergeCell ref="X5:Y5"/>
    <mergeCell ref="AA5:AB5"/>
  </mergeCells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allocation</vt:lpstr>
      <vt:lpstr>balance_sheet</vt:lpstr>
      <vt:lpstr>fixed_maturity</vt:lpstr>
      <vt:lpstr>maturity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2025-09-07T17:40:30Z</dcterms:created>
  <dcterms:modified xsi:type="dcterms:W3CDTF">2025-10-07T18:11:04Z</dcterms:modified>
</cp:coreProperties>
</file>