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gan\OneDrive\Desktop\NYU\Fall 2025\Capstone\Current allocations\Aggregated\"/>
    </mc:Choice>
  </mc:AlternateContent>
  <xr:revisionPtr revIDLastSave="0" documentId="13_ncr:1_{5AC95DDC-5AD5-4607-A8C9-65AEC3C465BD}" xr6:coauthVersionLast="47" xr6:coauthVersionMax="47" xr10:uidLastSave="{00000000-0000-0000-0000-000000000000}"/>
  <bookViews>
    <workbookView xWindow="2280" yWindow="2280" windowWidth="11880" windowHeight="9000" xr2:uid="{C93428CD-BF08-4704-AC8C-27B357E13A44}"/>
  </bookViews>
  <sheets>
    <sheet name="allocation" sheetId="4" r:id="rId1"/>
    <sheet name="investments" sheetId="1" r:id="rId2"/>
    <sheet name="balance_sheet" sheetId="2" r:id="rId3"/>
    <sheet name="maturity" sheetId="6" r:id="rId4"/>
    <sheet name="rating" sheetId="7" r:id="rId5"/>
    <sheet name="al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4" l="1"/>
  <c r="I26" i="4"/>
  <c r="I25" i="4"/>
  <c r="I24" i="4"/>
  <c r="I23" i="4"/>
  <c r="I22" i="4"/>
  <c r="I21" i="4"/>
  <c r="D18" i="4" l="1"/>
  <c r="D17" i="4"/>
  <c r="D13" i="4"/>
  <c r="I18" i="4"/>
  <c r="I19" i="4" s="1"/>
  <c r="D19" i="4" s="1"/>
  <c r="I10" i="4"/>
  <c r="I9" i="4"/>
  <c r="D11" i="4" l="1"/>
  <c r="D10" i="4"/>
  <c r="D9" i="4"/>
  <c r="D8" i="4"/>
  <c r="D7" i="4"/>
  <c r="D6" i="4"/>
  <c r="D5" i="4"/>
  <c r="D3" i="4"/>
  <c r="D23" i="4"/>
  <c r="D22" i="4"/>
  <c r="D20" i="4"/>
  <c r="D21" i="4"/>
  <c r="D16" i="4"/>
  <c r="D15" i="4"/>
  <c r="D14" i="4"/>
  <c r="I13" i="4"/>
  <c r="I14" i="4"/>
  <c r="I15" i="4"/>
  <c r="I12" i="4"/>
  <c r="D4" i="4"/>
  <c r="I6" i="4"/>
  <c r="I5" i="4"/>
  <c r="I4" i="4"/>
  <c r="I3" i="4"/>
  <c r="L7" i="4"/>
  <c r="K7" i="4"/>
  <c r="K6" i="4"/>
  <c r="K5" i="4"/>
  <c r="K4" i="4"/>
  <c r="K3" i="4"/>
  <c r="D12" i="4" l="1"/>
  <c r="L5" i="4"/>
  <c r="L6" i="4"/>
  <c r="L4" i="4" l="1"/>
  <c r="D24" i="4"/>
  <c r="E3" i="4" s="1"/>
  <c r="L3" i="4"/>
  <c r="L8" i="4" l="1"/>
  <c r="E24" i="4"/>
  <c r="E13" i="4"/>
  <c r="E14" i="4"/>
  <c r="E21" i="4"/>
  <c r="E17" i="4"/>
  <c r="E23" i="4"/>
  <c r="E18" i="4"/>
  <c r="E9" i="4"/>
  <c r="E8" i="4"/>
  <c r="E5" i="4"/>
  <c r="E15" i="4"/>
  <c r="E16" i="4"/>
  <c r="E19" i="4"/>
  <c r="E20" i="4"/>
  <c r="E6" i="4"/>
  <c r="E22" i="4"/>
  <c r="E4" i="4"/>
  <c r="E11" i="4"/>
  <c r="E12" i="4"/>
  <c r="E10" i="4"/>
  <c r="E7" i="4"/>
</calcChain>
</file>

<file path=xl/sharedStrings.xml><?xml version="1.0" encoding="utf-8"?>
<sst xmlns="http://schemas.openxmlformats.org/spreadsheetml/2006/main" count="295" uniqueCount="187">
  <si>
    <t>Created by EDGAR Online, Inc.</t>
  </si>
  <si>
    <t/>
  </si>
  <si>
    <t>PRUDENTIAL FINANCIAL INC</t>
  </si>
  <si>
    <t>TABLE6</t>
  </si>
  <si>
    <t>Form Type: 10-Q</t>
  </si>
  <si>
    <t>Period End: Jun 30, 2025</t>
  </si>
  <si>
    <t>Date Filed: Jul 31, 2025</t>
  </si>
  <si>
    <t>Table Of Contents</t>
  </si>
  <si>
    <t>3. INVESTMENTS</t>
  </si>
  <si>
    <t>Fixed Maturity Securities</t>
  </si>
  <si>
    <t>The following tables set forth the composition of fixed maturity securities</t>
  </si>
  <si>
    <t>(excluding investments classified as trading), as of the dates indicated:</t>
  </si>
  <si>
    <t>June 30, 2025</t>
  </si>
  <si>
    <t>Gross</t>
  </si>
  <si>
    <t>Amortized</t>
  </si>
  <si>
    <t>Unrealized</t>
  </si>
  <si>
    <t>Allowance for</t>
  </si>
  <si>
    <t>Fair</t>
  </si>
  <si>
    <t>Cost</t>
  </si>
  <si>
    <t>Gains</t>
  </si>
  <si>
    <t>Losses</t>
  </si>
  <si>
    <t>Credit Losses</t>
  </si>
  <si>
    <t>Value</t>
  </si>
  <si>
    <t>(in millions)</t>
  </si>
  <si>
    <t>Fixed maturities, available-for-sale:</t>
  </si>
  <si>
    <t>$0</t>
  </si>
  <si>
    <t>Foreign government securities</t>
  </si>
  <si>
    <t>U.S. public corporate securities</t>
  </si>
  <si>
    <t>U.S. private corporate securities(1)</t>
  </si>
  <si>
    <t>Foreign public corporate securities</t>
  </si>
  <si>
    <t>Foreign private corporate securities</t>
  </si>
  <si>
    <t>Asset-backed securities(2)</t>
  </si>
  <si>
    <t>Commercial mortgage-backed securities</t>
  </si>
  <si>
    <t>Residential mortgage-backed securities(3)</t>
  </si>
  <si>
    <t>Total fixed maturities, available-for-sale(1)</t>
  </si>
  <si>
    <t>__________</t>
  </si>
  <si>
    <t>ASSETS</t>
  </si>
  <si>
    <t>Commercial mortgage and other loans (net of $554 and $574 allowance for credit losses; includes $726 and $702 of loans measured at fair value under the fair value option at June 30, 2025 and</t>
  </si>
  <si>
    <t>Reinsurance recoverables and deposit receivables (net of $13 and $12 allowance for credit losses; includes $634 and $849 of embedded derivatives at fair value at June 30, 2025 and December 31,</t>
  </si>
  <si>
    <t>LIABILITIES, MEZZANINE EQUITY AND EQUITY</t>
  </si>
  <si>
    <t>LIABILITIES</t>
  </si>
  <si>
    <t>COMMITMENTS AND CONTINGENT LIABILITIES (See Note 21)</t>
  </si>
  <si>
    <t>MEZZANINE EQUITY</t>
  </si>
  <si>
    <t>EQUITY</t>
  </si>
  <si>
    <t>Fixed maturities, available-for-sale, at fair value (allowance for credit losses: 2025-$224; 2024-$331) (amortized cost: 2025-$356,073; 2024-$341,004)(1)</t>
  </si>
  <si>
    <t>Fixed maturities, trading, at fair value (amortized cost: 2025-$14,696; 2024-$13,631)(1)</t>
  </si>
  <si>
    <t>Assets supporting experience-rated contractholder liabilities, at fair value</t>
  </si>
  <si>
    <t>Equity securities, at fair value (cost: 2025-$4,954; 2024-$7,043)(1)</t>
  </si>
  <si>
    <t>December 31, 2024, respectively)(1)</t>
  </si>
  <si>
    <t>Policy loans</t>
  </si>
  <si>
    <t>Other invested assets (net of $2 and $2 allowance for credit losses; includes $7,934 and $7,574 of assets measured at fair value at June 30, 2025 and December 31, 2024, respectively)(1)</t>
  </si>
  <si>
    <t>Short-term investments (net of allowance for credit losses: 2025-$0; 2024-$0)</t>
  </si>
  <si>
    <t>Total investments</t>
  </si>
  <si>
    <t>Cash and cash equivalents(1)</t>
  </si>
  <si>
    <t>Accrued investment income(1)</t>
  </si>
  <si>
    <t>Deferred policy acquisition costs</t>
  </si>
  <si>
    <t>Value of business acquired</t>
  </si>
  <si>
    <t>Market risk benefit assets</t>
  </si>
  <si>
    <t>2024, respectively)(2)</t>
  </si>
  <si>
    <t>Income tax assets</t>
  </si>
  <si>
    <t>Other assets (net of $1 and $2 allowance for credit losses; includes $0 and $0 of assets at fair value at June 30, 2025 and December 31, 2024, respectively)(1)(2)</t>
  </si>
  <si>
    <t>Separate account assets</t>
  </si>
  <si>
    <t>TOTAL ASSETS</t>
  </si>
  <si>
    <t>Future policy benefits</t>
  </si>
  <si>
    <t>Policyholders’ account balances</t>
  </si>
  <si>
    <t>Market risk benefit liabilities</t>
  </si>
  <si>
    <t>Policyholders’ dividends</t>
  </si>
  <si>
    <t>Securities sold under agreements to repurchase</t>
  </si>
  <si>
    <t>Cash collateral for loaned securities</t>
  </si>
  <si>
    <t>Reinsurance and funds withheld payables (includes $27 and $(118) of embedded derivatives at fair value at June 30, 2025 and December 31, 2024, respectively)(2)</t>
  </si>
  <si>
    <t>Short-term debt</t>
  </si>
  <si>
    <t>Long-term debt</t>
  </si>
  <si>
    <t>Other liabilities (includes $15 and $14 allowance for credit losses and $6,350 and $4,751 of derivatives at fair value at June 30, 2025 and December 31, 2024, respectively)(1)</t>
  </si>
  <si>
    <t>Notes issued by consolidated variable interest entities (includes $195 and $60 measured at fair value under the fair value option at June 30, 2025 and December 31, 2024, respectively)(1)</t>
  </si>
  <si>
    <t>Separate account liabilities</t>
  </si>
  <si>
    <t>Total liabilities</t>
  </si>
  <si>
    <t>Redeemable noncontrolling interests</t>
  </si>
  <si>
    <t>Total mezzanine equity</t>
  </si>
  <si>
    <t>Preferred Stock ($0.01 par value; 10,000,000 shares authorized; none issued)</t>
  </si>
  <si>
    <t>Common Stock ($0.01 par value; 1,500,000,000 shares authorized; 666,305,189 shares issued as of both June 30, 2025 and December 31, 2024)</t>
  </si>
  <si>
    <t>Additional paid-in capital</t>
  </si>
  <si>
    <t>Common Stock held in treasury, at cost (314,362,248 and 311,738,187 shares at June 30, 2025 and December 31, 2024, respectively)</t>
  </si>
  <si>
    <t>Accumulated other comprehensive income (loss)(2)</t>
  </si>
  <si>
    <t>Retained earnings</t>
  </si>
  <si>
    <t>Total Prudential Financial, Inc. equity</t>
  </si>
  <si>
    <t>Noncontrolling interests</t>
  </si>
  <si>
    <t>Total equity</t>
  </si>
  <si>
    <t>TOTAL LIABILITIES, MEZZANINE EQUITY AND EQUITY</t>
  </si>
  <si>
    <t>Asset</t>
  </si>
  <si>
    <t>$ Million</t>
  </si>
  <si>
    <t>Share</t>
  </si>
  <si>
    <t>Government</t>
  </si>
  <si>
    <t>Total UST</t>
  </si>
  <si>
    <t>Structured</t>
  </si>
  <si>
    <t>Short/Intermediate</t>
  </si>
  <si>
    <t>Total</t>
  </si>
  <si>
    <t>Long</t>
  </si>
  <si>
    <t>&lt;1Y</t>
  </si>
  <si>
    <t>1-5Y</t>
  </si>
  <si>
    <t>5-10Y</t>
  </si>
  <si>
    <t>10Y+</t>
  </si>
  <si>
    <t>Private Equity</t>
  </si>
  <si>
    <t>Private Credit</t>
  </si>
  <si>
    <t>Fair Value</t>
  </si>
  <si>
    <t>Only bonds available for sale (so excluding private loans and trading stuff) + Alternatives</t>
  </si>
  <si>
    <t>Fair value</t>
  </si>
  <si>
    <t>Obligations of U.S. states and their political subdivisions</t>
  </si>
  <si>
    <t>U.S. Treasury securities and obligations of U.S. government authorities and agencies</t>
  </si>
  <si>
    <t>TABLE10</t>
  </si>
  <si>
    <t>PRUDENTIAL FINANCIAL, INC.</t>
  </si>
  <si>
    <t>Notes to Unaudited Interim Consolidated Financial Statements-(Continued)</t>
  </si>
  <si>
    <t>The following table sets forth the amortized cost and fair value of fixed</t>
  </si>
  <si>
    <t>maturities by contractual maturities, as of the date indicated:</t>
  </si>
  <si>
    <t>Amortized Cost</t>
  </si>
  <si>
    <t>Due in one year or less</t>
  </si>
  <si>
    <t>Due after one year through five years</t>
  </si>
  <si>
    <t>Due after five years through ten years</t>
  </si>
  <si>
    <t>Due after ten years(1)</t>
  </si>
  <si>
    <t>Asset-backed securities</t>
  </si>
  <si>
    <t>Residential mortgage-backed securities</t>
  </si>
  <si>
    <t>TABLE144</t>
  </si>
  <si>
    <t>December 31, 2024</t>
  </si>
  <si>
    <t>NAIC Designation(1) (2)</t>
  </si>
  <si>
    <t>Losses(3)</t>
  </si>
  <si>
    <t>ACL</t>
  </si>
  <si>
    <t>$1</t>
  </si>
  <si>
    <t>Subtotal High or Highest</t>
  </si>
  <si>
    <t>Quality Securities(4)</t>
  </si>
  <si>
    <t>Subtotal Other</t>
  </si>
  <si>
    <t>Securities(5) (6)</t>
  </si>
  <si>
    <t>Total fixed maturities,</t>
  </si>
  <si>
    <t>available-for-sale</t>
  </si>
  <si>
    <t>Reflects only investments with assigned NAIC-equivalent designations.
Excludes:
Certain foreign securities
Holdings not rated by NAIC or its equivalents
Possibly non-insurance portfolios within the consolidated group</t>
  </si>
  <si>
    <t>Differs from total 328B</t>
  </si>
  <si>
    <t>IG</t>
  </si>
  <si>
    <t>HY</t>
  </si>
  <si>
    <t>TABLE153</t>
  </si>
  <si>
    <t>Other Invested Assets</t>
  </si>
  <si>
    <t>The following table sets forth the composition of "Other invested assets," as of</t>
  </si>
  <si>
    <t>the dates indicated:</t>
  </si>
  <si>
    <t>LPs/LLCs:</t>
  </si>
  <si>
    <t>Equity method:</t>
  </si>
  <si>
    <t>Private equity</t>
  </si>
  <si>
    <t>Hedge funds</t>
  </si>
  <si>
    <t>Real estate-related</t>
  </si>
  <si>
    <t>Subtotal equity method</t>
  </si>
  <si>
    <t>Fair value:</t>
  </si>
  <si>
    <t>Subtotal fair value</t>
  </si>
  <si>
    <t>Total LPs/LLCs</t>
  </si>
  <si>
    <t>Real estate held through direct ownership(1)</t>
  </si>
  <si>
    <t>Total alternative assets</t>
  </si>
  <si>
    <t>Credit-like instruments(2)</t>
  </si>
  <si>
    <t>Derivative instruments</t>
  </si>
  <si>
    <t>Other(3)</t>
  </si>
  <si>
    <t>Total other invested assets</t>
  </si>
  <si>
    <t>US Treasuries, Short/Intermediate</t>
  </si>
  <si>
    <t>US Treasuries, Long</t>
  </si>
  <si>
    <t>Total public corporates</t>
  </si>
  <si>
    <t>US Taxable Munis</t>
  </si>
  <si>
    <t>Private credit</t>
  </si>
  <si>
    <t>Global ex-US Government, hedged</t>
  </si>
  <si>
    <t>Public Corporates</t>
  </si>
  <si>
    <t>US Public Corporates IG AAA</t>
  </si>
  <si>
    <t>US Public Corporates IG AA</t>
  </si>
  <si>
    <t>US Public Corporates IG A</t>
  </si>
  <si>
    <t>US Public Corporates IG BBB</t>
  </si>
  <si>
    <t>US Public Corporates, HY Intermediate</t>
  </si>
  <si>
    <t>US Public Corporates, HY Long</t>
  </si>
  <si>
    <t>Global ex-US Corporates, hedged</t>
  </si>
  <si>
    <t>Residential Mortgage-Backed Securities</t>
  </si>
  <si>
    <t>Commercial Mortgage-Backed Securities</t>
  </si>
  <si>
    <t>Asset-Backed Securities</t>
  </si>
  <si>
    <t>Corporate IG Private Placement A</t>
  </si>
  <si>
    <t>Corporate IG Private Placement BBB</t>
  </si>
  <si>
    <t>Corporate HY Private (Leveraged Loans)</t>
  </si>
  <si>
    <t>Residential Mortgage Whole Loans</t>
  </si>
  <si>
    <t>Commercial Mortgage Whole Loans</t>
  </si>
  <si>
    <t>AAA</t>
  </si>
  <si>
    <t>PE and RE</t>
  </si>
  <si>
    <t>AA</t>
  </si>
  <si>
    <t>Real Estate (via partnerships, equity)</t>
  </si>
  <si>
    <t>A</t>
  </si>
  <si>
    <t>BBB</t>
  </si>
  <si>
    <t>BB</t>
  </si>
  <si>
    <t>B</t>
  </si>
  <si>
    <t>CCC and lower</t>
  </si>
  <si>
    <t>Munis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</si>
</sst>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2" formatCode="_(&quot;$&quot;* #,##0_);_(&quot;$&quot;* \(#,##0\);_(&quot;$&quot;* &quot;-&quot;_);_(@_)"/>
    <numFmt numFmtId="164" formatCode="0.0%"/>
  </numFmts>
  <fonts count="12" x14ac:knownFonts="1">
    <font>
      <sz val="10"/>
      <name val="Arial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 tint="0.49998474074526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top"/>
    </xf>
    <xf numFmtId="0" fontId="6" fillId="0" borderId="0">
      <alignment vertical="top"/>
    </xf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>
      <alignment vertical="top"/>
    </xf>
    <xf numFmtId="0" fontId="2" fillId="0" borderId="0" xfId="0" applyFont="1">
      <alignment vertical="top"/>
    </xf>
    <xf numFmtId="37" fontId="2" fillId="0" borderId="0" xfId="0" applyNumberFormat="1" applyFont="1">
      <alignment vertical="top"/>
    </xf>
    <xf numFmtId="6" fontId="0" fillId="0" borderId="0" xfId="0" applyNumberFormat="1">
      <alignment vertical="top"/>
    </xf>
    <xf numFmtId="3" fontId="0" fillId="0" borderId="0" xfId="0" applyNumberFormat="1">
      <alignment vertical="top"/>
    </xf>
    <xf numFmtId="15" fontId="5" fillId="0" borderId="0" xfId="0" applyNumberFormat="1" applyFont="1">
      <alignment vertical="top"/>
    </xf>
    <xf numFmtId="0" fontId="6" fillId="0" borderId="0" xfId="1">
      <alignment vertical="top"/>
    </xf>
    <xf numFmtId="0" fontId="5" fillId="0" borderId="0" xfId="1" applyFont="1">
      <alignment vertical="top"/>
    </xf>
    <xf numFmtId="37" fontId="6" fillId="0" borderId="0" xfId="1" applyNumberFormat="1">
      <alignment vertical="top"/>
    </xf>
    <xf numFmtId="37" fontId="5" fillId="0" borderId="0" xfId="1" applyNumberFormat="1" applyFont="1">
      <alignment vertical="top"/>
    </xf>
    <xf numFmtId="0" fontId="6" fillId="0" borderId="0" xfId="0" applyFont="1">
      <alignment vertical="top"/>
    </xf>
    <xf numFmtId="37" fontId="5" fillId="2" borderId="0" xfId="0" applyNumberFormat="1" applyFont="1" applyFill="1">
      <alignment vertical="top"/>
    </xf>
    <xf numFmtId="0" fontId="5" fillId="2" borderId="0" xfId="0" applyFont="1" applyFill="1">
      <alignment vertical="top"/>
    </xf>
    <xf numFmtId="42" fontId="6" fillId="0" borderId="0" xfId="1" applyNumberFormat="1">
      <alignment vertical="top"/>
    </xf>
    <xf numFmtId="0" fontId="8" fillId="0" borderId="0" xfId="1" applyFont="1">
      <alignment vertical="top"/>
    </xf>
    <xf numFmtId="42" fontId="8" fillId="0" borderId="0" xfId="1" applyNumberFormat="1" applyFont="1">
      <alignment vertical="top"/>
    </xf>
    <xf numFmtId="37" fontId="8" fillId="0" borderId="0" xfId="1" applyNumberFormat="1" applyFont="1">
      <alignment vertical="top"/>
    </xf>
    <xf numFmtId="42" fontId="5" fillId="2" borderId="0" xfId="1" applyNumberFormat="1" applyFont="1" applyFill="1">
      <alignment vertical="top"/>
    </xf>
    <xf numFmtId="0" fontId="5" fillId="2" borderId="0" xfId="1" applyFont="1" applyFill="1">
      <alignment vertical="top"/>
    </xf>
    <xf numFmtId="0" fontId="6" fillId="0" borderId="0" xfId="1" applyAlignment="1">
      <alignment horizontal="left" vertical="top" indent="1"/>
    </xf>
    <xf numFmtId="37" fontId="2" fillId="2" borderId="0" xfId="0" applyNumberFormat="1" applyFont="1" applyFill="1">
      <alignment vertical="top"/>
    </xf>
    <xf numFmtId="0" fontId="3" fillId="0" borderId="0" xfId="0" applyFont="1">
      <alignment vertical="top"/>
    </xf>
    <xf numFmtId="0" fontId="3" fillId="0" borderId="0" xfId="0" applyFont="1" applyAlignment="1">
      <alignment horizontal="right" vertical="top"/>
    </xf>
    <xf numFmtId="0" fontId="6" fillId="0" borderId="1" xfId="1" applyBorder="1" applyAlignment="1">
      <alignment vertical="center"/>
    </xf>
    <xf numFmtId="37" fontId="10" fillId="0" borderId="1" xfId="0" applyNumberFormat="1" applyFont="1" applyBorder="1">
      <alignment vertical="top"/>
    </xf>
    <xf numFmtId="164" fontId="10" fillId="0" borderId="1" xfId="3" applyNumberFormat="1" applyFont="1" applyBorder="1" applyAlignment="1">
      <alignment vertical="top"/>
    </xf>
    <xf numFmtId="37" fontId="0" fillId="0" borderId="0" xfId="0" applyNumberFormat="1">
      <alignment vertical="top"/>
    </xf>
    <xf numFmtId="0" fontId="6" fillId="0" borderId="0" xfId="1" applyAlignment="1">
      <alignment vertical="center"/>
    </xf>
    <xf numFmtId="37" fontId="10" fillId="0" borderId="0" xfId="0" applyNumberFormat="1" applyFont="1">
      <alignment vertical="top"/>
    </xf>
    <xf numFmtId="164" fontId="10" fillId="0" borderId="0" xfId="3" applyNumberFormat="1" applyFont="1" applyBorder="1" applyAlignment="1">
      <alignment vertical="top"/>
    </xf>
    <xf numFmtId="164" fontId="0" fillId="0" borderId="0" xfId="3" applyNumberFormat="1" applyFont="1" applyAlignment="1">
      <alignment vertical="top"/>
    </xf>
    <xf numFmtId="37" fontId="3" fillId="0" borderId="0" xfId="0" applyNumberFormat="1" applyFont="1">
      <alignment vertical="top"/>
    </xf>
    <xf numFmtId="0" fontId="3" fillId="0" borderId="2" xfId="0" applyFont="1" applyBorder="1">
      <alignment vertical="top"/>
    </xf>
    <xf numFmtId="37" fontId="11" fillId="0" borderId="2" xfId="0" applyNumberFormat="1" applyFont="1" applyBorder="1">
      <alignment vertical="top"/>
    </xf>
    <xf numFmtId="9" fontId="3" fillId="0" borderId="2" xfId="3" applyFont="1" applyBorder="1" applyAlignment="1">
      <alignment vertical="top"/>
    </xf>
    <xf numFmtId="0" fontId="2" fillId="0" borderId="0" xfId="1" applyFont="1">
      <alignment vertical="top"/>
    </xf>
    <xf numFmtId="0" fontId="6" fillId="0" borderId="1" xfId="1" applyBorder="1" applyAlignment="1">
      <alignment horizontal="left" vertical="center"/>
    </xf>
    <xf numFmtId="0" fontId="6" fillId="0" borderId="0" xfId="1" applyAlignment="1">
      <alignment horizontal="left" vertical="center"/>
    </xf>
    <xf numFmtId="0" fontId="6" fillId="0" borderId="1" xfId="1" applyBorder="1" applyAlignment="1">
      <alignment vertical="center"/>
    </xf>
    <xf numFmtId="0" fontId="6" fillId="0" borderId="0" xfId="1" applyAlignment="1">
      <alignment vertical="center"/>
    </xf>
    <xf numFmtId="0" fontId="3" fillId="0" borderId="0" xfId="0" applyFont="1" applyAlignment="1">
      <alignment horizontal="left" vertical="top"/>
    </xf>
    <xf numFmtId="0" fontId="0" fillId="0" borderId="0" xfId="0">
      <alignment vertical="top"/>
    </xf>
    <xf numFmtId="0" fontId="4" fillId="0" borderId="0" xfId="0" applyFont="1">
      <alignment vertical="top"/>
    </xf>
    <xf numFmtId="0" fontId="2" fillId="0" borderId="0" xfId="0" applyFont="1" applyAlignment="1">
      <alignment horizontal="center" vertical="top" shrinkToFit="1"/>
    </xf>
    <xf numFmtId="0" fontId="2" fillId="0" borderId="0" xfId="0" applyFont="1">
      <alignment vertical="top"/>
    </xf>
    <xf numFmtId="0" fontId="6" fillId="0" borderId="0" xfId="1" applyAlignment="1">
      <alignment horizontal="center" vertical="top" shrinkToFit="1"/>
    </xf>
    <xf numFmtId="0" fontId="6" fillId="0" borderId="0" xfId="1">
      <alignment vertical="top"/>
    </xf>
    <xf numFmtId="0" fontId="5" fillId="0" borderId="0" xfId="1" applyFont="1" applyAlignment="1">
      <alignment horizontal="left" vertical="top"/>
    </xf>
    <xf numFmtId="0" fontId="7" fillId="0" borderId="0" xfId="1" applyFont="1">
      <alignment vertical="top"/>
    </xf>
  </cellXfs>
  <cellStyles count="4">
    <cellStyle name="Normal" xfId="0" builtinId="0"/>
    <cellStyle name="Normal 2" xfId="1" xr:uid="{95C19994-8D4C-4269-A46B-074F7989DA4C}"/>
    <cellStyle name="Percent" xfId="3" builtinId="5"/>
    <cellStyle name="Percent 2" xfId="2" xr:uid="{B51081EC-C22D-4861-86D5-D6C98DA9D8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75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A-4EE1-8FAC-6FD292FF80AA}"/>
              </c:ext>
            </c:extLst>
          </c:dPt>
          <c:dPt>
            <c:idx val="1"/>
            <c:bubble3D val="0"/>
            <c:spPr>
              <a:solidFill>
                <a:srgbClr val="1E5C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AA-4EE1-8FAC-6FD292FF80A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AA-4EE1-8FAC-6FD292FF80AA}"/>
              </c:ext>
            </c:extLst>
          </c:dPt>
          <c:dPt>
            <c:idx val="3"/>
            <c:bubble3D val="0"/>
            <c:spPr>
              <a:solidFill>
                <a:srgbClr val="097B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AA-4EE1-8FAC-6FD292FF80AA}"/>
              </c:ext>
            </c:extLst>
          </c:dPt>
          <c:dPt>
            <c:idx val="4"/>
            <c:bubble3D val="0"/>
            <c:spPr>
              <a:solidFill>
                <a:srgbClr val="8B25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AA-4EE1-8FAC-6FD292FF80AA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0.16565378452419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AA-4EE1-8FAC-6FD292FF80AA}"/>
                </c:ext>
              </c:extLst>
            </c:dLbl>
            <c:dLbl>
              <c:idx val="1"/>
              <c:layout>
                <c:manualLayout>
                  <c:x val="0.14313415540038626"/>
                  <c:y val="5.37828012198693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AA-4EE1-8FAC-6FD292FF80AA}"/>
                </c:ext>
              </c:extLst>
            </c:dLbl>
            <c:dLbl>
              <c:idx val="2"/>
              <c:layout>
                <c:manualLayout>
                  <c:x val="-8.6083625685403189E-2"/>
                  <c:y val="0.12532400627164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AA-4EE1-8FAC-6FD292FF80AA}"/>
                </c:ext>
              </c:extLst>
            </c:dLbl>
            <c:dLbl>
              <c:idx val="3"/>
              <c:layout>
                <c:manualLayout>
                  <c:x val="-0.13055555555555559"/>
                  <c:y val="-0.10503282275711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AA-4EE1-8FAC-6FD292FF80AA}"/>
                </c:ext>
              </c:extLst>
            </c:dLbl>
            <c:dLbl>
              <c:idx val="4"/>
              <c:layout>
                <c:manualLayout>
                  <c:x val="-6.9444444444444392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AA-4EE1-8FAC-6FD292FF80A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allocation!$K$3:$K$7</c:f>
              <c:strCache>
                <c:ptCount val="5"/>
                <c:pt idx="0">
                  <c:v>Government</c:v>
                </c:pt>
                <c:pt idx="1">
                  <c:v>Public Corporates</c:v>
                </c:pt>
                <c:pt idx="2">
                  <c:v>Structured</c:v>
                </c:pt>
                <c:pt idx="3">
                  <c:v>Private Credit</c:v>
                </c:pt>
                <c:pt idx="4">
                  <c:v>PE and RE</c:v>
                </c:pt>
              </c:strCache>
            </c:strRef>
          </c:cat>
          <c:val>
            <c:numRef>
              <c:f>allocation!$L$3:$L$7</c:f>
              <c:numCache>
                <c:formatCode>#,##0_);\(#,##0\)</c:formatCode>
                <c:ptCount val="5"/>
                <c:pt idx="0">
                  <c:v>84572</c:v>
                </c:pt>
                <c:pt idx="1">
                  <c:v>127174</c:v>
                </c:pt>
                <c:pt idx="2">
                  <c:v>31828</c:v>
                </c:pt>
                <c:pt idx="3">
                  <c:v>147694.00000000003</c:v>
                </c:pt>
                <c:pt idx="4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AA-4EE1-8FAC-6FD292FF80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254000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FEC0B-356E-43E2-817D-35B7236F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D292-6A12-4F03-AE69-70075F63122C}">
  <dimension ref="B2:L30"/>
  <sheetViews>
    <sheetView tabSelected="1" topLeftCell="B14" zoomScale="80" zoomScaleNormal="80" workbookViewId="0">
      <selection activeCell="E23" sqref="E23"/>
    </sheetView>
  </sheetViews>
  <sheetFormatPr defaultRowHeight="12.5" x14ac:dyDescent="0.25"/>
  <cols>
    <col min="1" max="1" width="3.6328125" style="6" customWidth="1"/>
    <col min="2" max="2" width="15.453125" style="6" bestFit="1" customWidth="1"/>
    <col min="3" max="3" width="34.6328125" style="6" customWidth="1"/>
    <col min="4" max="4" width="11.54296875" style="6" customWidth="1"/>
    <col min="5" max="5" width="11" style="6" customWidth="1"/>
    <col min="6" max="7" width="8.7265625" style="6"/>
    <col min="8" max="8" width="21.90625" style="6" bestFit="1" customWidth="1"/>
    <col min="9" max="9" width="9.7265625" style="6" bestFit="1" customWidth="1"/>
    <col min="10" max="10" width="8.7265625" style="6"/>
    <col min="11" max="11" width="15.453125" style="6" bestFit="1" customWidth="1"/>
    <col min="12" max="12" width="9.453125" style="6" customWidth="1"/>
    <col min="13" max="16384" width="8.7265625" style="6"/>
  </cols>
  <sheetData>
    <row r="2" spans="2:12" ht="13" x14ac:dyDescent="0.25">
      <c r="B2"/>
      <c r="C2" s="21" t="s">
        <v>88</v>
      </c>
      <c r="D2" s="22" t="s">
        <v>89</v>
      </c>
      <c r="E2" s="22" t="s">
        <v>90</v>
      </c>
      <c r="F2" s="22"/>
      <c r="G2"/>
      <c r="H2"/>
      <c r="I2"/>
      <c r="J2"/>
      <c r="K2"/>
      <c r="L2"/>
    </row>
    <row r="3" spans="2:12" x14ac:dyDescent="0.25">
      <c r="B3" s="36" t="s">
        <v>91</v>
      </c>
      <c r="C3" s="23" t="s">
        <v>155</v>
      </c>
      <c r="D3" s="24">
        <f>I3*I9</f>
        <v>9858.0208045224881</v>
      </c>
      <c r="E3" s="25">
        <f>D3/$D$24</f>
        <v>2.4540265079417107E-2</v>
      </c>
      <c r="F3"/>
      <c r="G3"/>
      <c r="H3" t="s">
        <v>92</v>
      </c>
      <c r="I3" s="26">
        <f>investments!G24</f>
        <v>20370</v>
      </c>
      <c r="J3"/>
      <c r="K3" t="str">
        <f>B3</f>
        <v>Government</v>
      </c>
      <c r="L3" s="26">
        <f>SUM(D3:D6)</f>
        <v>84572</v>
      </c>
    </row>
    <row r="4" spans="2:12" x14ac:dyDescent="0.25">
      <c r="B4" s="37"/>
      <c r="C4" s="27" t="s">
        <v>156</v>
      </c>
      <c r="D4" s="28">
        <f>I3*I10</f>
        <v>10511.979195477512</v>
      </c>
      <c r="E4" s="29">
        <f>D4/$D$24</f>
        <v>2.6168209733133298E-2</v>
      </c>
      <c r="F4"/>
      <c r="G4"/>
      <c r="H4" s="35" t="s">
        <v>186</v>
      </c>
      <c r="I4" s="26">
        <f>investments!G25</f>
        <v>5513</v>
      </c>
      <c r="J4"/>
      <c r="K4" t="str">
        <f>B7</f>
        <v>Public Corporates</v>
      </c>
      <c r="L4" s="26">
        <f>SUM(D7:D13)</f>
        <v>127174</v>
      </c>
    </row>
    <row r="5" spans="2:12" x14ac:dyDescent="0.25">
      <c r="B5" s="37"/>
      <c r="C5" s="27" t="s">
        <v>158</v>
      </c>
      <c r="D5" s="28">
        <f>I4</f>
        <v>5513</v>
      </c>
      <c r="E5" s="29">
        <f>D5/$D$24</f>
        <v>1.372389895147719E-2</v>
      </c>
      <c r="F5"/>
      <c r="G5"/>
      <c r="H5" t="s">
        <v>157</v>
      </c>
      <c r="I5" s="26">
        <f>investments!G27</f>
        <v>103186</v>
      </c>
      <c r="J5"/>
      <c r="K5" t="str">
        <f>B14</f>
        <v>Structured</v>
      </c>
      <c r="L5" s="26">
        <f>SUM(D14:D16)</f>
        <v>31828</v>
      </c>
    </row>
    <row r="6" spans="2:12" x14ac:dyDescent="0.25">
      <c r="B6" s="37"/>
      <c r="C6" s="27" t="s">
        <v>160</v>
      </c>
      <c r="D6" s="28">
        <f>investments!G26</f>
        <v>58689</v>
      </c>
      <c r="E6" s="29">
        <f t="shared" ref="E6:E24" si="0">D6/$D$24</f>
        <v>0.14609865872723468</v>
      </c>
      <c r="F6"/>
      <c r="G6"/>
      <c r="H6" t="s">
        <v>159</v>
      </c>
      <c r="I6" s="26">
        <f>investments!G28+investments!G30</f>
        <v>84728</v>
      </c>
      <c r="J6"/>
      <c r="K6" t="str">
        <f>B17</f>
        <v>Private Credit</v>
      </c>
      <c r="L6" s="26">
        <f>SUM(D17:D21)</f>
        <v>147694.00000000003</v>
      </c>
    </row>
    <row r="7" spans="2:12" x14ac:dyDescent="0.25">
      <c r="B7" s="38" t="s">
        <v>161</v>
      </c>
      <c r="C7" s="23" t="s">
        <v>162</v>
      </c>
      <c r="D7" s="24">
        <f>$I$5*I21</f>
        <v>10929.01884535705</v>
      </c>
      <c r="E7" s="25">
        <f t="shared" si="0"/>
        <v>2.7206375888349368E-2</v>
      </c>
      <c r="F7"/>
      <c r="G7"/>
      <c r="H7"/>
      <c r="I7"/>
      <c r="J7"/>
      <c r="K7" t="str">
        <f>B22</f>
        <v>PE and RE</v>
      </c>
      <c r="L7" s="26">
        <f>SUM(D22:D23)</f>
        <v>10440</v>
      </c>
    </row>
    <row r="8" spans="2:12" ht="13" x14ac:dyDescent="0.25">
      <c r="B8" s="39"/>
      <c r="C8" s="27" t="s">
        <v>163</v>
      </c>
      <c r="D8" s="28">
        <f>$I$5*I22</f>
        <v>21858.0376907141</v>
      </c>
      <c r="E8" s="29">
        <f t="shared" si="0"/>
        <v>5.4412751776698735E-2</v>
      </c>
      <c r="F8"/>
      <c r="G8"/>
      <c r="I8" s="30"/>
      <c r="J8"/>
      <c r="K8" s="21" t="s">
        <v>95</v>
      </c>
      <c r="L8" s="31">
        <f>SUM(L3:L7)</f>
        <v>401708</v>
      </c>
    </row>
    <row r="9" spans="2:12" x14ac:dyDescent="0.25">
      <c r="B9" s="39"/>
      <c r="C9" s="27" t="s">
        <v>164</v>
      </c>
      <c r="D9" s="28">
        <f>$I$5*I23</f>
        <v>32787.056536071148</v>
      </c>
      <c r="E9" s="29">
        <f t="shared" si="0"/>
        <v>8.16191276650481E-2</v>
      </c>
      <c r="F9"/>
      <c r="G9"/>
      <c r="H9" t="s">
        <v>94</v>
      </c>
      <c r="I9" s="30">
        <f>SUM(I12:I14)</f>
        <v>0.48394800218568912</v>
      </c>
      <c r="J9"/>
      <c r="K9"/>
      <c r="L9"/>
    </row>
    <row r="10" spans="2:12" x14ac:dyDescent="0.25">
      <c r="B10" s="39"/>
      <c r="C10" s="27" t="s">
        <v>165</v>
      </c>
      <c r="D10" s="28">
        <f>$I$5*I24</f>
        <v>30900.527479998625</v>
      </c>
      <c r="E10" s="29">
        <f t="shared" si="0"/>
        <v>7.6922858095926944E-2</v>
      </c>
      <c r="F10"/>
      <c r="G10"/>
      <c r="H10" t="s">
        <v>96</v>
      </c>
      <c r="I10" s="30">
        <f>1-I9</f>
        <v>0.51605199781431088</v>
      </c>
      <c r="J10"/>
      <c r="K10"/>
      <c r="L10"/>
    </row>
    <row r="11" spans="2:12" x14ac:dyDescent="0.25">
      <c r="B11" s="39"/>
      <c r="C11" s="27" t="s">
        <v>166</v>
      </c>
      <c r="D11" s="28">
        <f>I5*I19*I9</f>
        <v>3247.948996741452</v>
      </c>
      <c r="E11" s="29">
        <f t="shared" si="0"/>
        <v>8.0853480556559772E-3</v>
      </c>
      <c r="F11"/>
      <c r="G11"/>
      <c r="H11"/>
      <c r="I11"/>
      <c r="J11"/>
      <c r="K11"/>
      <c r="L11"/>
    </row>
    <row r="12" spans="2:12" x14ac:dyDescent="0.25">
      <c r="B12" s="39"/>
      <c r="C12" s="27" t="s">
        <v>167</v>
      </c>
      <c r="D12" s="28">
        <f>I5*I19*I10</f>
        <v>3463.4104511176292</v>
      </c>
      <c r="E12" s="29">
        <f t="shared" si="0"/>
        <v>8.6217114200305423E-3</v>
      </c>
      <c r="F12" s="26"/>
      <c r="G12"/>
      <c r="H12" t="s">
        <v>97</v>
      </c>
      <c r="I12" s="30">
        <f>maturity!D20/SUM(maturity!$D$20:$D$23)</f>
        <v>5.4321795503146988E-2</v>
      </c>
      <c r="J12"/>
      <c r="K12"/>
      <c r="L12"/>
    </row>
    <row r="13" spans="2:12" x14ac:dyDescent="0.25">
      <c r="B13" s="39"/>
      <c r="C13" s="27" t="s">
        <v>168</v>
      </c>
      <c r="D13" s="28">
        <f>investments!G29</f>
        <v>23988</v>
      </c>
      <c r="E13" s="29">
        <f t="shared" si="0"/>
        <v>5.9715016877931223E-2</v>
      </c>
      <c r="F13" s="26"/>
      <c r="G13"/>
      <c r="H13" t="s">
        <v>98</v>
      </c>
      <c r="I13" s="30">
        <f>maturity!D21/SUM(maturity!$D$20:$D$23)</f>
        <v>0.22718686967491247</v>
      </c>
      <c r="J13"/>
      <c r="K13"/>
      <c r="L13"/>
    </row>
    <row r="14" spans="2:12" x14ac:dyDescent="0.25">
      <c r="B14" s="36" t="s">
        <v>93</v>
      </c>
      <c r="C14" s="23" t="s">
        <v>169</v>
      </c>
      <c r="D14" s="24">
        <f>investments!G33</f>
        <v>3916</v>
      </c>
      <c r="E14" s="25">
        <f t="shared" si="0"/>
        <v>9.7483744411363468E-3</v>
      </c>
      <c r="F14" s="26"/>
      <c r="G14"/>
      <c r="H14" t="s">
        <v>99</v>
      </c>
      <c r="I14" s="30">
        <f>maturity!D22/SUM(maturity!$D$20:$D$23)</f>
        <v>0.20243933700762967</v>
      </c>
      <c r="J14"/>
      <c r="K14"/>
      <c r="L14"/>
    </row>
    <row r="15" spans="2:12" x14ac:dyDescent="0.25">
      <c r="B15" s="37"/>
      <c r="C15" s="27" t="s">
        <v>170</v>
      </c>
      <c r="D15" s="28">
        <f>investments!G32</f>
        <v>9581</v>
      </c>
      <c r="E15" s="29">
        <f t="shared" si="0"/>
        <v>2.3850657691656622E-2</v>
      </c>
      <c r="F15" s="26"/>
      <c r="G15"/>
      <c r="H15" t="s">
        <v>100</v>
      </c>
      <c r="I15" s="30">
        <f>maturity!D23/SUM(maturity!$D$20:$D$23)</f>
        <v>0.51605199781431088</v>
      </c>
      <c r="J15"/>
      <c r="K15"/>
      <c r="L15"/>
    </row>
    <row r="16" spans="2:12" x14ac:dyDescent="0.25">
      <c r="B16" s="37"/>
      <c r="C16" s="27" t="s">
        <v>171</v>
      </c>
      <c r="D16" s="28">
        <f>investments!G31</f>
        <v>18331</v>
      </c>
      <c r="E16" s="29">
        <f t="shared" si="0"/>
        <v>4.5632648590518479E-2</v>
      </c>
      <c r="F16" s="26"/>
      <c r="G16"/>
      <c r="H16"/>
      <c r="I16"/>
      <c r="J16"/>
      <c r="K16"/>
      <c r="L16"/>
    </row>
    <row r="17" spans="2:12" x14ac:dyDescent="0.25">
      <c r="B17" s="36" t="s">
        <v>102</v>
      </c>
      <c r="C17" s="23" t="s">
        <v>172</v>
      </c>
      <c r="D17" s="24">
        <f>I6*SUM(I21:I23)</f>
        <v>53844.159598942424</v>
      </c>
      <c r="E17" s="25">
        <f t="shared" si="0"/>
        <v>0.13403805649611761</v>
      </c>
      <c r="F17"/>
      <c r="G17"/>
      <c r="H17"/>
      <c r="I17"/>
      <c r="J17"/>
      <c r="K17"/>
      <c r="L17"/>
    </row>
    <row r="18" spans="2:12" x14ac:dyDescent="0.25">
      <c r="B18" s="37"/>
      <c r="C18" s="27" t="s">
        <v>173</v>
      </c>
      <c r="D18" s="28">
        <f>I6*I24</f>
        <v>25373.014675685885</v>
      </c>
      <c r="E18" s="29">
        <f t="shared" si="0"/>
        <v>6.3162831399140376E-2</v>
      </c>
      <c r="F18"/>
      <c r="G18"/>
      <c r="H18" t="s">
        <v>134</v>
      </c>
      <c r="I18" s="30">
        <f>SUM(I21:I24)</f>
        <v>0.93495862376815575</v>
      </c>
      <c r="J18"/>
      <c r="K18"/>
      <c r="L18"/>
    </row>
    <row r="19" spans="2:12" x14ac:dyDescent="0.25">
      <c r="B19" s="37"/>
      <c r="C19" s="27" t="s">
        <v>174</v>
      </c>
      <c r="D19" s="28">
        <f>I6*I19</f>
        <v>5510.8257253716993</v>
      </c>
      <c r="E19" s="29">
        <f t="shared" si="0"/>
        <v>1.3718486376601158E-2</v>
      </c>
      <c r="F19"/>
      <c r="G19"/>
      <c r="H19" t="s">
        <v>135</v>
      </c>
      <c r="I19" s="30">
        <f>1-I18</f>
        <v>6.504137623184425E-2</v>
      </c>
      <c r="J19"/>
      <c r="K19"/>
      <c r="L19"/>
    </row>
    <row r="20" spans="2:12" x14ac:dyDescent="0.25">
      <c r="B20" s="37"/>
      <c r="C20" s="27" t="s">
        <v>175</v>
      </c>
      <c r="D20" s="28">
        <f>balance_sheet!C8*1/3</f>
        <v>20988.666666666668</v>
      </c>
      <c r="E20" s="29">
        <f t="shared" si="0"/>
        <v>5.2248565292866124E-2</v>
      </c>
      <c r="F20"/>
      <c r="G20"/>
      <c r="H20"/>
      <c r="I20"/>
      <c r="J20"/>
      <c r="K20"/>
      <c r="L20"/>
    </row>
    <row r="21" spans="2:12" x14ac:dyDescent="0.25">
      <c r="B21" s="37"/>
      <c r="C21" s="27" t="s">
        <v>176</v>
      </c>
      <c r="D21" s="28">
        <f>balance_sheet!C8*2/3</f>
        <v>41977.333333333336</v>
      </c>
      <c r="E21" s="29">
        <f t="shared" si="0"/>
        <v>0.10449713058573225</v>
      </c>
      <c r="F21"/>
      <c r="G21"/>
      <c r="H21" t="s">
        <v>177</v>
      </c>
      <c r="I21" s="30">
        <f>rating!G15/rating!$G$26*1/6</f>
        <v>0.10591571381153499</v>
      </c>
      <c r="J21"/>
      <c r="K21"/>
      <c r="L21"/>
    </row>
    <row r="22" spans="2:12" x14ac:dyDescent="0.25">
      <c r="B22" s="36" t="s">
        <v>178</v>
      </c>
      <c r="C22" s="23" t="s">
        <v>101</v>
      </c>
      <c r="D22" s="24">
        <f>SUM(alts!C19,alts!C24)</f>
        <v>8391</v>
      </c>
      <c r="E22" s="25">
        <f t="shared" si="0"/>
        <v>2.0888306929411411E-2</v>
      </c>
      <c r="F22"/>
      <c r="G22"/>
      <c r="H22" t="s">
        <v>179</v>
      </c>
      <c r="I22" s="30">
        <f>rating!G15/rating!$G$26*1/3</f>
        <v>0.21183142762306997</v>
      </c>
      <c r="J22"/>
      <c r="K22"/>
      <c r="L22"/>
    </row>
    <row r="23" spans="2:12" ht="13" x14ac:dyDescent="0.25">
      <c r="B23" s="37"/>
      <c r="C23" s="27" t="s">
        <v>180</v>
      </c>
      <c r="D23" s="28">
        <f>SUM(alts!C21,alts!C26)</f>
        <v>2049</v>
      </c>
      <c r="E23" s="29">
        <f t="shared" si="0"/>
        <v>5.1007199259163367E-3</v>
      </c>
      <c r="F23" s="21"/>
      <c r="G23"/>
      <c r="H23" t="s">
        <v>181</v>
      </c>
      <c r="I23" s="30">
        <f>rating!G15/rating!$G$26*1/2</f>
        <v>0.31774714143460497</v>
      </c>
      <c r="J23"/>
      <c r="K23"/>
      <c r="L23"/>
    </row>
    <row r="24" spans="2:12" ht="13" x14ac:dyDescent="0.25">
      <c r="B24" s="32" t="s">
        <v>95</v>
      </c>
      <c r="C24" s="32"/>
      <c r="D24" s="33">
        <f>SUM(D3:D23)</f>
        <v>401708.00000000006</v>
      </c>
      <c r="E24" s="34">
        <f t="shared" si="0"/>
        <v>1</v>
      </c>
      <c r="F24"/>
      <c r="G24"/>
      <c r="H24" t="s">
        <v>182</v>
      </c>
      <c r="I24" s="30">
        <f>rating!G16/rating!$G$26</f>
        <v>0.29946434089894586</v>
      </c>
      <c r="J24"/>
      <c r="K24"/>
      <c r="L24"/>
    </row>
    <row r="25" spans="2:12" x14ac:dyDescent="0.25">
      <c r="B25"/>
      <c r="C25"/>
      <c r="D25"/>
      <c r="E25"/>
      <c r="F25"/>
      <c r="G25"/>
      <c r="H25" t="s">
        <v>183</v>
      </c>
      <c r="I25" s="30">
        <f>rating!G19/rating!$G$26</f>
        <v>4.4559283040895514E-2</v>
      </c>
      <c r="J25"/>
      <c r="K25"/>
      <c r="L25"/>
    </row>
    <row r="26" spans="2:12" x14ac:dyDescent="0.25">
      <c r="B26"/>
      <c r="C26"/>
      <c r="D26"/>
      <c r="E26"/>
      <c r="F26"/>
      <c r="G26"/>
      <c r="H26" t="s">
        <v>184</v>
      </c>
      <c r="I26" s="30">
        <f>rating!G20/rating!$G$26</f>
        <v>1.4346049514129726E-2</v>
      </c>
      <c r="J26"/>
      <c r="K26"/>
      <c r="L26"/>
    </row>
    <row r="27" spans="2:12" x14ac:dyDescent="0.25">
      <c r="B27"/>
      <c r="C27"/>
      <c r="D27"/>
      <c r="E27"/>
      <c r="F27"/>
      <c r="G27"/>
      <c r="H27" t="s">
        <v>185</v>
      </c>
      <c r="I27" s="30">
        <f>(rating!G21+rating!G22)/rating!$G$26</f>
        <v>6.1360436768190087E-3</v>
      </c>
      <c r="J27"/>
      <c r="K27"/>
      <c r="L27"/>
    </row>
    <row r="29" spans="2:12" x14ac:dyDescent="0.25">
      <c r="C29" s="6" t="s">
        <v>104</v>
      </c>
    </row>
    <row r="30" spans="2:12" x14ac:dyDescent="0.25">
      <c r="C30" s="6" t="s">
        <v>105</v>
      </c>
    </row>
  </sheetData>
  <mergeCells count="5">
    <mergeCell ref="B22:B23"/>
    <mergeCell ref="B3:B6"/>
    <mergeCell ref="B7:B13"/>
    <mergeCell ref="B14:B16"/>
    <mergeCell ref="B17:B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FCBF-F62D-4AFE-BD00-5499CC028997}">
  <dimension ref="A1:G37"/>
  <sheetViews>
    <sheetView topLeftCell="A12" zoomScale="80" zoomScaleNormal="80" workbookViewId="0">
      <selection activeCell="G27" sqref="G27:G30"/>
    </sheetView>
  </sheetViews>
  <sheetFormatPr defaultRowHeight="12.5" x14ac:dyDescent="0.25"/>
  <cols>
    <col min="1" max="1" width="3" customWidth="1"/>
    <col min="2" max="2" width="69.453125" bestFit="1" customWidth="1"/>
    <col min="3" max="3" width="17" customWidth="1"/>
    <col min="4" max="4" width="14" customWidth="1"/>
    <col min="5" max="6" width="15" customWidth="1"/>
    <col min="7" max="7" width="17" customWidth="1"/>
    <col min="8" max="256" width="21.08984375" customWidth="1"/>
    <col min="257" max="257" width="3" customWidth="1"/>
    <col min="258" max="258" width="53" customWidth="1"/>
    <col min="259" max="259" width="17" customWidth="1"/>
    <col min="260" max="260" width="14" customWidth="1"/>
    <col min="261" max="262" width="15" customWidth="1"/>
    <col min="263" max="263" width="17" customWidth="1"/>
    <col min="264" max="512" width="21.08984375" customWidth="1"/>
    <col min="513" max="513" width="3" customWidth="1"/>
    <col min="514" max="514" width="53" customWidth="1"/>
    <col min="515" max="515" width="17" customWidth="1"/>
    <col min="516" max="516" width="14" customWidth="1"/>
    <col min="517" max="518" width="15" customWidth="1"/>
    <col min="519" max="519" width="17" customWidth="1"/>
    <col min="520" max="768" width="21.08984375" customWidth="1"/>
    <col min="769" max="769" width="3" customWidth="1"/>
    <col min="770" max="770" width="53" customWidth="1"/>
    <col min="771" max="771" width="17" customWidth="1"/>
    <col min="772" max="772" width="14" customWidth="1"/>
    <col min="773" max="774" width="15" customWidth="1"/>
    <col min="775" max="775" width="17" customWidth="1"/>
    <col min="776" max="1024" width="21.08984375" customWidth="1"/>
    <col min="1025" max="1025" width="3" customWidth="1"/>
    <col min="1026" max="1026" width="53" customWidth="1"/>
    <col min="1027" max="1027" width="17" customWidth="1"/>
    <col min="1028" max="1028" width="14" customWidth="1"/>
    <col min="1029" max="1030" width="15" customWidth="1"/>
    <col min="1031" max="1031" width="17" customWidth="1"/>
    <col min="1032" max="1280" width="21.08984375" customWidth="1"/>
    <col min="1281" max="1281" width="3" customWidth="1"/>
    <col min="1282" max="1282" width="53" customWidth="1"/>
    <col min="1283" max="1283" width="17" customWidth="1"/>
    <col min="1284" max="1284" width="14" customWidth="1"/>
    <col min="1285" max="1286" width="15" customWidth="1"/>
    <col min="1287" max="1287" width="17" customWidth="1"/>
    <col min="1288" max="1536" width="21.08984375" customWidth="1"/>
    <col min="1537" max="1537" width="3" customWidth="1"/>
    <col min="1538" max="1538" width="53" customWidth="1"/>
    <col min="1539" max="1539" width="17" customWidth="1"/>
    <col min="1540" max="1540" width="14" customWidth="1"/>
    <col min="1541" max="1542" width="15" customWidth="1"/>
    <col min="1543" max="1543" width="17" customWidth="1"/>
    <col min="1544" max="1792" width="21.08984375" customWidth="1"/>
    <col min="1793" max="1793" width="3" customWidth="1"/>
    <col min="1794" max="1794" width="53" customWidth="1"/>
    <col min="1795" max="1795" width="17" customWidth="1"/>
    <col min="1796" max="1796" width="14" customWidth="1"/>
    <col min="1797" max="1798" width="15" customWidth="1"/>
    <col min="1799" max="1799" width="17" customWidth="1"/>
    <col min="1800" max="2048" width="21.08984375" customWidth="1"/>
    <col min="2049" max="2049" width="3" customWidth="1"/>
    <col min="2050" max="2050" width="53" customWidth="1"/>
    <col min="2051" max="2051" width="17" customWidth="1"/>
    <col min="2052" max="2052" width="14" customWidth="1"/>
    <col min="2053" max="2054" width="15" customWidth="1"/>
    <col min="2055" max="2055" width="17" customWidth="1"/>
    <col min="2056" max="2304" width="21.08984375" customWidth="1"/>
    <col min="2305" max="2305" width="3" customWidth="1"/>
    <col min="2306" max="2306" width="53" customWidth="1"/>
    <col min="2307" max="2307" width="17" customWidth="1"/>
    <col min="2308" max="2308" width="14" customWidth="1"/>
    <col min="2309" max="2310" width="15" customWidth="1"/>
    <col min="2311" max="2311" width="17" customWidth="1"/>
    <col min="2312" max="2560" width="21.08984375" customWidth="1"/>
    <col min="2561" max="2561" width="3" customWidth="1"/>
    <col min="2562" max="2562" width="53" customWidth="1"/>
    <col min="2563" max="2563" width="17" customWidth="1"/>
    <col min="2564" max="2564" width="14" customWidth="1"/>
    <col min="2565" max="2566" width="15" customWidth="1"/>
    <col min="2567" max="2567" width="17" customWidth="1"/>
    <col min="2568" max="2816" width="21.08984375" customWidth="1"/>
    <col min="2817" max="2817" width="3" customWidth="1"/>
    <col min="2818" max="2818" width="53" customWidth="1"/>
    <col min="2819" max="2819" width="17" customWidth="1"/>
    <col min="2820" max="2820" width="14" customWidth="1"/>
    <col min="2821" max="2822" width="15" customWidth="1"/>
    <col min="2823" max="2823" width="17" customWidth="1"/>
    <col min="2824" max="3072" width="21.08984375" customWidth="1"/>
    <col min="3073" max="3073" width="3" customWidth="1"/>
    <col min="3074" max="3074" width="53" customWidth="1"/>
    <col min="3075" max="3075" width="17" customWidth="1"/>
    <col min="3076" max="3076" width="14" customWidth="1"/>
    <col min="3077" max="3078" width="15" customWidth="1"/>
    <col min="3079" max="3079" width="17" customWidth="1"/>
    <col min="3080" max="3328" width="21.08984375" customWidth="1"/>
    <col min="3329" max="3329" width="3" customWidth="1"/>
    <col min="3330" max="3330" width="53" customWidth="1"/>
    <col min="3331" max="3331" width="17" customWidth="1"/>
    <col min="3332" max="3332" width="14" customWidth="1"/>
    <col min="3333" max="3334" width="15" customWidth="1"/>
    <col min="3335" max="3335" width="17" customWidth="1"/>
    <col min="3336" max="3584" width="21.08984375" customWidth="1"/>
    <col min="3585" max="3585" width="3" customWidth="1"/>
    <col min="3586" max="3586" width="53" customWidth="1"/>
    <col min="3587" max="3587" width="17" customWidth="1"/>
    <col min="3588" max="3588" width="14" customWidth="1"/>
    <col min="3589" max="3590" width="15" customWidth="1"/>
    <col min="3591" max="3591" width="17" customWidth="1"/>
    <col min="3592" max="3840" width="21.08984375" customWidth="1"/>
    <col min="3841" max="3841" width="3" customWidth="1"/>
    <col min="3842" max="3842" width="53" customWidth="1"/>
    <col min="3843" max="3843" width="17" customWidth="1"/>
    <col min="3844" max="3844" width="14" customWidth="1"/>
    <col min="3845" max="3846" width="15" customWidth="1"/>
    <col min="3847" max="3847" width="17" customWidth="1"/>
    <col min="3848" max="4096" width="21.08984375" customWidth="1"/>
    <col min="4097" max="4097" width="3" customWidth="1"/>
    <col min="4098" max="4098" width="53" customWidth="1"/>
    <col min="4099" max="4099" width="17" customWidth="1"/>
    <col min="4100" max="4100" width="14" customWidth="1"/>
    <col min="4101" max="4102" width="15" customWidth="1"/>
    <col min="4103" max="4103" width="17" customWidth="1"/>
    <col min="4104" max="4352" width="21.08984375" customWidth="1"/>
    <col min="4353" max="4353" width="3" customWidth="1"/>
    <col min="4354" max="4354" width="53" customWidth="1"/>
    <col min="4355" max="4355" width="17" customWidth="1"/>
    <col min="4356" max="4356" width="14" customWidth="1"/>
    <col min="4357" max="4358" width="15" customWidth="1"/>
    <col min="4359" max="4359" width="17" customWidth="1"/>
    <col min="4360" max="4608" width="21.08984375" customWidth="1"/>
    <col min="4609" max="4609" width="3" customWidth="1"/>
    <col min="4610" max="4610" width="53" customWidth="1"/>
    <col min="4611" max="4611" width="17" customWidth="1"/>
    <col min="4612" max="4612" width="14" customWidth="1"/>
    <col min="4613" max="4614" width="15" customWidth="1"/>
    <col min="4615" max="4615" width="17" customWidth="1"/>
    <col min="4616" max="4864" width="21.08984375" customWidth="1"/>
    <col min="4865" max="4865" width="3" customWidth="1"/>
    <col min="4866" max="4866" width="53" customWidth="1"/>
    <col min="4867" max="4867" width="17" customWidth="1"/>
    <col min="4868" max="4868" width="14" customWidth="1"/>
    <col min="4869" max="4870" width="15" customWidth="1"/>
    <col min="4871" max="4871" width="17" customWidth="1"/>
    <col min="4872" max="5120" width="21.08984375" customWidth="1"/>
    <col min="5121" max="5121" width="3" customWidth="1"/>
    <col min="5122" max="5122" width="53" customWidth="1"/>
    <col min="5123" max="5123" width="17" customWidth="1"/>
    <col min="5124" max="5124" width="14" customWidth="1"/>
    <col min="5125" max="5126" width="15" customWidth="1"/>
    <col min="5127" max="5127" width="17" customWidth="1"/>
    <col min="5128" max="5376" width="21.08984375" customWidth="1"/>
    <col min="5377" max="5377" width="3" customWidth="1"/>
    <col min="5378" max="5378" width="53" customWidth="1"/>
    <col min="5379" max="5379" width="17" customWidth="1"/>
    <col min="5380" max="5380" width="14" customWidth="1"/>
    <col min="5381" max="5382" width="15" customWidth="1"/>
    <col min="5383" max="5383" width="17" customWidth="1"/>
    <col min="5384" max="5632" width="21.08984375" customWidth="1"/>
    <col min="5633" max="5633" width="3" customWidth="1"/>
    <col min="5634" max="5634" width="53" customWidth="1"/>
    <col min="5635" max="5635" width="17" customWidth="1"/>
    <col min="5636" max="5636" width="14" customWidth="1"/>
    <col min="5637" max="5638" width="15" customWidth="1"/>
    <col min="5639" max="5639" width="17" customWidth="1"/>
    <col min="5640" max="5888" width="21.08984375" customWidth="1"/>
    <col min="5889" max="5889" width="3" customWidth="1"/>
    <col min="5890" max="5890" width="53" customWidth="1"/>
    <col min="5891" max="5891" width="17" customWidth="1"/>
    <col min="5892" max="5892" width="14" customWidth="1"/>
    <col min="5893" max="5894" width="15" customWidth="1"/>
    <col min="5895" max="5895" width="17" customWidth="1"/>
    <col min="5896" max="6144" width="21.08984375" customWidth="1"/>
    <col min="6145" max="6145" width="3" customWidth="1"/>
    <col min="6146" max="6146" width="53" customWidth="1"/>
    <col min="6147" max="6147" width="17" customWidth="1"/>
    <col min="6148" max="6148" width="14" customWidth="1"/>
    <col min="6149" max="6150" width="15" customWidth="1"/>
    <col min="6151" max="6151" width="17" customWidth="1"/>
    <col min="6152" max="6400" width="21.08984375" customWidth="1"/>
    <col min="6401" max="6401" width="3" customWidth="1"/>
    <col min="6402" max="6402" width="53" customWidth="1"/>
    <col min="6403" max="6403" width="17" customWidth="1"/>
    <col min="6404" max="6404" width="14" customWidth="1"/>
    <col min="6405" max="6406" width="15" customWidth="1"/>
    <col min="6407" max="6407" width="17" customWidth="1"/>
    <col min="6408" max="6656" width="21.08984375" customWidth="1"/>
    <col min="6657" max="6657" width="3" customWidth="1"/>
    <col min="6658" max="6658" width="53" customWidth="1"/>
    <col min="6659" max="6659" width="17" customWidth="1"/>
    <col min="6660" max="6660" width="14" customWidth="1"/>
    <col min="6661" max="6662" width="15" customWidth="1"/>
    <col min="6663" max="6663" width="17" customWidth="1"/>
    <col min="6664" max="6912" width="21.08984375" customWidth="1"/>
    <col min="6913" max="6913" width="3" customWidth="1"/>
    <col min="6914" max="6914" width="53" customWidth="1"/>
    <col min="6915" max="6915" width="17" customWidth="1"/>
    <col min="6916" max="6916" width="14" customWidth="1"/>
    <col min="6917" max="6918" width="15" customWidth="1"/>
    <col min="6919" max="6919" width="17" customWidth="1"/>
    <col min="6920" max="7168" width="21.08984375" customWidth="1"/>
    <col min="7169" max="7169" width="3" customWidth="1"/>
    <col min="7170" max="7170" width="53" customWidth="1"/>
    <col min="7171" max="7171" width="17" customWidth="1"/>
    <col min="7172" max="7172" width="14" customWidth="1"/>
    <col min="7173" max="7174" width="15" customWidth="1"/>
    <col min="7175" max="7175" width="17" customWidth="1"/>
    <col min="7176" max="7424" width="21.08984375" customWidth="1"/>
    <col min="7425" max="7425" width="3" customWidth="1"/>
    <col min="7426" max="7426" width="53" customWidth="1"/>
    <col min="7427" max="7427" width="17" customWidth="1"/>
    <col min="7428" max="7428" width="14" customWidth="1"/>
    <col min="7429" max="7430" width="15" customWidth="1"/>
    <col min="7431" max="7431" width="17" customWidth="1"/>
    <col min="7432" max="7680" width="21.08984375" customWidth="1"/>
    <col min="7681" max="7681" width="3" customWidth="1"/>
    <col min="7682" max="7682" width="53" customWidth="1"/>
    <col min="7683" max="7683" width="17" customWidth="1"/>
    <col min="7684" max="7684" width="14" customWidth="1"/>
    <col min="7685" max="7686" width="15" customWidth="1"/>
    <col min="7687" max="7687" width="17" customWidth="1"/>
    <col min="7688" max="7936" width="21.08984375" customWidth="1"/>
    <col min="7937" max="7937" width="3" customWidth="1"/>
    <col min="7938" max="7938" width="53" customWidth="1"/>
    <col min="7939" max="7939" width="17" customWidth="1"/>
    <col min="7940" max="7940" width="14" customWidth="1"/>
    <col min="7941" max="7942" width="15" customWidth="1"/>
    <col min="7943" max="7943" width="17" customWidth="1"/>
    <col min="7944" max="8192" width="21.08984375" customWidth="1"/>
    <col min="8193" max="8193" width="3" customWidth="1"/>
    <col min="8194" max="8194" width="53" customWidth="1"/>
    <col min="8195" max="8195" width="17" customWidth="1"/>
    <col min="8196" max="8196" width="14" customWidth="1"/>
    <col min="8197" max="8198" width="15" customWidth="1"/>
    <col min="8199" max="8199" width="17" customWidth="1"/>
    <col min="8200" max="8448" width="21.08984375" customWidth="1"/>
    <col min="8449" max="8449" width="3" customWidth="1"/>
    <col min="8450" max="8450" width="53" customWidth="1"/>
    <col min="8451" max="8451" width="17" customWidth="1"/>
    <col min="8452" max="8452" width="14" customWidth="1"/>
    <col min="8453" max="8454" width="15" customWidth="1"/>
    <col min="8455" max="8455" width="17" customWidth="1"/>
    <col min="8456" max="8704" width="21.08984375" customWidth="1"/>
    <col min="8705" max="8705" width="3" customWidth="1"/>
    <col min="8706" max="8706" width="53" customWidth="1"/>
    <col min="8707" max="8707" width="17" customWidth="1"/>
    <col min="8708" max="8708" width="14" customWidth="1"/>
    <col min="8709" max="8710" width="15" customWidth="1"/>
    <col min="8711" max="8711" width="17" customWidth="1"/>
    <col min="8712" max="8960" width="21.08984375" customWidth="1"/>
    <col min="8961" max="8961" width="3" customWidth="1"/>
    <col min="8962" max="8962" width="53" customWidth="1"/>
    <col min="8963" max="8963" width="17" customWidth="1"/>
    <col min="8964" max="8964" width="14" customWidth="1"/>
    <col min="8965" max="8966" width="15" customWidth="1"/>
    <col min="8967" max="8967" width="17" customWidth="1"/>
    <col min="8968" max="9216" width="21.08984375" customWidth="1"/>
    <col min="9217" max="9217" width="3" customWidth="1"/>
    <col min="9218" max="9218" width="53" customWidth="1"/>
    <col min="9219" max="9219" width="17" customWidth="1"/>
    <col min="9220" max="9220" width="14" customWidth="1"/>
    <col min="9221" max="9222" width="15" customWidth="1"/>
    <col min="9223" max="9223" width="17" customWidth="1"/>
    <col min="9224" max="9472" width="21.08984375" customWidth="1"/>
    <col min="9473" max="9473" width="3" customWidth="1"/>
    <col min="9474" max="9474" width="53" customWidth="1"/>
    <col min="9475" max="9475" width="17" customWidth="1"/>
    <col min="9476" max="9476" width="14" customWidth="1"/>
    <col min="9477" max="9478" width="15" customWidth="1"/>
    <col min="9479" max="9479" width="17" customWidth="1"/>
    <col min="9480" max="9728" width="21.08984375" customWidth="1"/>
    <col min="9729" max="9729" width="3" customWidth="1"/>
    <col min="9730" max="9730" width="53" customWidth="1"/>
    <col min="9731" max="9731" width="17" customWidth="1"/>
    <col min="9732" max="9732" width="14" customWidth="1"/>
    <col min="9733" max="9734" width="15" customWidth="1"/>
    <col min="9735" max="9735" width="17" customWidth="1"/>
    <col min="9736" max="9984" width="21.08984375" customWidth="1"/>
    <col min="9985" max="9985" width="3" customWidth="1"/>
    <col min="9986" max="9986" width="53" customWidth="1"/>
    <col min="9987" max="9987" width="17" customWidth="1"/>
    <col min="9988" max="9988" width="14" customWidth="1"/>
    <col min="9989" max="9990" width="15" customWidth="1"/>
    <col min="9991" max="9991" width="17" customWidth="1"/>
    <col min="9992" max="10240" width="21.08984375" customWidth="1"/>
    <col min="10241" max="10241" width="3" customWidth="1"/>
    <col min="10242" max="10242" width="53" customWidth="1"/>
    <col min="10243" max="10243" width="17" customWidth="1"/>
    <col min="10244" max="10244" width="14" customWidth="1"/>
    <col min="10245" max="10246" width="15" customWidth="1"/>
    <col min="10247" max="10247" width="17" customWidth="1"/>
    <col min="10248" max="10496" width="21.08984375" customWidth="1"/>
    <col min="10497" max="10497" width="3" customWidth="1"/>
    <col min="10498" max="10498" width="53" customWidth="1"/>
    <col min="10499" max="10499" width="17" customWidth="1"/>
    <col min="10500" max="10500" width="14" customWidth="1"/>
    <col min="10501" max="10502" width="15" customWidth="1"/>
    <col min="10503" max="10503" width="17" customWidth="1"/>
    <col min="10504" max="10752" width="21.08984375" customWidth="1"/>
    <col min="10753" max="10753" width="3" customWidth="1"/>
    <col min="10754" max="10754" width="53" customWidth="1"/>
    <col min="10755" max="10755" width="17" customWidth="1"/>
    <col min="10756" max="10756" width="14" customWidth="1"/>
    <col min="10757" max="10758" width="15" customWidth="1"/>
    <col min="10759" max="10759" width="17" customWidth="1"/>
    <col min="10760" max="11008" width="21.08984375" customWidth="1"/>
    <col min="11009" max="11009" width="3" customWidth="1"/>
    <col min="11010" max="11010" width="53" customWidth="1"/>
    <col min="11011" max="11011" width="17" customWidth="1"/>
    <col min="11012" max="11012" width="14" customWidth="1"/>
    <col min="11013" max="11014" width="15" customWidth="1"/>
    <col min="11015" max="11015" width="17" customWidth="1"/>
    <col min="11016" max="11264" width="21.08984375" customWidth="1"/>
    <col min="11265" max="11265" width="3" customWidth="1"/>
    <col min="11266" max="11266" width="53" customWidth="1"/>
    <col min="11267" max="11267" width="17" customWidth="1"/>
    <col min="11268" max="11268" width="14" customWidth="1"/>
    <col min="11269" max="11270" width="15" customWidth="1"/>
    <col min="11271" max="11271" width="17" customWidth="1"/>
    <col min="11272" max="11520" width="21.08984375" customWidth="1"/>
    <col min="11521" max="11521" width="3" customWidth="1"/>
    <col min="11522" max="11522" width="53" customWidth="1"/>
    <col min="11523" max="11523" width="17" customWidth="1"/>
    <col min="11524" max="11524" width="14" customWidth="1"/>
    <col min="11525" max="11526" width="15" customWidth="1"/>
    <col min="11527" max="11527" width="17" customWidth="1"/>
    <col min="11528" max="11776" width="21.08984375" customWidth="1"/>
    <col min="11777" max="11777" width="3" customWidth="1"/>
    <col min="11778" max="11778" width="53" customWidth="1"/>
    <col min="11779" max="11779" width="17" customWidth="1"/>
    <col min="11780" max="11780" width="14" customWidth="1"/>
    <col min="11781" max="11782" width="15" customWidth="1"/>
    <col min="11783" max="11783" width="17" customWidth="1"/>
    <col min="11784" max="12032" width="21.08984375" customWidth="1"/>
    <col min="12033" max="12033" width="3" customWidth="1"/>
    <col min="12034" max="12034" width="53" customWidth="1"/>
    <col min="12035" max="12035" width="17" customWidth="1"/>
    <col min="12036" max="12036" width="14" customWidth="1"/>
    <col min="12037" max="12038" width="15" customWidth="1"/>
    <col min="12039" max="12039" width="17" customWidth="1"/>
    <col min="12040" max="12288" width="21.08984375" customWidth="1"/>
    <col min="12289" max="12289" width="3" customWidth="1"/>
    <col min="12290" max="12290" width="53" customWidth="1"/>
    <col min="12291" max="12291" width="17" customWidth="1"/>
    <col min="12292" max="12292" width="14" customWidth="1"/>
    <col min="12293" max="12294" width="15" customWidth="1"/>
    <col min="12295" max="12295" width="17" customWidth="1"/>
    <col min="12296" max="12544" width="21.08984375" customWidth="1"/>
    <col min="12545" max="12545" width="3" customWidth="1"/>
    <col min="12546" max="12546" width="53" customWidth="1"/>
    <col min="12547" max="12547" width="17" customWidth="1"/>
    <col min="12548" max="12548" width="14" customWidth="1"/>
    <col min="12549" max="12550" width="15" customWidth="1"/>
    <col min="12551" max="12551" width="17" customWidth="1"/>
    <col min="12552" max="12800" width="21.08984375" customWidth="1"/>
    <col min="12801" max="12801" width="3" customWidth="1"/>
    <col min="12802" max="12802" width="53" customWidth="1"/>
    <col min="12803" max="12803" width="17" customWidth="1"/>
    <col min="12804" max="12804" width="14" customWidth="1"/>
    <col min="12805" max="12806" width="15" customWidth="1"/>
    <col min="12807" max="12807" width="17" customWidth="1"/>
    <col min="12808" max="13056" width="21.08984375" customWidth="1"/>
    <col min="13057" max="13057" width="3" customWidth="1"/>
    <col min="13058" max="13058" width="53" customWidth="1"/>
    <col min="13059" max="13059" width="17" customWidth="1"/>
    <col min="13060" max="13060" width="14" customWidth="1"/>
    <col min="13061" max="13062" width="15" customWidth="1"/>
    <col min="13063" max="13063" width="17" customWidth="1"/>
    <col min="13064" max="13312" width="21.08984375" customWidth="1"/>
    <col min="13313" max="13313" width="3" customWidth="1"/>
    <col min="13314" max="13314" width="53" customWidth="1"/>
    <col min="13315" max="13315" width="17" customWidth="1"/>
    <col min="13316" max="13316" width="14" customWidth="1"/>
    <col min="13317" max="13318" width="15" customWidth="1"/>
    <col min="13319" max="13319" width="17" customWidth="1"/>
    <col min="13320" max="13568" width="21.08984375" customWidth="1"/>
    <col min="13569" max="13569" width="3" customWidth="1"/>
    <col min="13570" max="13570" width="53" customWidth="1"/>
    <col min="13571" max="13571" width="17" customWidth="1"/>
    <col min="13572" max="13572" width="14" customWidth="1"/>
    <col min="13573" max="13574" width="15" customWidth="1"/>
    <col min="13575" max="13575" width="17" customWidth="1"/>
    <col min="13576" max="13824" width="21.08984375" customWidth="1"/>
    <col min="13825" max="13825" width="3" customWidth="1"/>
    <col min="13826" max="13826" width="53" customWidth="1"/>
    <col min="13827" max="13827" width="17" customWidth="1"/>
    <col min="13828" max="13828" width="14" customWidth="1"/>
    <col min="13829" max="13830" width="15" customWidth="1"/>
    <col min="13831" max="13831" width="17" customWidth="1"/>
    <col min="13832" max="14080" width="21.08984375" customWidth="1"/>
    <col min="14081" max="14081" width="3" customWidth="1"/>
    <col min="14082" max="14082" width="53" customWidth="1"/>
    <col min="14083" max="14083" width="17" customWidth="1"/>
    <col min="14084" max="14084" width="14" customWidth="1"/>
    <col min="14085" max="14086" width="15" customWidth="1"/>
    <col min="14087" max="14087" width="17" customWidth="1"/>
    <col min="14088" max="14336" width="21.08984375" customWidth="1"/>
    <col min="14337" max="14337" width="3" customWidth="1"/>
    <col min="14338" max="14338" width="53" customWidth="1"/>
    <col min="14339" max="14339" width="17" customWidth="1"/>
    <col min="14340" max="14340" width="14" customWidth="1"/>
    <col min="14341" max="14342" width="15" customWidth="1"/>
    <col min="14343" max="14343" width="17" customWidth="1"/>
    <col min="14344" max="14592" width="21.08984375" customWidth="1"/>
    <col min="14593" max="14593" width="3" customWidth="1"/>
    <col min="14594" max="14594" width="53" customWidth="1"/>
    <col min="14595" max="14595" width="17" customWidth="1"/>
    <col min="14596" max="14596" width="14" customWidth="1"/>
    <col min="14597" max="14598" width="15" customWidth="1"/>
    <col min="14599" max="14599" width="17" customWidth="1"/>
    <col min="14600" max="14848" width="21.08984375" customWidth="1"/>
    <col min="14849" max="14849" width="3" customWidth="1"/>
    <col min="14850" max="14850" width="53" customWidth="1"/>
    <col min="14851" max="14851" width="17" customWidth="1"/>
    <col min="14852" max="14852" width="14" customWidth="1"/>
    <col min="14853" max="14854" width="15" customWidth="1"/>
    <col min="14855" max="14855" width="17" customWidth="1"/>
    <col min="14856" max="15104" width="21.08984375" customWidth="1"/>
    <col min="15105" max="15105" width="3" customWidth="1"/>
    <col min="15106" max="15106" width="53" customWidth="1"/>
    <col min="15107" max="15107" width="17" customWidth="1"/>
    <col min="15108" max="15108" width="14" customWidth="1"/>
    <col min="15109" max="15110" width="15" customWidth="1"/>
    <col min="15111" max="15111" width="17" customWidth="1"/>
    <col min="15112" max="15360" width="21.08984375" customWidth="1"/>
    <col min="15361" max="15361" width="3" customWidth="1"/>
    <col min="15362" max="15362" width="53" customWidth="1"/>
    <col min="15363" max="15363" width="17" customWidth="1"/>
    <col min="15364" max="15364" width="14" customWidth="1"/>
    <col min="15365" max="15366" width="15" customWidth="1"/>
    <col min="15367" max="15367" width="17" customWidth="1"/>
    <col min="15368" max="15616" width="21.08984375" customWidth="1"/>
    <col min="15617" max="15617" width="3" customWidth="1"/>
    <col min="15618" max="15618" width="53" customWidth="1"/>
    <col min="15619" max="15619" width="17" customWidth="1"/>
    <col min="15620" max="15620" width="14" customWidth="1"/>
    <col min="15621" max="15622" width="15" customWidth="1"/>
    <col min="15623" max="15623" width="17" customWidth="1"/>
    <col min="15624" max="15872" width="21.08984375" customWidth="1"/>
    <col min="15873" max="15873" width="3" customWidth="1"/>
    <col min="15874" max="15874" width="53" customWidth="1"/>
    <col min="15875" max="15875" width="17" customWidth="1"/>
    <col min="15876" max="15876" width="14" customWidth="1"/>
    <col min="15877" max="15878" width="15" customWidth="1"/>
    <col min="15879" max="15879" width="17" customWidth="1"/>
    <col min="15880" max="16128" width="21.08984375" customWidth="1"/>
    <col min="16129" max="16129" width="3" customWidth="1"/>
    <col min="16130" max="16130" width="53" customWidth="1"/>
    <col min="16131" max="16131" width="17" customWidth="1"/>
    <col min="16132" max="16132" width="14" customWidth="1"/>
    <col min="16133" max="16134" width="15" customWidth="1"/>
    <col min="16135" max="16135" width="17" customWidth="1"/>
    <col min="16136" max="16384" width="21.08984375" customWidth="1"/>
  </cols>
  <sheetData>
    <row r="1" spans="1:7" ht="13" x14ac:dyDescent="0.25">
      <c r="A1" s="40" t="s">
        <v>0</v>
      </c>
      <c r="B1" s="41"/>
      <c r="C1" s="41"/>
      <c r="D1" s="41"/>
      <c r="E1" s="41"/>
      <c r="F1" s="41"/>
      <c r="G1" s="41"/>
    </row>
    <row r="2" spans="1:7" ht="13" x14ac:dyDescent="0.25">
      <c r="A2" s="40" t="s">
        <v>1</v>
      </c>
      <c r="B2" s="41"/>
      <c r="C2" s="41"/>
      <c r="D2" s="41"/>
      <c r="E2" s="41"/>
      <c r="F2" s="41"/>
      <c r="G2" s="41"/>
    </row>
    <row r="3" spans="1:7" ht="13" x14ac:dyDescent="0.25">
      <c r="A3" s="40" t="s">
        <v>2</v>
      </c>
      <c r="B3" s="41"/>
      <c r="C3" s="41"/>
      <c r="D3" s="41"/>
      <c r="E3" s="41"/>
      <c r="F3" s="41"/>
      <c r="G3" s="41"/>
    </row>
    <row r="4" spans="1:7" ht="13" x14ac:dyDescent="0.25">
      <c r="A4" s="40" t="s">
        <v>3</v>
      </c>
      <c r="B4" s="41"/>
      <c r="C4" s="41"/>
      <c r="D4" s="41"/>
      <c r="E4" s="41"/>
      <c r="F4" s="41"/>
      <c r="G4" s="41"/>
    </row>
    <row r="5" spans="1:7" ht="13" x14ac:dyDescent="0.25">
      <c r="A5" s="40" t="s">
        <v>4</v>
      </c>
      <c r="B5" s="41"/>
      <c r="C5" s="41"/>
      <c r="D5" s="41"/>
      <c r="E5" s="41"/>
      <c r="F5" s="41"/>
      <c r="G5" s="41"/>
    </row>
    <row r="6" spans="1:7" ht="13" x14ac:dyDescent="0.25">
      <c r="A6" s="40" t="s">
        <v>5</v>
      </c>
      <c r="B6" s="41"/>
      <c r="C6" s="41"/>
      <c r="D6" s="41"/>
      <c r="E6" s="41"/>
      <c r="F6" s="41"/>
      <c r="G6" s="41"/>
    </row>
    <row r="7" spans="1:7" ht="13" x14ac:dyDescent="0.25">
      <c r="A7" s="40" t="s">
        <v>6</v>
      </c>
      <c r="B7" s="41"/>
      <c r="C7" s="41"/>
      <c r="D7" s="41"/>
      <c r="E7" s="41"/>
      <c r="F7" s="41"/>
      <c r="G7" s="41"/>
    </row>
    <row r="8" spans="1:7" x14ac:dyDescent="0.25">
      <c r="A8" s="42" t="s">
        <v>7</v>
      </c>
      <c r="B8" s="41"/>
      <c r="C8" s="41"/>
      <c r="D8" s="41"/>
      <c r="E8" s="41"/>
      <c r="F8" s="41"/>
      <c r="G8" s="41"/>
    </row>
    <row r="9" spans="1:7" ht="13" x14ac:dyDescent="0.25">
      <c r="A9" s="40" t="s">
        <v>1</v>
      </c>
      <c r="B9" s="41"/>
      <c r="C9" s="41"/>
      <c r="D9" s="41"/>
      <c r="E9" s="41"/>
      <c r="F9" s="41"/>
      <c r="G9" s="41"/>
    </row>
    <row r="10" spans="1:7" x14ac:dyDescent="0.25">
      <c r="B10" s="1" t="s">
        <v>8</v>
      </c>
    </row>
    <row r="12" spans="1:7" x14ac:dyDescent="0.25">
      <c r="B12" s="1" t="s">
        <v>9</v>
      </c>
    </row>
    <row r="14" spans="1:7" x14ac:dyDescent="0.25">
      <c r="B14" s="43" t="s">
        <v>10</v>
      </c>
      <c r="C14" s="44" t="s">
        <v>1</v>
      </c>
    </row>
    <row r="15" spans="1:7" x14ac:dyDescent="0.25">
      <c r="B15" s="43" t="s">
        <v>11</v>
      </c>
      <c r="C15" s="44" t="s">
        <v>1</v>
      </c>
    </row>
    <row r="18" spans="2:7" x14ac:dyDescent="0.25">
      <c r="B18" s="1" t="s">
        <v>24</v>
      </c>
      <c r="C18" s="1" t="s">
        <v>1</v>
      </c>
      <c r="D18" s="1" t="s">
        <v>1</v>
      </c>
      <c r="E18" s="1" t="s">
        <v>12</v>
      </c>
    </row>
    <row r="19" spans="2:7" x14ac:dyDescent="0.25">
      <c r="B19" s="1" t="s">
        <v>1</v>
      </c>
      <c r="C19" s="1" t="s">
        <v>1</v>
      </c>
      <c r="D19" s="1" t="s">
        <v>13</v>
      </c>
      <c r="E19" s="1" t="s">
        <v>13</v>
      </c>
    </row>
    <row r="20" spans="2:7" x14ac:dyDescent="0.25">
      <c r="B20" s="1" t="s">
        <v>1</v>
      </c>
      <c r="C20" s="1" t="s">
        <v>14</v>
      </c>
      <c r="D20" s="1" t="s">
        <v>15</v>
      </c>
      <c r="E20" s="1" t="s">
        <v>15</v>
      </c>
      <c r="F20" s="1" t="s">
        <v>16</v>
      </c>
      <c r="G20" s="1" t="s">
        <v>17</v>
      </c>
    </row>
    <row r="21" spans="2:7" x14ac:dyDescent="0.25">
      <c r="B21" s="1" t="s">
        <v>1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</row>
    <row r="22" spans="2:7" x14ac:dyDescent="0.25">
      <c r="B22" s="1" t="s">
        <v>1</v>
      </c>
      <c r="C22" s="1" t="s">
        <v>1</v>
      </c>
      <c r="D22" s="1" t="s">
        <v>1</v>
      </c>
      <c r="E22" s="1" t="s">
        <v>23</v>
      </c>
    </row>
    <row r="24" spans="2:7" x14ac:dyDescent="0.25">
      <c r="B24" s="10" t="s">
        <v>107</v>
      </c>
      <c r="C24" s="2">
        <v>24626</v>
      </c>
      <c r="D24" s="2">
        <v>665</v>
      </c>
      <c r="E24" s="2">
        <v>4921</v>
      </c>
      <c r="F24" s="2">
        <v>0</v>
      </c>
      <c r="G24" s="20">
        <v>20370</v>
      </c>
    </row>
    <row r="25" spans="2:7" x14ac:dyDescent="0.25">
      <c r="B25" s="10" t="s">
        <v>106</v>
      </c>
      <c r="C25" s="2">
        <v>6059</v>
      </c>
      <c r="D25" s="2">
        <v>129</v>
      </c>
      <c r="E25" s="2">
        <v>675</v>
      </c>
      <c r="F25" s="2">
        <v>0</v>
      </c>
      <c r="G25" s="20">
        <v>5513</v>
      </c>
    </row>
    <row r="26" spans="2:7" x14ac:dyDescent="0.25">
      <c r="B26" s="1" t="s">
        <v>26</v>
      </c>
      <c r="C26" s="2">
        <v>68556</v>
      </c>
      <c r="D26" s="2">
        <v>1219</v>
      </c>
      <c r="E26" s="2">
        <v>11086</v>
      </c>
      <c r="F26" s="2">
        <v>0</v>
      </c>
      <c r="G26" s="20">
        <v>58689</v>
      </c>
    </row>
    <row r="27" spans="2:7" x14ac:dyDescent="0.25">
      <c r="B27" s="1" t="s">
        <v>27</v>
      </c>
      <c r="C27" s="2">
        <v>112147</v>
      </c>
      <c r="D27" s="2">
        <v>1575</v>
      </c>
      <c r="E27" s="2">
        <v>10524</v>
      </c>
      <c r="F27" s="2">
        <v>12</v>
      </c>
      <c r="G27" s="20">
        <v>103186</v>
      </c>
    </row>
    <row r="28" spans="2:7" x14ac:dyDescent="0.25">
      <c r="B28" s="1" t="s">
        <v>28</v>
      </c>
      <c r="C28" s="2">
        <v>47182</v>
      </c>
      <c r="D28" s="2">
        <v>874</v>
      </c>
      <c r="E28" s="2">
        <v>2303</v>
      </c>
      <c r="F28" s="2">
        <v>70</v>
      </c>
      <c r="G28" s="20">
        <v>45683</v>
      </c>
    </row>
    <row r="29" spans="2:7" x14ac:dyDescent="0.25">
      <c r="B29" s="1" t="s">
        <v>29</v>
      </c>
      <c r="C29" s="2">
        <v>24927</v>
      </c>
      <c r="D29" s="2">
        <v>373</v>
      </c>
      <c r="E29" s="2">
        <v>1303</v>
      </c>
      <c r="F29" s="2">
        <v>9</v>
      </c>
      <c r="G29" s="20">
        <v>23988</v>
      </c>
    </row>
    <row r="30" spans="2:7" x14ac:dyDescent="0.25">
      <c r="B30" s="1" t="s">
        <v>30</v>
      </c>
      <c r="C30" s="2">
        <v>40352</v>
      </c>
      <c r="D30" s="2">
        <v>1498</v>
      </c>
      <c r="E30" s="2">
        <v>2673</v>
      </c>
      <c r="F30" s="2">
        <v>132</v>
      </c>
      <c r="G30" s="20">
        <v>39045</v>
      </c>
    </row>
    <row r="31" spans="2:7" x14ac:dyDescent="0.25">
      <c r="B31" s="1" t="s">
        <v>31</v>
      </c>
      <c r="C31" s="2">
        <v>18230</v>
      </c>
      <c r="D31" s="2">
        <v>171</v>
      </c>
      <c r="E31" s="2">
        <v>69</v>
      </c>
      <c r="F31" s="2">
        <v>1</v>
      </c>
      <c r="G31" s="20">
        <v>18331</v>
      </c>
    </row>
    <row r="32" spans="2:7" x14ac:dyDescent="0.25">
      <c r="B32" s="1" t="s">
        <v>32</v>
      </c>
      <c r="C32" s="2">
        <v>9918</v>
      </c>
      <c r="D32" s="2">
        <v>67</v>
      </c>
      <c r="E32" s="2">
        <v>404</v>
      </c>
      <c r="F32" s="2">
        <v>0</v>
      </c>
      <c r="G32" s="2">
        <v>9581</v>
      </c>
    </row>
    <row r="33" spans="2:7" x14ac:dyDescent="0.25">
      <c r="B33" s="1" t="s">
        <v>33</v>
      </c>
      <c r="C33" s="2">
        <v>4076</v>
      </c>
      <c r="D33" s="2">
        <v>25</v>
      </c>
      <c r="E33" s="2">
        <v>185</v>
      </c>
      <c r="F33" s="2">
        <v>0</v>
      </c>
      <c r="G33" s="2">
        <v>3916</v>
      </c>
    </row>
    <row r="34" spans="2:7" ht="13" x14ac:dyDescent="0.25">
      <c r="B34" s="12" t="s">
        <v>34</v>
      </c>
      <c r="C34" s="2">
        <v>356073</v>
      </c>
      <c r="D34" s="2">
        <v>6596</v>
      </c>
      <c r="E34" s="2">
        <v>34143</v>
      </c>
      <c r="F34" s="2">
        <v>224</v>
      </c>
      <c r="G34" s="11">
        <v>328302</v>
      </c>
    </row>
    <row r="37" spans="2:7" x14ac:dyDescent="0.25">
      <c r="B37" s="1" t="s">
        <v>35</v>
      </c>
    </row>
  </sheetData>
  <mergeCells count="11">
    <mergeCell ref="A6:G6"/>
    <mergeCell ref="A1:G1"/>
    <mergeCell ref="A2:G2"/>
    <mergeCell ref="A3:G3"/>
    <mergeCell ref="A4:G4"/>
    <mergeCell ref="A5:G5"/>
    <mergeCell ref="A7:G7"/>
    <mergeCell ref="A8:G8"/>
    <mergeCell ref="A9:G9"/>
    <mergeCell ref="B14:C14"/>
    <mergeCell ref="B15:C15"/>
  </mergeCells>
  <hyperlinks>
    <hyperlink ref="A8" location="Table_Of_Contents!A1" display="Table Of Contents" xr:uid="{A809D3D0-729A-4878-8D86-5AF487FCA319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5451-9E94-4B0F-9286-F25AC865219E}">
  <dimension ref="B2:C53"/>
  <sheetViews>
    <sheetView zoomScale="80" zoomScaleNormal="80" workbookViewId="0">
      <selection activeCell="C8" sqref="C8"/>
    </sheetView>
  </sheetViews>
  <sheetFormatPr defaultRowHeight="12.5" x14ac:dyDescent="0.25"/>
  <cols>
    <col min="2" max="2" width="161.54296875" bestFit="1" customWidth="1"/>
    <col min="3" max="3" width="9.54296875" bestFit="1" customWidth="1"/>
  </cols>
  <sheetData>
    <row r="2" spans="2:3" ht="13" x14ac:dyDescent="0.25">
      <c r="B2" t="s">
        <v>36</v>
      </c>
      <c r="C2" s="5">
        <v>45838</v>
      </c>
    </row>
    <row r="3" spans="2:3" x14ac:dyDescent="0.25">
      <c r="B3" t="s">
        <v>44</v>
      </c>
      <c r="C3" s="4">
        <v>328302</v>
      </c>
    </row>
    <row r="4" spans="2:3" x14ac:dyDescent="0.25">
      <c r="B4" t="s">
        <v>45</v>
      </c>
      <c r="C4" s="4">
        <v>14020</v>
      </c>
    </row>
    <row r="5" spans="2:3" x14ac:dyDescent="0.25">
      <c r="B5" t="s">
        <v>46</v>
      </c>
      <c r="C5" s="4">
        <v>4282</v>
      </c>
    </row>
    <row r="6" spans="2:3" x14ac:dyDescent="0.25">
      <c r="B6" t="s">
        <v>47</v>
      </c>
      <c r="C6" s="4">
        <v>7434</v>
      </c>
    </row>
    <row r="7" spans="2:3" x14ac:dyDescent="0.25">
      <c r="B7" t="s">
        <v>37</v>
      </c>
    </row>
    <row r="8" spans="2:3" x14ac:dyDescent="0.25">
      <c r="B8" t="s">
        <v>48</v>
      </c>
      <c r="C8" s="4">
        <v>62966</v>
      </c>
    </row>
    <row r="9" spans="2:3" x14ac:dyDescent="0.25">
      <c r="B9" t="s">
        <v>49</v>
      </c>
      <c r="C9" s="4">
        <v>9946</v>
      </c>
    </row>
    <row r="10" spans="2:3" x14ac:dyDescent="0.25">
      <c r="B10" t="s">
        <v>50</v>
      </c>
      <c r="C10" s="4">
        <v>27256</v>
      </c>
    </row>
    <row r="11" spans="2:3" x14ac:dyDescent="0.25">
      <c r="B11" t="s">
        <v>51</v>
      </c>
      <c r="C11" s="4">
        <v>6375</v>
      </c>
    </row>
    <row r="12" spans="2:3" x14ac:dyDescent="0.25">
      <c r="B12" t="s">
        <v>52</v>
      </c>
      <c r="C12" s="4">
        <v>460581</v>
      </c>
    </row>
    <row r="13" spans="2:3" x14ac:dyDescent="0.25">
      <c r="B13" t="s">
        <v>53</v>
      </c>
      <c r="C13" s="4">
        <v>16638</v>
      </c>
    </row>
    <row r="14" spans="2:3" x14ac:dyDescent="0.25">
      <c r="B14" t="s">
        <v>54</v>
      </c>
      <c r="C14" s="4">
        <v>3560</v>
      </c>
    </row>
    <row r="15" spans="2:3" x14ac:dyDescent="0.25">
      <c r="B15" t="s">
        <v>55</v>
      </c>
      <c r="C15" s="4">
        <v>21222</v>
      </c>
    </row>
    <row r="16" spans="2:3" x14ac:dyDescent="0.25">
      <c r="B16" t="s">
        <v>56</v>
      </c>
      <c r="C16">
        <v>450</v>
      </c>
    </row>
    <row r="17" spans="2:3" x14ac:dyDescent="0.25">
      <c r="B17" t="s">
        <v>57</v>
      </c>
      <c r="C17" s="4">
        <v>2188</v>
      </c>
    </row>
    <row r="18" spans="2:3" x14ac:dyDescent="0.25">
      <c r="B18" t="s">
        <v>38</v>
      </c>
    </row>
    <row r="19" spans="2:3" x14ac:dyDescent="0.25">
      <c r="B19" t="s">
        <v>58</v>
      </c>
      <c r="C19" s="4">
        <v>44152</v>
      </c>
    </row>
    <row r="20" spans="2:3" x14ac:dyDescent="0.25">
      <c r="B20" t="s">
        <v>59</v>
      </c>
      <c r="C20">
        <v>839</v>
      </c>
    </row>
    <row r="21" spans="2:3" x14ac:dyDescent="0.25">
      <c r="B21" t="s">
        <v>60</v>
      </c>
      <c r="C21" s="4">
        <v>14561</v>
      </c>
    </row>
    <row r="22" spans="2:3" x14ac:dyDescent="0.25">
      <c r="B22" t="s">
        <v>61</v>
      </c>
      <c r="C22" s="4">
        <v>194761</v>
      </c>
    </row>
    <row r="23" spans="2:3" x14ac:dyDescent="0.25">
      <c r="B23" t="s">
        <v>62</v>
      </c>
      <c r="C23" s="4">
        <v>758952</v>
      </c>
    </row>
    <row r="24" spans="2:3" x14ac:dyDescent="0.25">
      <c r="B24" t="s">
        <v>39</v>
      </c>
    </row>
    <row r="25" spans="2:3" x14ac:dyDescent="0.25">
      <c r="B25" t="s">
        <v>40</v>
      </c>
    </row>
    <row r="26" spans="2:3" x14ac:dyDescent="0.25">
      <c r="B26" t="s">
        <v>63</v>
      </c>
      <c r="C26" s="4">
        <v>270133</v>
      </c>
    </row>
    <row r="27" spans="2:3" x14ac:dyDescent="0.25">
      <c r="B27" t="s">
        <v>64</v>
      </c>
      <c r="C27" s="4">
        <v>180931</v>
      </c>
    </row>
    <row r="28" spans="2:3" x14ac:dyDescent="0.25">
      <c r="B28" t="s">
        <v>65</v>
      </c>
      <c r="C28" s="4">
        <v>4859</v>
      </c>
    </row>
    <row r="29" spans="2:3" x14ac:dyDescent="0.25">
      <c r="B29" t="s">
        <v>66</v>
      </c>
      <c r="C29">
        <v>957</v>
      </c>
    </row>
    <row r="30" spans="2:3" x14ac:dyDescent="0.25">
      <c r="B30" t="s">
        <v>67</v>
      </c>
      <c r="C30" s="4">
        <v>8205</v>
      </c>
    </row>
    <row r="31" spans="2:3" x14ac:dyDescent="0.25">
      <c r="B31" t="s">
        <v>68</v>
      </c>
      <c r="C31" s="4">
        <v>9167</v>
      </c>
    </row>
    <row r="32" spans="2:3" x14ac:dyDescent="0.25">
      <c r="B32" t="s">
        <v>69</v>
      </c>
      <c r="C32" s="4">
        <v>17126</v>
      </c>
    </row>
    <row r="33" spans="2:3" x14ac:dyDescent="0.25">
      <c r="B33" t="s">
        <v>70</v>
      </c>
      <c r="C33" s="4">
        <v>1373</v>
      </c>
    </row>
    <row r="34" spans="2:3" x14ac:dyDescent="0.25">
      <c r="B34" t="s">
        <v>71</v>
      </c>
      <c r="C34" s="4">
        <v>18651</v>
      </c>
    </row>
    <row r="35" spans="2:3" x14ac:dyDescent="0.25">
      <c r="B35" t="s">
        <v>72</v>
      </c>
      <c r="C35" s="4">
        <v>17915</v>
      </c>
    </row>
    <row r="36" spans="2:3" x14ac:dyDescent="0.25">
      <c r="B36" t="s">
        <v>73</v>
      </c>
      <c r="C36" s="4">
        <v>1758</v>
      </c>
    </row>
    <row r="37" spans="2:3" x14ac:dyDescent="0.25">
      <c r="B37" t="s">
        <v>74</v>
      </c>
      <c r="C37" s="4">
        <v>194761</v>
      </c>
    </row>
    <row r="38" spans="2:3" x14ac:dyDescent="0.25">
      <c r="B38" t="s">
        <v>75</v>
      </c>
      <c r="C38" s="4">
        <v>725836</v>
      </c>
    </row>
    <row r="39" spans="2:3" x14ac:dyDescent="0.25">
      <c r="B39" t="s">
        <v>41</v>
      </c>
    </row>
    <row r="40" spans="2:3" x14ac:dyDescent="0.25">
      <c r="B40" t="s">
        <v>42</v>
      </c>
    </row>
    <row r="41" spans="2:3" x14ac:dyDescent="0.25">
      <c r="B41" t="s">
        <v>76</v>
      </c>
      <c r="C41" s="4">
        <v>2213</v>
      </c>
    </row>
    <row r="42" spans="2:3" x14ac:dyDescent="0.25">
      <c r="B42" t="s">
        <v>77</v>
      </c>
      <c r="C42" s="4">
        <v>2213</v>
      </c>
    </row>
    <row r="43" spans="2:3" x14ac:dyDescent="0.25">
      <c r="B43" t="s">
        <v>43</v>
      </c>
    </row>
    <row r="44" spans="2:3" x14ac:dyDescent="0.25">
      <c r="B44" t="s">
        <v>78</v>
      </c>
      <c r="C44">
        <v>0</v>
      </c>
    </row>
    <row r="45" spans="2:3" x14ac:dyDescent="0.25">
      <c r="B45" t="s">
        <v>79</v>
      </c>
      <c r="C45">
        <v>6</v>
      </c>
    </row>
    <row r="46" spans="2:3" x14ac:dyDescent="0.25">
      <c r="B46" t="s">
        <v>80</v>
      </c>
      <c r="C46" s="4">
        <v>25927</v>
      </c>
    </row>
    <row r="47" spans="2:3" x14ac:dyDescent="0.25">
      <c r="B47" t="s">
        <v>81</v>
      </c>
      <c r="C47" s="4">
        <v>-24886</v>
      </c>
    </row>
    <row r="48" spans="2:3" x14ac:dyDescent="0.25">
      <c r="B48" t="s">
        <v>82</v>
      </c>
      <c r="C48" s="4">
        <v>-3921</v>
      </c>
    </row>
    <row r="49" spans="2:3" x14ac:dyDescent="0.25">
      <c r="B49" t="s">
        <v>83</v>
      </c>
      <c r="C49" s="4">
        <v>33456</v>
      </c>
    </row>
    <row r="50" spans="2:3" x14ac:dyDescent="0.25">
      <c r="B50" t="s">
        <v>84</v>
      </c>
      <c r="C50" s="4">
        <v>30582</v>
      </c>
    </row>
    <row r="51" spans="2:3" x14ac:dyDescent="0.25">
      <c r="B51" t="s">
        <v>85</v>
      </c>
      <c r="C51">
        <v>321</v>
      </c>
    </row>
    <row r="52" spans="2:3" x14ac:dyDescent="0.25">
      <c r="B52" t="s">
        <v>86</v>
      </c>
      <c r="C52" s="4">
        <v>30903</v>
      </c>
    </row>
    <row r="53" spans="2:3" x14ac:dyDescent="0.25">
      <c r="B53" t="s">
        <v>87</v>
      </c>
      <c r="C53" s="3">
        <v>758952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BB3D-0518-4FEE-8492-64332921F6E2}">
  <dimension ref="A1:D30"/>
  <sheetViews>
    <sheetView zoomScale="80" zoomScaleNormal="80" workbookViewId="0">
      <selection activeCell="D20" sqref="D20"/>
    </sheetView>
  </sheetViews>
  <sheetFormatPr defaultRowHeight="12.5" x14ac:dyDescent="0.25"/>
  <cols>
    <col min="1" max="1" width="3" style="6" customWidth="1"/>
    <col min="2" max="2" width="45" style="6" customWidth="1"/>
    <col min="3" max="4" width="17" style="6" customWidth="1"/>
    <col min="5" max="256" width="21.08984375" style="6" customWidth="1"/>
    <col min="257" max="257" width="3" style="6" customWidth="1"/>
    <col min="258" max="258" width="45" style="6" customWidth="1"/>
    <col min="259" max="260" width="17" style="6" customWidth="1"/>
    <col min="261" max="512" width="21.08984375" style="6" customWidth="1"/>
    <col min="513" max="513" width="3" style="6" customWidth="1"/>
    <col min="514" max="514" width="45" style="6" customWidth="1"/>
    <col min="515" max="516" width="17" style="6" customWidth="1"/>
    <col min="517" max="768" width="21.08984375" style="6" customWidth="1"/>
    <col min="769" max="769" width="3" style="6" customWidth="1"/>
    <col min="770" max="770" width="45" style="6" customWidth="1"/>
    <col min="771" max="772" width="17" style="6" customWidth="1"/>
    <col min="773" max="1024" width="21.08984375" style="6" customWidth="1"/>
    <col min="1025" max="1025" width="3" style="6" customWidth="1"/>
    <col min="1026" max="1026" width="45" style="6" customWidth="1"/>
    <col min="1027" max="1028" width="17" style="6" customWidth="1"/>
    <col min="1029" max="1280" width="21.08984375" style="6" customWidth="1"/>
    <col min="1281" max="1281" width="3" style="6" customWidth="1"/>
    <col min="1282" max="1282" width="45" style="6" customWidth="1"/>
    <col min="1283" max="1284" width="17" style="6" customWidth="1"/>
    <col min="1285" max="1536" width="21.08984375" style="6" customWidth="1"/>
    <col min="1537" max="1537" width="3" style="6" customWidth="1"/>
    <col min="1538" max="1538" width="45" style="6" customWidth="1"/>
    <col min="1539" max="1540" width="17" style="6" customWidth="1"/>
    <col min="1541" max="1792" width="21.08984375" style="6" customWidth="1"/>
    <col min="1793" max="1793" width="3" style="6" customWidth="1"/>
    <col min="1794" max="1794" width="45" style="6" customWidth="1"/>
    <col min="1795" max="1796" width="17" style="6" customWidth="1"/>
    <col min="1797" max="2048" width="21.08984375" style="6" customWidth="1"/>
    <col min="2049" max="2049" width="3" style="6" customWidth="1"/>
    <col min="2050" max="2050" width="45" style="6" customWidth="1"/>
    <col min="2051" max="2052" width="17" style="6" customWidth="1"/>
    <col min="2053" max="2304" width="21.08984375" style="6" customWidth="1"/>
    <col min="2305" max="2305" width="3" style="6" customWidth="1"/>
    <col min="2306" max="2306" width="45" style="6" customWidth="1"/>
    <col min="2307" max="2308" width="17" style="6" customWidth="1"/>
    <col min="2309" max="2560" width="21.08984375" style="6" customWidth="1"/>
    <col min="2561" max="2561" width="3" style="6" customWidth="1"/>
    <col min="2562" max="2562" width="45" style="6" customWidth="1"/>
    <col min="2563" max="2564" width="17" style="6" customWidth="1"/>
    <col min="2565" max="2816" width="21.08984375" style="6" customWidth="1"/>
    <col min="2817" max="2817" width="3" style="6" customWidth="1"/>
    <col min="2818" max="2818" width="45" style="6" customWidth="1"/>
    <col min="2819" max="2820" width="17" style="6" customWidth="1"/>
    <col min="2821" max="3072" width="21.08984375" style="6" customWidth="1"/>
    <col min="3073" max="3073" width="3" style="6" customWidth="1"/>
    <col min="3074" max="3074" width="45" style="6" customWidth="1"/>
    <col min="3075" max="3076" width="17" style="6" customWidth="1"/>
    <col min="3077" max="3328" width="21.08984375" style="6" customWidth="1"/>
    <col min="3329" max="3329" width="3" style="6" customWidth="1"/>
    <col min="3330" max="3330" width="45" style="6" customWidth="1"/>
    <col min="3331" max="3332" width="17" style="6" customWidth="1"/>
    <col min="3333" max="3584" width="21.08984375" style="6" customWidth="1"/>
    <col min="3585" max="3585" width="3" style="6" customWidth="1"/>
    <col min="3586" max="3586" width="45" style="6" customWidth="1"/>
    <col min="3587" max="3588" width="17" style="6" customWidth="1"/>
    <col min="3589" max="3840" width="21.08984375" style="6" customWidth="1"/>
    <col min="3841" max="3841" width="3" style="6" customWidth="1"/>
    <col min="3842" max="3842" width="45" style="6" customWidth="1"/>
    <col min="3843" max="3844" width="17" style="6" customWidth="1"/>
    <col min="3845" max="4096" width="21.08984375" style="6" customWidth="1"/>
    <col min="4097" max="4097" width="3" style="6" customWidth="1"/>
    <col min="4098" max="4098" width="45" style="6" customWidth="1"/>
    <col min="4099" max="4100" width="17" style="6" customWidth="1"/>
    <col min="4101" max="4352" width="21.08984375" style="6" customWidth="1"/>
    <col min="4353" max="4353" width="3" style="6" customWidth="1"/>
    <col min="4354" max="4354" width="45" style="6" customWidth="1"/>
    <col min="4355" max="4356" width="17" style="6" customWidth="1"/>
    <col min="4357" max="4608" width="21.08984375" style="6" customWidth="1"/>
    <col min="4609" max="4609" width="3" style="6" customWidth="1"/>
    <col min="4610" max="4610" width="45" style="6" customWidth="1"/>
    <col min="4611" max="4612" width="17" style="6" customWidth="1"/>
    <col min="4613" max="4864" width="21.08984375" style="6" customWidth="1"/>
    <col min="4865" max="4865" width="3" style="6" customWidth="1"/>
    <col min="4866" max="4866" width="45" style="6" customWidth="1"/>
    <col min="4867" max="4868" width="17" style="6" customWidth="1"/>
    <col min="4869" max="5120" width="21.08984375" style="6" customWidth="1"/>
    <col min="5121" max="5121" width="3" style="6" customWidth="1"/>
    <col min="5122" max="5122" width="45" style="6" customWidth="1"/>
    <col min="5123" max="5124" width="17" style="6" customWidth="1"/>
    <col min="5125" max="5376" width="21.08984375" style="6" customWidth="1"/>
    <col min="5377" max="5377" width="3" style="6" customWidth="1"/>
    <col min="5378" max="5378" width="45" style="6" customWidth="1"/>
    <col min="5379" max="5380" width="17" style="6" customWidth="1"/>
    <col min="5381" max="5632" width="21.08984375" style="6" customWidth="1"/>
    <col min="5633" max="5633" width="3" style="6" customWidth="1"/>
    <col min="5634" max="5634" width="45" style="6" customWidth="1"/>
    <col min="5635" max="5636" width="17" style="6" customWidth="1"/>
    <col min="5637" max="5888" width="21.08984375" style="6" customWidth="1"/>
    <col min="5889" max="5889" width="3" style="6" customWidth="1"/>
    <col min="5890" max="5890" width="45" style="6" customWidth="1"/>
    <col min="5891" max="5892" width="17" style="6" customWidth="1"/>
    <col min="5893" max="6144" width="21.08984375" style="6" customWidth="1"/>
    <col min="6145" max="6145" width="3" style="6" customWidth="1"/>
    <col min="6146" max="6146" width="45" style="6" customWidth="1"/>
    <col min="6147" max="6148" width="17" style="6" customWidth="1"/>
    <col min="6149" max="6400" width="21.08984375" style="6" customWidth="1"/>
    <col min="6401" max="6401" width="3" style="6" customWidth="1"/>
    <col min="6402" max="6402" width="45" style="6" customWidth="1"/>
    <col min="6403" max="6404" width="17" style="6" customWidth="1"/>
    <col min="6405" max="6656" width="21.08984375" style="6" customWidth="1"/>
    <col min="6657" max="6657" width="3" style="6" customWidth="1"/>
    <col min="6658" max="6658" width="45" style="6" customWidth="1"/>
    <col min="6659" max="6660" width="17" style="6" customWidth="1"/>
    <col min="6661" max="6912" width="21.08984375" style="6" customWidth="1"/>
    <col min="6913" max="6913" width="3" style="6" customWidth="1"/>
    <col min="6914" max="6914" width="45" style="6" customWidth="1"/>
    <col min="6915" max="6916" width="17" style="6" customWidth="1"/>
    <col min="6917" max="7168" width="21.08984375" style="6" customWidth="1"/>
    <col min="7169" max="7169" width="3" style="6" customWidth="1"/>
    <col min="7170" max="7170" width="45" style="6" customWidth="1"/>
    <col min="7171" max="7172" width="17" style="6" customWidth="1"/>
    <col min="7173" max="7424" width="21.08984375" style="6" customWidth="1"/>
    <col min="7425" max="7425" width="3" style="6" customWidth="1"/>
    <col min="7426" max="7426" width="45" style="6" customWidth="1"/>
    <col min="7427" max="7428" width="17" style="6" customWidth="1"/>
    <col min="7429" max="7680" width="21.08984375" style="6" customWidth="1"/>
    <col min="7681" max="7681" width="3" style="6" customWidth="1"/>
    <col min="7682" max="7682" width="45" style="6" customWidth="1"/>
    <col min="7683" max="7684" width="17" style="6" customWidth="1"/>
    <col min="7685" max="7936" width="21.08984375" style="6" customWidth="1"/>
    <col min="7937" max="7937" width="3" style="6" customWidth="1"/>
    <col min="7938" max="7938" width="45" style="6" customWidth="1"/>
    <col min="7939" max="7940" width="17" style="6" customWidth="1"/>
    <col min="7941" max="8192" width="21.08984375" style="6" customWidth="1"/>
    <col min="8193" max="8193" width="3" style="6" customWidth="1"/>
    <col min="8194" max="8194" width="45" style="6" customWidth="1"/>
    <col min="8195" max="8196" width="17" style="6" customWidth="1"/>
    <col min="8197" max="8448" width="21.08984375" style="6" customWidth="1"/>
    <col min="8449" max="8449" width="3" style="6" customWidth="1"/>
    <col min="8450" max="8450" width="45" style="6" customWidth="1"/>
    <col min="8451" max="8452" width="17" style="6" customWidth="1"/>
    <col min="8453" max="8704" width="21.08984375" style="6" customWidth="1"/>
    <col min="8705" max="8705" width="3" style="6" customWidth="1"/>
    <col min="8706" max="8706" width="45" style="6" customWidth="1"/>
    <col min="8707" max="8708" width="17" style="6" customWidth="1"/>
    <col min="8709" max="8960" width="21.08984375" style="6" customWidth="1"/>
    <col min="8961" max="8961" width="3" style="6" customWidth="1"/>
    <col min="8962" max="8962" width="45" style="6" customWidth="1"/>
    <col min="8963" max="8964" width="17" style="6" customWidth="1"/>
    <col min="8965" max="9216" width="21.08984375" style="6" customWidth="1"/>
    <col min="9217" max="9217" width="3" style="6" customWidth="1"/>
    <col min="9218" max="9218" width="45" style="6" customWidth="1"/>
    <col min="9219" max="9220" width="17" style="6" customWidth="1"/>
    <col min="9221" max="9472" width="21.08984375" style="6" customWidth="1"/>
    <col min="9473" max="9473" width="3" style="6" customWidth="1"/>
    <col min="9474" max="9474" width="45" style="6" customWidth="1"/>
    <col min="9475" max="9476" width="17" style="6" customWidth="1"/>
    <col min="9477" max="9728" width="21.08984375" style="6" customWidth="1"/>
    <col min="9729" max="9729" width="3" style="6" customWidth="1"/>
    <col min="9730" max="9730" width="45" style="6" customWidth="1"/>
    <col min="9731" max="9732" width="17" style="6" customWidth="1"/>
    <col min="9733" max="9984" width="21.08984375" style="6" customWidth="1"/>
    <col min="9985" max="9985" width="3" style="6" customWidth="1"/>
    <col min="9986" max="9986" width="45" style="6" customWidth="1"/>
    <col min="9987" max="9988" width="17" style="6" customWidth="1"/>
    <col min="9989" max="10240" width="21.08984375" style="6" customWidth="1"/>
    <col min="10241" max="10241" width="3" style="6" customWidth="1"/>
    <col min="10242" max="10242" width="45" style="6" customWidth="1"/>
    <col min="10243" max="10244" width="17" style="6" customWidth="1"/>
    <col min="10245" max="10496" width="21.08984375" style="6" customWidth="1"/>
    <col min="10497" max="10497" width="3" style="6" customWidth="1"/>
    <col min="10498" max="10498" width="45" style="6" customWidth="1"/>
    <col min="10499" max="10500" width="17" style="6" customWidth="1"/>
    <col min="10501" max="10752" width="21.08984375" style="6" customWidth="1"/>
    <col min="10753" max="10753" width="3" style="6" customWidth="1"/>
    <col min="10754" max="10754" width="45" style="6" customWidth="1"/>
    <col min="10755" max="10756" width="17" style="6" customWidth="1"/>
    <col min="10757" max="11008" width="21.08984375" style="6" customWidth="1"/>
    <col min="11009" max="11009" width="3" style="6" customWidth="1"/>
    <col min="11010" max="11010" width="45" style="6" customWidth="1"/>
    <col min="11011" max="11012" width="17" style="6" customWidth="1"/>
    <col min="11013" max="11264" width="21.08984375" style="6" customWidth="1"/>
    <col min="11265" max="11265" width="3" style="6" customWidth="1"/>
    <col min="11266" max="11266" width="45" style="6" customWidth="1"/>
    <col min="11267" max="11268" width="17" style="6" customWidth="1"/>
    <col min="11269" max="11520" width="21.08984375" style="6" customWidth="1"/>
    <col min="11521" max="11521" width="3" style="6" customWidth="1"/>
    <col min="11522" max="11522" width="45" style="6" customWidth="1"/>
    <col min="11523" max="11524" width="17" style="6" customWidth="1"/>
    <col min="11525" max="11776" width="21.08984375" style="6" customWidth="1"/>
    <col min="11777" max="11777" width="3" style="6" customWidth="1"/>
    <col min="11778" max="11778" width="45" style="6" customWidth="1"/>
    <col min="11779" max="11780" width="17" style="6" customWidth="1"/>
    <col min="11781" max="12032" width="21.08984375" style="6" customWidth="1"/>
    <col min="12033" max="12033" width="3" style="6" customWidth="1"/>
    <col min="12034" max="12034" width="45" style="6" customWidth="1"/>
    <col min="12035" max="12036" width="17" style="6" customWidth="1"/>
    <col min="12037" max="12288" width="21.08984375" style="6" customWidth="1"/>
    <col min="12289" max="12289" width="3" style="6" customWidth="1"/>
    <col min="12290" max="12290" width="45" style="6" customWidth="1"/>
    <col min="12291" max="12292" width="17" style="6" customWidth="1"/>
    <col min="12293" max="12544" width="21.08984375" style="6" customWidth="1"/>
    <col min="12545" max="12545" width="3" style="6" customWidth="1"/>
    <col min="12546" max="12546" width="45" style="6" customWidth="1"/>
    <col min="12547" max="12548" width="17" style="6" customWidth="1"/>
    <col min="12549" max="12800" width="21.08984375" style="6" customWidth="1"/>
    <col min="12801" max="12801" width="3" style="6" customWidth="1"/>
    <col min="12802" max="12802" width="45" style="6" customWidth="1"/>
    <col min="12803" max="12804" width="17" style="6" customWidth="1"/>
    <col min="12805" max="13056" width="21.08984375" style="6" customWidth="1"/>
    <col min="13057" max="13057" width="3" style="6" customWidth="1"/>
    <col min="13058" max="13058" width="45" style="6" customWidth="1"/>
    <col min="13059" max="13060" width="17" style="6" customWidth="1"/>
    <col min="13061" max="13312" width="21.08984375" style="6" customWidth="1"/>
    <col min="13313" max="13313" width="3" style="6" customWidth="1"/>
    <col min="13314" max="13314" width="45" style="6" customWidth="1"/>
    <col min="13315" max="13316" width="17" style="6" customWidth="1"/>
    <col min="13317" max="13568" width="21.08984375" style="6" customWidth="1"/>
    <col min="13569" max="13569" width="3" style="6" customWidth="1"/>
    <col min="13570" max="13570" width="45" style="6" customWidth="1"/>
    <col min="13571" max="13572" width="17" style="6" customWidth="1"/>
    <col min="13573" max="13824" width="21.08984375" style="6" customWidth="1"/>
    <col min="13825" max="13825" width="3" style="6" customWidth="1"/>
    <col min="13826" max="13826" width="45" style="6" customWidth="1"/>
    <col min="13827" max="13828" width="17" style="6" customWidth="1"/>
    <col min="13829" max="14080" width="21.08984375" style="6" customWidth="1"/>
    <col min="14081" max="14081" width="3" style="6" customWidth="1"/>
    <col min="14082" max="14082" width="45" style="6" customWidth="1"/>
    <col min="14083" max="14084" width="17" style="6" customWidth="1"/>
    <col min="14085" max="14336" width="21.08984375" style="6" customWidth="1"/>
    <col min="14337" max="14337" width="3" style="6" customWidth="1"/>
    <col min="14338" max="14338" width="45" style="6" customWidth="1"/>
    <col min="14339" max="14340" width="17" style="6" customWidth="1"/>
    <col min="14341" max="14592" width="21.08984375" style="6" customWidth="1"/>
    <col min="14593" max="14593" width="3" style="6" customWidth="1"/>
    <col min="14594" max="14594" width="45" style="6" customWidth="1"/>
    <col min="14595" max="14596" width="17" style="6" customWidth="1"/>
    <col min="14597" max="14848" width="21.08984375" style="6" customWidth="1"/>
    <col min="14849" max="14849" width="3" style="6" customWidth="1"/>
    <col min="14850" max="14850" width="45" style="6" customWidth="1"/>
    <col min="14851" max="14852" width="17" style="6" customWidth="1"/>
    <col min="14853" max="15104" width="21.08984375" style="6" customWidth="1"/>
    <col min="15105" max="15105" width="3" style="6" customWidth="1"/>
    <col min="15106" max="15106" width="45" style="6" customWidth="1"/>
    <col min="15107" max="15108" width="17" style="6" customWidth="1"/>
    <col min="15109" max="15360" width="21.08984375" style="6" customWidth="1"/>
    <col min="15361" max="15361" width="3" style="6" customWidth="1"/>
    <col min="15362" max="15362" width="45" style="6" customWidth="1"/>
    <col min="15363" max="15364" width="17" style="6" customWidth="1"/>
    <col min="15365" max="15616" width="21.08984375" style="6" customWidth="1"/>
    <col min="15617" max="15617" width="3" style="6" customWidth="1"/>
    <col min="15618" max="15618" width="45" style="6" customWidth="1"/>
    <col min="15619" max="15620" width="17" style="6" customWidth="1"/>
    <col min="15621" max="15872" width="21.08984375" style="6" customWidth="1"/>
    <col min="15873" max="15873" width="3" style="6" customWidth="1"/>
    <col min="15874" max="15874" width="45" style="6" customWidth="1"/>
    <col min="15875" max="15876" width="17" style="6" customWidth="1"/>
    <col min="15877" max="16128" width="21.08984375" style="6" customWidth="1"/>
    <col min="16129" max="16129" width="3" style="6" customWidth="1"/>
    <col min="16130" max="16130" width="45" style="6" customWidth="1"/>
    <col min="16131" max="16132" width="17" style="6" customWidth="1"/>
    <col min="16133" max="16384" width="21.08984375" style="6" customWidth="1"/>
  </cols>
  <sheetData>
    <row r="1" spans="1:4" ht="13" x14ac:dyDescent="0.25">
      <c r="A1" s="47" t="s">
        <v>0</v>
      </c>
      <c r="B1" s="46"/>
      <c r="C1" s="46"/>
      <c r="D1" s="46"/>
    </row>
    <row r="2" spans="1:4" ht="13" x14ac:dyDescent="0.25">
      <c r="A2" s="47" t="s">
        <v>1</v>
      </c>
      <c r="B2" s="46"/>
      <c r="C2" s="46"/>
      <c r="D2" s="46"/>
    </row>
    <row r="3" spans="1:4" ht="13" x14ac:dyDescent="0.25">
      <c r="A3" s="47" t="s">
        <v>2</v>
      </c>
      <c r="B3" s="46"/>
      <c r="C3" s="46"/>
      <c r="D3" s="46"/>
    </row>
    <row r="4" spans="1:4" ht="13" x14ac:dyDescent="0.25">
      <c r="A4" s="47" t="s">
        <v>108</v>
      </c>
      <c r="B4" s="46"/>
      <c r="C4" s="46"/>
      <c r="D4" s="46"/>
    </row>
    <row r="5" spans="1:4" ht="13" x14ac:dyDescent="0.25">
      <c r="A5" s="47" t="s">
        <v>4</v>
      </c>
      <c r="B5" s="46"/>
      <c r="C5" s="46"/>
      <c r="D5" s="46"/>
    </row>
    <row r="6" spans="1:4" ht="13" x14ac:dyDescent="0.25">
      <c r="A6" s="47" t="s">
        <v>5</v>
      </c>
      <c r="B6" s="46"/>
      <c r="C6" s="46"/>
      <c r="D6" s="46"/>
    </row>
    <row r="7" spans="1:4" ht="13" x14ac:dyDescent="0.25">
      <c r="A7" s="47" t="s">
        <v>6</v>
      </c>
      <c r="B7" s="46"/>
      <c r="C7" s="46"/>
      <c r="D7" s="46"/>
    </row>
    <row r="8" spans="1:4" x14ac:dyDescent="0.25">
      <c r="A8" s="48" t="s">
        <v>7</v>
      </c>
      <c r="B8" s="46"/>
      <c r="C8" s="46"/>
      <c r="D8" s="46"/>
    </row>
    <row r="9" spans="1:4" ht="13" x14ac:dyDescent="0.25">
      <c r="A9" s="47" t="s">
        <v>1</v>
      </c>
      <c r="B9" s="46"/>
      <c r="C9" s="46"/>
      <c r="D9" s="46"/>
    </row>
    <row r="10" spans="1:4" x14ac:dyDescent="0.25">
      <c r="B10" s="45" t="s">
        <v>109</v>
      </c>
      <c r="C10" s="46" t="s">
        <v>1</v>
      </c>
      <c r="D10" s="46" t="s">
        <v>1</v>
      </c>
    </row>
    <row r="11" spans="1:4" x14ac:dyDescent="0.25">
      <c r="B11" s="45" t="s">
        <v>110</v>
      </c>
      <c r="C11" s="46" t="s">
        <v>1</v>
      </c>
      <c r="D11" s="46" t="s">
        <v>1</v>
      </c>
    </row>
    <row r="13" spans="1:4" x14ac:dyDescent="0.25">
      <c r="B13" s="45" t="s">
        <v>111</v>
      </c>
      <c r="C13" s="46" t="s">
        <v>1</v>
      </c>
      <c r="D13" s="46" t="s">
        <v>1</v>
      </c>
    </row>
    <row r="14" spans="1:4" x14ac:dyDescent="0.25">
      <c r="B14" s="45" t="s">
        <v>112</v>
      </c>
      <c r="C14" s="46" t="s">
        <v>1</v>
      </c>
    </row>
    <row r="16" spans="1:4" x14ac:dyDescent="0.25">
      <c r="B16" s="6" t="s">
        <v>1</v>
      </c>
      <c r="C16" s="6" t="s">
        <v>12</v>
      </c>
    </row>
    <row r="17" spans="2:4" x14ac:dyDescent="0.25">
      <c r="B17" s="6" t="s">
        <v>1</v>
      </c>
      <c r="C17" s="6" t="s">
        <v>113</v>
      </c>
      <c r="D17" s="6" t="s">
        <v>103</v>
      </c>
    </row>
    <row r="18" spans="2:4" x14ac:dyDescent="0.25">
      <c r="B18" s="6" t="s">
        <v>1</v>
      </c>
      <c r="C18" s="6" t="s">
        <v>23</v>
      </c>
    </row>
    <row r="19" spans="2:4" x14ac:dyDescent="0.25">
      <c r="B19" s="6" t="s">
        <v>24</v>
      </c>
    </row>
    <row r="20" spans="2:4" x14ac:dyDescent="0.25">
      <c r="B20" s="6" t="s">
        <v>114</v>
      </c>
      <c r="C20" s="13">
        <v>16168</v>
      </c>
      <c r="D20" s="13">
        <v>16105</v>
      </c>
    </row>
    <row r="21" spans="2:4" x14ac:dyDescent="0.25">
      <c r="B21" s="6" t="s">
        <v>115</v>
      </c>
      <c r="C21" s="8">
        <v>66688</v>
      </c>
      <c r="D21" s="8">
        <v>67355</v>
      </c>
    </row>
    <row r="22" spans="2:4" x14ac:dyDescent="0.25">
      <c r="B22" s="6" t="s">
        <v>116</v>
      </c>
      <c r="C22" s="8">
        <v>59892</v>
      </c>
      <c r="D22" s="8">
        <v>60018</v>
      </c>
    </row>
    <row r="23" spans="2:4" x14ac:dyDescent="0.25">
      <c r="B23" s="6" t="s">
        <v>117</v>
      </c>
      <c r="C23" s="8">
        <v>181101</v>
      </c>
      <c r="D23" s="8">
        <v>152996</v>
      </c>
    </row>
    <row r="24" spans="2:4" x14ac:dyDescent="0.25">
      <c r="B24" s="6" t="s">
        <v>118</v>
      </c>
      <c r="C24" s="8">
        <v>18230</v>
      </c>
      <c r="D24" s="8">
        <v>18331</v>
      </c>
    </row>
    <row r="25" spans="2:4" x14ac:dyDescent="0.25">
      <c r="B25" s="6" t="s">
        <v>32</v>
      </c>
      <c r="C25" s="8">
        <v>9918</v>
      </c>
      <c r="D25" s="8">
        <v>9581</v>
      </c>
    </row>
    <row r="26" spans="2:4" x14ac:dyDescent="0.25">
      <c r="B26" s="6" t="s">
        <v>119</v>
      </c>
      <c r="C26" s="8">
        <v>4076</v>
      </c>
      <c r="D26" s="8">
        <v>3916</v>
      </c>
    </row>
    <row r="27" spans="2:4" x14ac:dyDescent="0.25">
      <c r="B27" s="6" t="s">
        <v>95</v>
      </c>
      <c r="C27" s="13">
        <v>356073</v>
      </c>
      <c r="D27" s="13">
        <v>328302</v>
      </c>
    </row>
    <row r="30" spans="2:4" x14ac:dyDescent="0.25">
      <c r="B30" s="6" t="s">
        <v>35</v>
      </c>
    </row>
  </sheetData>
  <mergeCells count="13">
    <mergeCell ref="A6:D6"/>
    <mergeCell ref="A1:D1"/>
    <mergeCell ref="A2:D2"/>
    <mergeCell ref="A3:D3"/>
    <mergeCell ref="A4:D4"/>
    <mergeCell ref="A5:D5"/>
    <mergeCell ref="B14:C14"/>
    <mergeCell ref="A7:D7"/>
    <mergeCell ref="A8:D8"/>
    <mergeCell ref="A9:D9"/>
    <mergeCell ref="B10:D10"/>
    <mergeCell ref="B11:D11"/>
    <mergeCell ref="B13:D13"/>
  </mergeCells>
  <hyperlinks>
    <hyperlink ref="A8" location="Table_Of_Contents!A1" display="Table Of Contents" xr:uid="{A111E6E7-506A-4B05-9671-015153180393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A0E6-14F8-4853-9689-4A11D8536017}">
  <dimension ref="A1:L29"/>
  <sheetViews>
    <sheetView topLeftCell="A11" zoomScale="80" zoomScaleNormal="80" workbookViewId="0">
      <selection activeCell="G22" sqref="G22"/>
    </sheetView>
  </sheetViews>
  <sheetFormatPr defaultRowHeight="12.5" x14ac:dyDescent="0.25"/>
  <cols>
    <col min="1" max="1" width="3" style="6" customWidth="1"/>
    <col min="2" max="2" width="27" style="6" customWidth="1"/>
    <col min="3" max="3" width="17" style="6" customWidth="1"/>
    <col min="4" max="4" width="14" style="6" customWidth="1"/>
    <col min="5" max="5" width="15" style="6" customWidth="1"/>
    <col min="6" max="6" width="13" style="6" customWidth="1"/>
    <col min="7" max="8" width="17" style="6" customWidth="1"/>
    <col min="9" max="9" width="14" style="6" customWidth="1"/>
    <col min="10" max="10" width="21" style="6" customWidth="1"/>
    <col min="11" max="11" width="13" style="6" customWidth="1"/>
    <col min="12" max="12" width="17" style="6" customWidth="1"/>
    <col min="13" max="256" width="21.08984375" style="6" customWidth="1"/>
    <col min="257" max="257" width="3" style="6" customWidth="1"/>
    <col min="258" max="258" width="27" style="6" customWidth="1"/>
    <col min="259" max="259" width="17" style="6" customWidth="1"/>
    <col min="260" max="260" width="14" style="6" customWidth="1"/>
    <col min="261" max="261" width="15" style="6" customWidth="1"/>
    <col min="262" max="262" width="13" style="6" customWidth="1"/>
    <col min="263" max="264" width="17" style="6" customWidth="1"/>
    <col min="265" max="265" width="14" style="6" customWidth="1"/>
    <col min="266" max="266" width="21" style="6" customWidth="1"/>
    <col min="267" max="267" width="13" style="6" customWidth="1"/>
    <col min="268" max="268" width="17" style="6" customWidth="1"/>
    <col min="269" max="512" width="21.08984375" style="6" customWidth="1"/>
    <col min="513" max="513" width="3" style="6" customWidth="1"/>
    <col min="514" max="514" width="27" style="6" customWidth="1"/>
    <col min="515" max="515" width="17" style="6" customWidth="1"/>
    <col min="516" max="516" width="14" style="6" customWidth="1"/>
    <col min="517" max="517" width="15" style="6" customWidth="1"/>
    <col min="518" max="518" width="13" style="6" customWidth="1"/>
    <col min="519" max="520" width="17" style="6" customWidth="1"/>
    <col min="521" max="521" width="14" style="6" customWidth="1"/>
    <col min="522" max="522" width="21" style="6" customWidth="1"/>
    <col min="523" max="523" width="13" style="6" customWidth="1"/>
    <col min="524" max="524" width="17" style="6" customWidth="1"/>
    <col min="525" max="768" width="21.08984375" style="6" customWidth="1"/>
    <col min="769" max="769" width="3" style="6" customWidth="1"/>
    <col min="770" max="770" width="27" style="6" customWidth="1"/>
    <col min="771" max="771" width="17" style="6" customWidth="1"/>
    <col min="772" max="772" width="14" style="6" customWidth="1"/>
    <col min="773" max="773" width="15" style="6" customWidth="1"/>
    <col min="774" max="774" width="13" style="6" customWidth="1"/>
    <col min="775" max="776" width="17" style="6" customWidth="1"/>
    <col min="777" max="777" width="14" style="6" customWidth="1"/>
    <col min="778" max="778" width="21" style="6" customWidth="1"/>
    <col min="779" max="779" width="13" style="6" customWidth="1"/>
    <col min="780" max="780" width="17" style="6" customWidth="1"/>
    <col min="781" max="1024" width="21.08984375" style="6" customWidth="1"/>
    <col min="1025" max="1025" width="3" style="6" customWidth="1"/>
    <col min="1026" max="1026" width="27" style="6" customWidth="1"/>
    <col min="1027" max="1027" width="17" style="6" customWidth="1"/>
    <col min="1028" max="1028" width="14" style="6" customWidth="1"/>
    <col min="1029" max="1029" width="15" style="6" customWidth="1"/>
    <col min="1030" max="1030" width="13" style="6" customWidth="1"/>
    <col min="1031" max="1032" width="17" style="6" customWidth="1"/>
    <col min="1033" max="1033" width="14" style="6" customWidth="1"/>
    <col min="1034" max="1034" width="21" style="6" customWidth="1"/>
    <col min="1035" max="1035" width="13" style="6" customWidth="1"/>
    <col min="1036" max="1036" width="17" style="6" customWidth="1"/>
    <col min="1037" max="1280" width="21.08984375" style="6" customWidth="1"/>
    <col min="1281" max="1281" width="3" style="6" customWidth="1"/>
    <col min="1282" max="1282" width="27" style="6" customWidth="1"/>
    <col min="1283" max="1283" width="17" style="6" customWidth="1"/>
    <col min="1284" max="1284" width="14" style="6" customWidth="1"/>
    <col min="1285" max="1285" width="15" style="6" customWidth="1"/>
    <col min="1286" max="1286" width="13" style="6" customWidth="1"/>
    <col min="1287" max="1288" width="17" style="6" customWidth="1"/>
    <col min="1289" max="1289" width="14" style="6" customWidth="1"/>
    <col min="1290" max="1290" width="21" style="6" customWidth="1"/>
    <col min="1291" max="1291" width="13" style="6" customWidth="1"/>
    <col min="1292" max="1292" width="17" style="6" customWidth="1"/>
    <col min="1293" max="1536" width="21.08984375" style="6" customWidth="1"/>
    <col min="1537" max="1537" width="3" style="6" customWidth="1"/>
    <col min="1538" max="1538" width="27" style="6" customWidth="1"/>
    <col min="1539" max="1539" width="17" style="6" customWidth="1"/>
    <col min="1540" max="1540" width="14" style="6" customWidth="1"/>
    <col min="1541" max="1541" width="15" style="6" customWidth="1"/>
    <col min="1542" max="1542" width="13" style="6" customWidth="1"/>
    <col min="1543" max="1544" width="17" style="6" customWidth="1"/>
    <col min="1545" max="1545" width="14" style="6" customWidth="1"/>
    <col min="1546" max="1546" width="21" style="6" customWidth="1"/>
    <col min="1547" max="1547" width="13" style="6" customWidth="1"/>
    <col min="1548" max="1548" width="17" style="6" customWidth="1"/>
    <col min="1549" max="1792" width="21.08984375" style="6" customWidth="1"/>
    <col min="1793" max="1793" width="3" style="6" customWidth="1"/>
    <col min="1794" max="1794" width="27" style="6" customWidth="1"/>
    <col min="1795" max="1795" width="17" style="6" customWidth="1"/>
    <col min="1796" max="1796" width="14" style="6" customWidth="1"/>
    <col min="1797" max="1797" width="15" style="6" customWidth="1"/>
    <col min="1798" max="1798" width="13" style="6" customWidth="1"/>
    <col min="1799" max="1800" width="17" style="6" customWidth="1"/>
    <col min="1801" max="1801" width="14" style="6" customWidth="1"/>
    <col min="1802" max="1802" width="21" style="6" customWidth="1"/>
    <col min="1803" max="1803" width="13" style="6" customWidth="1"/>
    <col min="1804" max="1804" width="17" style="6" customWidth="1"/>
    <col min="1805" max="2048" width="21.08984375" style="6" customWidth="1"/>
    <col min="2049" max="2049" width="3" style="6" customWidth="1"/>
    <col min="2050" max="2050" width="27" style="6" customWidth="1"/>
    <col min="2051" max="2051" width="17" style="6" customWidth="1"/>
    <col min="2052" max="2052" width="14" style="6" customWidth="1"/>
    <col min="2053" max="2053" width="15" style="6" customWidth="1"/>
    <col min="2054" max="2054" width="13" style="6" customWidth="1"/>
    <col min="2055" max="2056" width="17" style="6" customWidth="1"/>
    <col min="2057" max="2057" width="14" style="6" customWidth="1"/>
    <col min="2058" max="2058" width="21" style="6" customWidth="1"/>
    <col min="2059" max="2059" width="13" style="6" customWidth="1"/>
    <col min="2060" max="2060" width="17" style="6" customWidth="1"/>
    <col min="2061" max="2304" width="21.08984375" style="6" customWidth="1"/>
    <col min="2305" max="2305" width="3" style="6" customWidth="1"/>
    <col min="2306" max="2306" width="27" style="6" customWidth="1"/>
    <col min="2307" max="2307" width="17" style="6" customWidth="1"/>
    <col min="2308" max="2308" width="14" style="6" customWidth="1"/>
    <col min="2309" max="2309" width="15" style="6" customWidth="1"/>
    <col min="2310" max="2310" width="13" style="6" customWidth="1"/>
    <col min="2311" max="2312" width="17" style="6" customWidth="1"/>
    <col min="2313" max="2313" width="14" style="6" customWidth="1"/>
    <col min="2314" max="2314" width="21" style="6" customWidth="1"/>
    <col min="2315" max="2315" width="13" style="6" customWidth="1"/>
    <col min="2316" max="2316" width="17" style="6" customWidth="1"/>
    <col min="2317" max="2560" width="21.08984375" style="6" customWidth="1"/>
    <col min="2561" max="2561" width="3" style="6" customWidth="1"/>
    <col min="2562" max="2562" width="27" style="6" customWidth="1"/>
    <col min="2563" max="2563" width="17" style="6" customWidth="1"/>
    <col min="2564" max="2564" width="14" style="6" customWidth="1"/>
    <col min="2565" max="2565" width="15" style="6" customWidth="1"/>
    <col min="2566" max="2566" width="13" style="6" customWidth="1"/>
    <col min="2567" max="2568" width="17" style="6" customWidth="1"/>
    <col min="2569" max="2569" width="14" style="6" customWidth="1"/>
    <col min="2570" max="2570" width="21" style="6" customWidth="1"/>
    <col min="2571" max="2571" width="13" style="6" customWidth="1"/>
    <col min="2572" max="2572" width="17" style="6" customWidth="1"/>
    <col min="2573" max="2816" width="21.08984375" style="6" customWidth="1"/>
    <col min="2817" max="2817" width="3" style="6" customWidth="1"/>
    <col min="2818" max="2818" width="27" style="6" customWidth="1"/>
    <col min="2819" max="2819" width="17" style="6" customWidth="1"/>
    <col min="2820" max="2820" width="14" style="6" customWidth="1"/>
    <col min="2821" max="2821" width="15" style="6" customWidth="1"/>
    <col min="2822" max="2822" width="13" style="6" customWidth="1"/>
    <col min="2823" max="2824" width="17" style="6" customWidth="1"/>
    <col min="2825" max="2825" width="14" style="6" customWidth="1"/>
    <col min="2826" max="2826" width="21" style="6" customWidth="1"/>
    <col min="2827" max="2827" width="13" style="6" customWidth="1"/>
    <col min="2828" max="2828" width="17" style="6" customWidth="1"/>
    <col min="2829" max="3072" width="21.08984375" style="6" customWidth="1"/>
    <col min="3073" max="3073" width="3" style="6" customWidth="1"/>
    <col min="3074" max="3074" width="27" style="6" customWidth="1"/>
    <col min="3075" max="3075" width="17" style="6" customWidth="1"/>
    <col min="3076" max="3076" width="14" style="6" customWidth="1"/>
    <col min="3077" max="3077" width="15" style="6" customWidth="1"/>
    <col min="3078" max="3078" width="13" style="6" customWidth="1"/>
    <col min="3079" max="3080" width="17" style="6" customWidth="1"/>
    <col min="3081" max="3081" width="14" style="6" customWidth="1"/>
    <col min="3082" max="3082" width="21" style="6" customWidth="1"/>
    <col min="3083" max="3083" width="13" style="6" customWidth="1"/>
    <col min="3084" max="3084" width="17" style="6" customWidth="1"/>
    <col min="3085" max="3328" width="21.08984375" style="6" customWidth="1"/>
    <col min="3329" max="3329" width="3" style="6" customWidth="1"/>
    <col min="3330" max="3330" width="27" style="6" customWidth="1"/>
    <col min="3331" max="3331" width="17" style="6" customWidth="1"/>
    <col min="3332" max="3332" width="14" style="6" customWidth="1"/>
    <col min="3333" max="3333" width="15" style="6" customWidth="1"/>
    <col min="3334" max="3334" width="13" style="6" customWidth="1"/>
    <col min="3335" max="3336" width="17" style="6" customWidth="1"/>
    <col min="3337" max="3337" width="14" style="6" customWidth="1"/>
    <col min="3338" max="3338" width="21" style="6" customWidth="1"/>
    <col min="3339" max="3339" width="13" style="6" customWidth="1"/>
    <col min="3340" max="3340" width="17" style="6" customWidth="1"/>
    <col min="3341" max="3584" width="21.08984375" style="6" customWidth="1"/>
    <col min="3585" max="3585" width="3" style="6" customWidth="1"/>
    <col min="3586" max="3586" width="27" style="6" customWidth="1"/>
    <col min="3587" max="3587" width="17" style="6" customWidth="1"/>
    <col min="3588" max="3588" width="14" style="6" customWidth="1"/>
    <col min="3589" max="3589" width="15" style="6" customWidth="1"/>
    <col min="3590" max="3590" width="13" style="6" customWidth="1"/>
    <col min="3591" max="3592" width="17" style="6" customWidth="1"/>
    <col min="3593" max="3593" width="14" style="6" customWidth="1"/>
    <col min="3594" max="3594" width="21" style="6" customWidth="1"/>
    <col min="3595" max="3595" width="13" style="6" customWidth="1"/>
    <col min="3596" max="3596" width="17" style="6" customWidth="1"/>
    <col min="3597" max="3840" width="21.08984375" style="6" customWidth="1"/>
    <col min="3841" max="3841" width="3" style="6" customWidth="1"/>
    <col min="3842" max="3842" width="27" style="6" customWidth="1"/>
    <col min="3843" max="3843" width="17" style="6" customWidth="1"/>
    <col min="3844" max="3844" width="14" style="6" customWidth="1"/>
    <col min="3845" max="3845" width="15" style="6" customWidth="1"/>
    <col min="3846" max="3846" width="13" style="6" customWidth="1"/>
    <col min="3847" max="3848" width="17" style="6" customWidth="1"/>
    <col min="3849" max="3849" width="14" style="6" customWidth="1"/>
    <col min="3850" max="3850" width="21" style="6" customWidth="1"/>
    <col min="3851" max="3851" width="13" style="6" customWidth="1"/>
    <col min="3852" max="3852" width="17" style="6" customWidth="1"/>
    <col min="3853" max="4096" width="21.08984375" style="6" customWidth="1"/>
    <col min="4097" max="4097" width="3" style="6" customWidth="1"/>
    <col min="4098" max="4098" width="27" style="6" customWidth="1"/>
    <col min="4099" max="4099" width="17" style="6" customWidth="1"/>
    <col min="4100" max="4100" width="14" style="6" customWidth="1"/>
    <col min="4101" max="4101" width="15" style="6" customWidth="1"/>
    <col min="4102" max="4102" width="13" style="6" customWidth="1"/>
    <col min="4103" max="4104" width="17" style="6" customWidth="1"/>
    <col min="4105" max="4105" width="14" style="6" customWidth="1"/>
    <col min="4106" max="4106" width="21" style="6" customWidth="1"/>
    <col min="4107" max="4107" width="13" style="6" customWidth="1"/>
    <col min="4108" max="4108" width="17" style="6" customWidth="1"/>
    <col min="4109" max="4352" width="21.08984375" style="6" customWidth="1"/>
    <col min="4353" max="4353" width="3" style="6" customWidth="1"/>
    <col min="4354" max="4354" width="27" style="6" customWidth="1"/>
    <col min="4355" max="4355" width="17" style="6" customWidth="1"/>
    <col min="4356" max="4356" width="14" style="6" customWidth="1"/>
    <col min="4357" max="4357" width="15" style="6" customWidth="1"/>
    <col min="4358" max="4358" width="13" style="6" customWidth="1"/>
    <col min="4359" max="4360" width="17" style="6" customWidth="1"/>
    <col min="4361" max="4361" width="14" style="6" customWidth="1"/>
    <col min="4362" max="4362" width="21" style="6" customWidth="1"/>
    <col min="4363" max="4363" width="13" style="6" customWidth="1"/>
    <col min="4364" max="4364" width="17" style="6" customWidth="1"/>
    <col min="4365" max="4608" width="21.08984375" style="6" customWidth="1"/>
    <col min="4609" max="4609" width="3" style="6" customWidth="1"/>
    <col min="4610" max="4610" width="27" style="6" customWidth="1"/>
    <col min="4611" max="4611" width="17" style="6" customWidth="1"/>
    <col min="4612" max="4612" width="14" style="6" customWidth="1"/>
    <col min="4613" max="4613" width="15" style="6" customWidth="1"/>
    <col min="4614" max="4614" width="13" style="6" customWidth="1"/>
    <col min="4615" max="4616" width="17" style="6" customWidth="1"/>
    <col min="4617" max="4617" width="14" style="6" customWidth="1"/>
    <col min="4618" max="4618" width="21" style="6" customWidth="1"/>
    <col min="4619" max="4619" width="13" style="6" customWidth="1"/>
    <col min="4620" max="4620" width="17" style="6" customWidth="1"/>
    <col min="4621" max="4864" width="21.08984375" style="6" customWidth="1"/>
    <col min="4865" max="4865" width="3" style="6" customWidth="1"/>
    <col min="4866" max="4866" width="27" style="6" customWidth="1"/>
    <col min="4867" max="4867" width="17" style="6" customWidth="1"/>
    <col min="4868" max="4868" width="14" style="6" customWidth="1"/>
    <col min="4869" max="4869" width="15" style="6" customWidth="1"/>
    <col min="4870" max="4870" width="13" style="6" customWidth="1"/>
    <col min="4871" max="4872" width="17" style="6" customWidth="1"/>
    <col min="4873" max="4873" width="14" style="6" customWidth="1"/>
    <col min="4874" max="4874" width="21" style="6" customWidth="1"/>
    <col min="4875" max="4875" width="13" style="6" customWidth="1"/>
    <col min="4876" max="4876" width="17" style="6" customWidth="1"/>
    <col min="4877" max="5120" width="21.08984375" style="6" customWidth="1"/>
    <col min="5121" max="5121" width="3" style="6" customWidth="1"/>
    <col min="5122" max="5122" width="27" style="6" customWidth="1"/>
    <col min="5123" max="5123" width="17" style="6" customWidth="1"/>
    <col min="5124" max="5124" width="14" style="6" customWidth="1"/>
    <col min="5125" max="5125" width="15" style="6" customWidth="1"/>
    <col min="5126" max="5126" width="13" style="6" customWidth="1"/>
    <col min="5127" max="5128" width="17" style="6" customWidth="1"/>
    <col min="5129" max="5129" width="14" style="6" customWidth="1"/>
    <col min="5130" max="5130" width="21" style="6" customWidth="1"/>
    <col min="5131" max="5131" width="13" style="6" customWidth="1"/>
    <col min="5132" max="5132" width="17" style="6" customWidth="1"/>
    <col min="5133" max="5376" width="21.08984375" style="6" customWidth="1"/>
    <col min="5377" max="5377" width="3" style="6" customWidth="1"/>
    <col min="5378" max="5378" width="27" style="6" customWidth="1"/>
    <col min="5379" max="5379" width="17" style="6" customWidth="1"/>
    <col min="5380" max="5380" width="14" style="6" customWidth="1"/>
    <col min="5381" max="5381" width="15" style="6" customWidth="1"/>
    <col min="5382" max="5382" width="13" style="6" customWidth="1"/>
    <col min="5383" max="5384" width="17" style="6" customWidth="1"/>
    <col min="5385" max="5385" width="14" style="6" customWidth="1"/>
    <col min="5386" max="5386" width="21" style="6" customWidth="1"/>
    <col min="5387" max="5387" width="13" style="6" customWidth="1"/>
    <col min="5388" max="5388" width="17" style="6" customWidth="1"/>
    <col min="5389" max="5632" width="21.08984375" style="6" customWidth="1"/>
    <col min="5633" max="5633" width="3" style="6" customWidth="1"/>
    <col min="5634" max="5634" width="27" style="6" customWidth="1"/>
    <col min="5635" max="5635" width="17" style="6" customWidth="1"/>
    <col min="5636" max="5636" width="14" style="6" customWidth="1"/>
    <col min="5637" max="5637" width="15" style="6" customWidth="1"/>
    <col min="5638" max="5638" width="13" style="6" customWidth="1"/>
    <col min="5639" max="5640" width="17" style="6" customWidth="1"/>
    <col min="5641" max="5641" width="14" style="6" customWidth="1"/>
    <col min="5642" max="5642" width="21" style="6" customWidth="1"/>
    <col min="5643" max="5643" width="13" style="6" customWidth="1"/>
    <col min="5644" max="5644" width="17" style="6" customWidth="1"/>
    <col min="5645" max="5888" width="21.08984375" style="6" customWidth="1"/>
    <col min="5889" max="5889" width="3" style="6" customWidth="1"/>
    <col min="5890" max="5890" width="27" style="6" customWidth="1"/>
    <col min="5891" max="5891" width="17" style="6" customWidth="1"/>
    <col min="5892" max="5892" width="14" style="6" customWidth="1"/>
    <col min="5893" max="5893" width="15" style="6" customWidth="1"/>
    <col min="5894" max="5894" width="13" style="6" customWidth="1"/>
    <col min="5895" max="5896" width="17" style="6" customWidth="1"/>
    <col min="5897" max="5897" width="14" style="6" customWidth="1"/>
    <col min="5898" max="5898" width="21" style="6" customWidth="1"/>
    <col min="5899" max="5899" width="13" style="6" customWidth="1"/>
    <col min="5900" max="5900" width="17" style="6" customWidth="1"/>
    <col min="5901" max="6144" width="21.08984375" style="6" customWidth="1"/>
    <col min="6145" max="6145" width="3" style="6" customWidth="1"/>
    <col min="6146" max="6146" width="27" style="6" customWidth="1"/>
    <col min="6147" max="6147" width="17" style="6" customWidth="1"/>
    <col min="6148" max="6148" width="14" style="6" customWidth="1"/>
    <col min="6149" max="6149" width="15" style="6" customWidth="1"/>
    <col min="6150" max="6150" width="13" style="6" customWidth="1"/>
    <col min="6151" max="6152" width="17" style="6" customWidth="1"/>
    <col min="6153" max="6153" width="14" style="6" customWidth="1"/>
    <col min="6154" max="6154" width="21" style="6" customWidth="1"/>
    <col min="6155" max="6155" width="13" style="6" customWidth="1"/>
    <col min="6156" max="6156" width="17" style="6" customWidth="1"/>
    <col min="6157" max="6400" width="21.08984375" style="6" customWidth="1"/>
    <col min="6401" max="6401" width="3" style="6" customWidth="1"/>
    <col min="6402" max="6402" width="27" style="6" customWidth="1"/>
    <col min="6403" max="6403" width="17" style="6" customWidth="1"/>
    <col min="6404" max="6404" width="14" style="6" customWidth="1"/>
    <col min="6405" max="6405" width="15" style="6" customWidth="1"/>
    <col min="6406" max="6406" width="13" style="6" customWidth="1"/>
    <col min="6407" max="6408" width="17" style="6" customWidth="1"/>
    <col min="6409" max="6409" width="14" style="6" customWidth="1"/>
    <col min="6410" max="6410" width="21" style="6" customWidth="1"/>
    <col min="6411" max="6411" width="13" style="6" customWidth="1"/>
    <col min="6412" max="6412" width="17" style="6" customWidth="1"/>
    <col min="6413" max="6656" width="21.08984375" style="6" customWidth="1"/>
    <col min="6657" max="6657" width="3" style="6" customWidth="1"/>
    <col min="6658" max="6658" width="27" style="6" customWidth="1"/>
    <col min="6659" max="6659" width="17" style="6" customWidth="1"/>
    <col min="6660" max="6660" width="14" style="6" customWidth="1"/>
    <col min="6661" max="6661" width="15" style="6" customWidth="1"/>
    <col min="6662" max="6662" width="13" style="6" customWidth="1"/>
    <col min="6663" max="6664" width="17" style="6" customWidth="1"/>
    <col min="6665" max="6665" width="14" style="6" customWidth="1"/>
    <col min="6666" max="6666" width="21" style="6" customWidth="1"/>
    <col min="6667" max="6667" width="13" style="6" customWidth="1"/>
    <col min="6668" max="6668" width="17" style="6" customWidth="1"/>
    <col min="6669" max="6912" width="21.08984375" style="6" customWidth="1"/>
    <col min="6913" max="6913" width="3" style="6" customWidth="1"/>
    <col min="6914" max="6914" width="27" style="6" customWidth="1"/>
    <col min="6915" max="6915" width="17" style="6" customWidth="1"/>
    <col min="6916" max="6916" width="14" style="6" customWidth="1"/>
    <col min="6917" max="6917" width="15" style="6" customWidth="1"/>
    <col min="6918" max="6918" width="13" style="6" customWidth="1"/>
    <col min="6919" max="6920" width="17" style="6" customWidth="1"/>
    <col min="6921" max="6921" width="14" style="6" customWidth="1"/>
    <col min="6922" max="6922" width="21" style="6" customWidth="1"/>
    <col min="6923" max="6923" width="13" style="6" customWidth="1"/>
    <col min="6924" max="6924" width="17" style="6" customWidth="1"/>
    <col min="6925" max="7168" width="21.08984375" style="6" customWidth="1"/>
    <col min="7169" max="7169" width="3" style="6" customWidth="1"/>
    <col min="7170" max="7170" width="27" style="6" customWidth="1"/>
    <col min="7171" max="7171" width="17" style="6" customWidth="1"/>
    <col min="7172" max="7172" width="14" style="6" customWidth="1"/>
    <col min="7173" max="7173" width="15" style="6" customWidth="1"/>
    <col min="7174" max="7174" width="13" style="6" customWidth="1"/>
    <col min="7175" max="7176" width="17" style="6" customWidth="1"/>
    <col min="7177" max="7177" width="14" style="6" customWidth="1"/>
    <col min="7178" max="7178" width="21" style="6" customWidth="1"/>
    <col min="7179" max="7179" width="13" style="6" customWidth="1"/>
    <col min="7180" max="7180" width="17" style="6" customWidth="1"/>
    <col min="7181" max="7424" width="21.08984375" style="6" customWidth="1"/>
    <col min="7425" max="7425" width="3" style="6" customWidth="1"/>
    <col min="7426" max="7426" width="27" style="6" customWidth="1"/>
    <col min="7427" max="7427" width="17" style="6" customWidth="1"/>
    <col min="7428" max="7428" width="14" style="6" customWidth="1"/>
    <col min="7429" max="7429" width="15" style="6" customWidth="1"/>
    <col min="7430" max="7430" width="13" style="6" customWidth="1"/>
    <col min="7431" max="7432" width="17" style="6" customWidth="1"/>
    <col min="7433" max="7433" width="14" style="6" customWidth="1"/>
    <col min="7434" max="7434" width="21" style="6" customWidth="1"/>
    <col min="7435" max="7435" width="13" style="6" customWidth="1"/>
    <col min="7436" max="7436" width="17" style="6" customWidth="1"/>
    <col min="7437" max="7680" width="21.08984375" style="6" customWidth="1"/>
    <col min="7681" max="7681" width="3" style="6" customWidth="1"/>
    <col min="7682" max="7682" width="27" style="6" customWidth="1"/>
    <col min="7683" max="7683" width="17" style="6" customWidth="1"/>
    <col min="7684" max="7684" width="14" style="6" customWidth="1"/>
    <col min="7685" max="7685" width="15" style="6" customWidth="1"/>
    <col min="7686" max="7686" width="13" style="6" customWidth="1"/>
    <col min="7687" max="7688" width="17" style="6" customWidth="1"/>
    <col min="7689" max="7689" width="14" style="6" customWidth="1"/>
    <col min="7690" max="7690" width="21" style="6" customWidth="1"/>
    <col min="7691" max="7691" width="13" style="6" customWidth="1"/>
    <col min="7692" max="7692" width="17" style="6" customWidth="1"/>
    <col min="7693" max="7936" width="21.08984375" style="6" customWidth="1"/>
    <col min="7937" max="7937" width="3" style="6" customWidth="1"/>
    <col min="7938" max="7938" width="27" style="6" customWidth="1"/>
    <col min="7939" max="7939" width="17" style="6" customWidth="1"/>
    <col min="7940" max="7940" width="14" style="6" customWidth="1"/>
    <col min="7941" max="7941" width="15" style="6" customWidth="1"/>
    <col min="7942" max="7942" width="13" style="6" customWidth="1"/>
    <col min="7943" max="7944" width="17" style="6" customWidth="1"/>
    <col min="7945" max="7945" width="14" style="6" customWidth="1"/>
    <col min="7946" max="7946" width="21" style="6" customWidth="1"/>
    <col min="7947" max="7947" width="13" style="6" customWidth="1"/>
    <col min="7948" max="7948" width="17" style="6" customWidth="1"/>
    <col min="7949" max="8192" width="21.08984375" style="6" customWidth="1"/>
    <col min="8193" max="8193" width="3" style="6" customWidth="1"/>
    <col min="8194" max="8194" width="27" style="6" customWidth="1"/>
    <col min="8195" max="8195" width="17" style="6" customWidth="1"/>
    <col min="8196" max="8196" width="14" style="6" customWidth="1"/>
    <col min="8197" max="8197" width="15" style="6" customWidth="1"/>
    <col min="8198" max="8198" width="13" style="6" customWidth="1"/>
    <col min="8199" max="8200" width="17" style="6" customWidth="1"/>
    <col min="8201" max="8201" width="14" style="6" customWidth="1"/>
    <col min="8202" max="8202" width="21" style="6" customWidth="1"/>
    <col min="8203" max="8203" width="13" style="6" customWidth="1"/>
    <col min="8204" max="8204" width="17" style="6" customWidth="1"/>
    <col min="8205" max="8448" width="21.08984375" style="6" customWidth="1"/>
    <col min="8449" max="8449" width="3" style="6" customWidth="1"/>
    <col min="8450" max="8450" width="27" style="6" customWidth="1"/>
    <col min="8451" max="8451" width="17" style="6" customWidth="1"/>
    <col min="8452" max="8452" width="14" style="6" customWidth="1"/>
    <col min="8453" max="8453" width="15" style="6" customWidth="1"/>
    <col min="8454" max="8454" width="13" style="6" customWidth="1"/>
    <col min="8455" max="8456" width="17" style="6" customWidth="1"/>
    <col min="8457" max="8457" width="14" style="6" customWidth="1"/>
    <col min="8458" max="8458" width="21" style="6" customWidth="1"/>
    <col min="8459" max="8459" width="13" style="6" customWidth="1"/>
    <col min="8460" max="8460" width="17" style="6" customWidth="1"/>
    <col min="8461" max="8704" width="21.08984375" style="6" customWidth="1"/>
    <col min="8705" max="8705" width="3" style="6" customWidth="1"/>
    <col min="8706" max="8706" width="27" style="6" customWidth="1"/>
    <col min="8707" max="8707" width="17" style="6" customWidth="1"/>
    <col min="8708" max="8708" width="14" style="6" customWidth="1"/>
    <col min="8709" max="8709" width="15" style="6" customWidth="1"/>
    <col min="8710" max="8710" width="13" style="6" customWidth="1"/>
    <col min="8711" max="8712" width="17" style="6" customWidth="1"/>
    <col min="8713" max="8713" width="14" style="6" customWidth="1"/>
    <col min="8714" max="8714" width="21" style="6" customWidth="1"/>
    <col min="8715" max="8715" width="13" style="6" customWidth="1"/>
    <col min="8716" max="8716" width="17" style="6" customWidth="1"/>
    <col min="8717" max="8960" width="21.08984375" style="6" customWidth="1"/>
    <col min="8961" max="8961" width="3" style="6" customWidth="1"/>
    <col min="8962" max="8962" width="27" style="6" customWidth="1"/>
    <col min="8963" max="8963" width="17" style="6" customWidth="1"/>
    <col min="8964" max="8964" width="14" style="6" customWidth="1"/>
    <col min="8965" max="8965" width="15" style="6" customWidth="1"/>
    <col min="8966" max="8966" width="13" style="6" customWidth="1"/>
    <col min="8967" max="8968" width="17" style="6" customWidth="1"/>
    <col min="8969" max="8969" width="14" style="6" customWidth="1"/>
    <col min="8970" max="8970" width="21" style="6" customWidth="1"/>
    <col min="8971" max="8971" width="13" style="6" customWidth="1"/>
    <col min="8972" max="8972" width="17" style="6" customWidth="1"/>
    <col min="8973" max="9216" width="21.08984375" style="6" customWidth="1"/>
    <col min="9217" max="9217" width="3" style="6" customWidth="1"/>
    <col min="9218" max="9218" width="27" style="6" customWidth="1"/>
    <col min="9219" max="9219" width="17" style="6" customWidth="1"/>
    <col min="9220" max="9220" width="14" style="6" customWidth="1"/>
    <col min="9221" max="9221" width="15" style="6" customWidth="1"/>
    <col min="9222" max="9222" width="13" style="6" customWidth="1"/>
    <col min="9223" max="9224" width="17" style="6" customWidth="1"/>
    <col min="9225" max="9225" width="14" style="6" customWidth="1"/>
    <col min="9226" max="9226" width="21" style="6" customWidth="1"/>
    <col min="9227" max="9227" width="13" style="6" customWidth="1"/>
    <col min="9228" max="9228" width="17" style="6" customWidth="1"/>
    <col min="9229" max="9472" width="21.08984375" style="6" customWidth="1"/>
    <col min="9473" max="9473" width="3" style="6" customWidth="1"/>
    <col min="9474" max="9474" width="27" style="6" customWidth="1"/>
    <col min="9475" max="9475" width="17" style="6" customWidth="1"/>
    <col min="9476" max="9476" width="14" style="6" customWidth="1"/>
    <col min="9477" max="9477" width="15" style="6" customWidth="1"/>
    <col min="9478" max="9478" width="13" style="6" customWidth="1"/>
    <col min="9479" max="9480" width="17" style="6" customWidth="1"/>
    <col min="9481" max="9481" width="14" style="6" customWidth="1"/>
    <col min="9482" max="9482" width="21" style="6" customWidth="1"/>
    <col min="9483" max="9483" width="13" style="6" customWidth="1"/>
    <col min="9484" max="9484" width="17" style="6" customWidth="1"/>
    <col min="9485" max="9728" width="21.08984375" style="6" customWidth="1"/>
    <col min="9729" max="9729" width="3" style="6" customWidth="1"/>
    <col min="9730" max="9730" width="27" style="6" customWidth="1"/>
    <col min="9731" max="9731" width="17" style="6" customWidth="1"/>
    <col min="9732" max="9732" width="14" style="6" customWidth="1"/>
    <col min="9733" max="9733" width="15" style="6" customWidth="1"/>
    <col min="9734" max="9734" width="13" style="6" customWidth="1"/>
    <col min="9735" max="9736" width="17" style="6" customWidth="1"/>
    <col min="9737" max="9737" width="14" style="6" customWidth="1"/>
    <col min="9738" max="9738" width="21" style="6" customWidth="1"/>
    <col min="9739" max="9739" width="13" style="6" customWidth="1"/>
    <col min="9740" max="9740" width="17" style="6" customWidth="1"/>
    <col min="9741" max="9984" width="21.08984375" style="6" customWidth="1"/>
    <col min="9985" max="9985" width="3" style="6" customWidth="1"/>
    <col min="9986" max="9986" width="27" style="6" customWidth="1"/>
    <col min="9987" max="9987" width="17" style="6" customWidth="1"/>
    <col min="9988" max="9988" width="14" style="6" customWidth="1"/>
    <col min="9989" max="9989" width="15" style="6" customWidth="1"/>
    <col min="9990" max="9990" width="13" style="6" customWidth="1"/>
    <col min="9991" max="9992" width="17" style="6" customWidth="1"/>
    <col min="9993" max="9993" width="14" style="6" customWidth="1"/>
    <col min="9994" max="9994" width="21" style="6" customWidth="1"/>
    <col min="9995" max="9995" width="13" style="6" customWidth="1"/>
    <col min="9996" max="9996" width="17" style="6" customWidth="1"/>
    <col min="9997" max="10240" width="21.08984375" style="6" customWidth="1"/>
    <col min="10241" max="10241" width="3" style="6" customWidth="1"/>
    <col min="10242" max="10242" width="27" style="6" customWidth="1"/>
    <col min="10243" max="10243" width="17" style="6" customWidth="1"/>
    <col min="10244" max="10244" width="14" style="6" customWidth="1"/>
    <col min="10245" max="10245" width="15" style="6" customWidth="1"/>
    <col min="10246" max="10246" width="13" style="6" customWidth="1"/>
    <col min="10247" max="10248" width="17" style="6" customWidth="1"/>
    <col min="10249" max="10249" width="14" style="6" customWidth="1"/>
    <col min="10250" max="10250" width="21" style="6" customWidth="1"/>
    <col min="10251" max="10251" width="13" style="6" customWidth="1"/>
    <col min="10252" max="10252" width="17" style="6" customWidth="1"/>
    <col min="10253" max="10496" width="21.08984375" style="6" customWidth="1"/>
    <col min="10497" max="10497" width="3" style="6" customWidth="1"/>
    <col min="10498" max="10498" width="27" style="6" customWidth="1"/>
    <col min="10499" max="10499" width="17" style="6" customWidth="1"/>
    <col min="10500" max="10500" width="14" style="6" customWidth="1"/>
    <col min="10501" max="10501" width="15" style="6" customWidth="1"/>
    <col min="10502" max="10502" width="13" style="6" customWidth="1"/>
    <col min="10503" max="10504" width="17" style="6" customWidth="1"/>
    <col min="10505" max="10505" width="14" style="6" customWidth="1"/>
    <col min="10506" max="10506" width="21" style="6" customWidth="1"/>
    <col min="10507" max="10507" width="13" style="6" customWidth="1"/>
    <col min="10508" max="10508" width="17" style="6" customWidth="1"/>
    <col min="10509" max="10752" width="21.08984375" style="6" customWidth="1"/>
    <col min="10753" max="10753" width="3" style="6" customWidth="1"/>
    <col min="10754" max="10754" width="27" style="6" customWidth="1"/>
    <col min="10755" max="10755" width="17" style="6" customWidth="1"/>
    <col min="10756" max="10756" width="14" style="6" customWidth="1"/>
    <col min="10757" max="10757" width="15" style="6" customWidth="1"/>
    <col min="10758" max="10758" width="13" style="6" customWidth="1"/>
    <col min="10759" max="10760" width="17" style="6" customWidth="1"/>
    <col min="10761" max="10761" width="14" style="6" customWidth="1"/>
    <col min="10762" max="10762" width="21" style="6" customWidth="1"/>
    <col min="10763" max="10763" width="13" style="6" customWidth="1"/>
    <col min="10764" max="10764" width="17" style="6" customWidth="1"/>
    <col min="10765" max="11008" width="21.08984375" style="6" customWidth="1"/>
    <col min="11009" max="11009" width="3" style="6" customWidth="1"/>
    <col min="11010" max="11010" width="27" style="6" customWidth="1"/>
    <col min="11011" max="11011" width="17" style="6" customWidth="1"/>
    <col min="11012" max="11012" width="14" style="6" customWidth="1"/>
    <col min="11013" max="11013" width="15" style="6" customWidth="1"/>
    <col min="11014" max="11014" width="13" style="6" customWidth="1"/>
    <col min="11015" max="11016" width="17" style="6" customWidth="1"/>
    <col min="11017" max="11017" width="14" style="6" customWidth="1"/>
    <col min="11018" max="11018" width="21" style="6" customWidth="1"/>
    <col min="11019" max="11019" width="13" style="6" customWidth="1"/>
    <col min="11020" max="11020" width="17" style="6" customWidth="1"/>
    <col min="11021" max="11264" width="21.08984375" style="6" customWidth="1"/>
    <col min="11265" max="11265" width="3" style="6" customWidth="1"/>
    <col min="11266" max="11266" width="27" style="6" customWidth="1"/>
    <col min="11267" max="11267" width="17" style="6" customWidth="1"/>
    <col min="11268" max="11268" width="14" style="6" customWidth="1"/>
    <col min="11269" max="11269" width="15" style="6" customWidth="1"/>
    <col min="11270" max="11270" width="13" style="6" customWidth="1"/>
    <col min="11271" max="11272" width="17" style="6" customWidth="1"/>
    <col min="11273" max="11273" width="14" style="6" customWidth="1"/>
    <col min="11274" max="11274" width="21" style="6" customWidth="1"/>
    <col min="11275" max="11275" width="13" style="6" customWidth="1"/>
    <col min="11276" max="11276" width="17" style="6" customWidth="1"/>
    <col min="11277" max="11520" width="21.08984375" style="6" customWidth="1"/>
    <col min="11521" max="11521" width="3" style="6" customWidth="1"/>
    <col min="11522" max="11522" width="27" style="6" customWidth="1"/>
    <col min="11523" max="11523" width="17" style="6" customWidth="1"/>
    <col min="11524" max="11524" width="14" style="6" customWidth="1"/>
    <col min="11525" max="11525" width="15" style="6" customWidth="1"/>
    <col min="11526" max="11526" width="13" style="6" customWidth="1"/>
    <col min="11527" max="11528" width="17" style="6" customWidth="1"/>
    <col min="11529" max="11529" width="14" style="6" customWidth="1"/>
    <col min="11530" max="11530" width="21" style="6" customWidth="1"/>
    <col min="11531" max="11531" width="13" style="6" customWidth="1"/>
    <col min="11532" max="11532" width="17" style="6" customWidth="1"/>
    <col min="11533" max="11776" width="21.08984375" style="6" customWidth="1"/>
    <col min="11777" max="11777" width="3" style="6" customWidth="1"/>
    <col min="11778" max="11778" width="27" style="6" customWidth="1"/>
    <col min="11779" max="11779" width="17" style="6" customWidth="1"/>
    <col min="11780" max="11780" width="14" style="6" customWidth="1"/>
    <col min="11781" max="11781" width="15" style="6" customWidth="1"/>
    <col min="11782" max="11782" width="13" style="6" customWidth="1"/>
    <col min="11783" max="11784" width="17" style="6" customWidth="1"/>
    <col min="11785" max="11785" width="14" style="6" customWidth="1"/>
    <col min="11786" max="11786" width="21" style="6" customWidth="1"/>
    <col min="11787" max="11787" width="13" style="6" customWidth="1"/>
    <col min="11788" max="11788" width="17" style="6" customWidth="1"/>
    <col min="11789" max="12032" width="21.08984375" style="6" customWidth="1"/>
    <col min="12033" max="12033" width="3" style="6" customWidth="1"/>
    <col min="12034" max="12034" width="27" style="6" customWidth="1"/>
    <col min="12035" max="12035" width="17" style="6" customWidth="1"/>
    <col min="12036" max="12036" width="14" style="6" customWidth="1"/>
    <col min="12037" max="12037" width="15" style="6" customWidth="1"/>
    <col min="12038" max="12038" width="13" style="6" customWidth="1"/>
    <col min="12039" max="12040" width="17" style="6" customWidth="1"/>
    <col min="12041" max="12041" width="14" style="6" customWidth="1"/>
    <col min="12042" max="12042" width="21" style="6" customWidth="1"/>
    <col min="12043" max="12043" width="13" style="6" customWidth="1"/>
    <col min="12044" max="12044" width="17" style="6" customWidth="1"/>
    <col min="12045" max="12288" width="21.08984375" style="6" customWidth="1"/>
    <col min="12289" max="12289" width="3" style="6" customWidth="1"/>
    <col min="12290" max="12290" width="27" style="6" customWidth="1"/>
    <col min="12291" max="12291" width="17" style="6" customWidth="1"/>
    <col min="12292" max="12292" width="14" style="6" customWidth="1"/>
    <col min="12293" max="12293" width="15" style="6" customWidth="1"/>
    <col min="12294" max="12294" width="13" style="6" customWidth="1"/>
    <col min="12295" max="12296" width="17" style="6" customWidth="1"/>
    <col min="12297" max="12297" width="14" style="6" customWidth="1"/>
    <col min="12298" max="12298" width="21" style="6" customWidth="1"/>
    <col min="12299" max="12299" width="13" style="6" customWidth="1"/>
    <col min="12300" max="12300" width="17" style="6" customWidth="1"/>
    <col min="12301" max="12544" width="21.08984375" style="6" customWidth="1"/>
    <col min="12545" max="12545" width="3" style="6" customWidth="1"/>
    <col min="12546" max="12546" width="27" style="6" customWidth="1"/>
    <col min="12547" max="12547" width="17" style="6" customWidth="1"/>
    <col min="12548" max="12548" width="14" style="6" customWidth="1"/>
    <col min="12549" max="12549" width="15" style="6" customWidth="1"/>
    <col min="12550" max="12550" width="13" style="6" customWidth="1"/>
    <col min="12551" max="12552" width="17" style="6" customWidth="1"/>
    <col min="12553" max="12553" width="14" style="6" customWidth="1"/>
    <col min="12554" max="12554" width="21" style="6" customWidth="1"/>
    <col min="12555" max="12555" width="13" style="6" customWidth="1"/>
    <col min="12556" max="12556" width="17" style="6" customWidth="1"/>
    <col min="12557" max="12800" width="21.08984375" style="6" customWidth="1"/>
    <col min="12801" max="12801" width="3" style="6" customWidth="1"/>
    <col min="12802" max="12802" width="27" style="6" customWidth="1"/>
    <col min="12803" max="12803" width="17" style="6" customWidth="1"/>
    <col min="12804" max="12804" width="14" style="6" customWidth="1"/>
    <col min="12805" max="12805" width="15" style="6" customWidth="1"/>
    <col min="12806" max="12806" width="13" style="6" customWidth="1"/>
    <col min="12807" max="12808" width="17" style="6" customWidth="1"/>
    <col min="12809" max="12809" width="14" style="6" customWidth="1"/>
    <col min="12810" max="12810" width="21" style="6" customWidth="1"/>
    <col min="12811" max="12811" width="13" style="6" customWidth="1"/>
    <col min="12812" max="12812" width="17" style="6" customWidth="1"/>
    <col min="12813" max="13056" width="21.08984375" style="6" customWidth="1"/>
    <col min="13057" max="13057" width="3" style="6" customWidth="1"/>
    <col min="13058" max="13058" width="27" style="6" customWidth="1"/>
    <col min="13059" max="13059" width="17" style="6" customWidth="1"/>
    <col min="13060" max="13060" width="14" style="6" customWidth="1"/>
    <col min="13061" max="13061" width="15" style="6" customWidth="1"/>
    <col min="13062" max="13062" width="13" style="6" customWidth="1"/>
    <col min="13063" max="13064" width="17" style="6" customWidth="1"/>
    <col min="13065" max="13065" width="14" style="6" customWidth="1"/>
    <col min="13066" max="13066" width="21" style="6" customWidth="1"/>
    <col min="13067" max="13067" width="13" style="6" customWidth="1"/>
    <col min="13068" max="13068" width="17" style="6" customWidth="1"/>
    <col min="13069" max="13312" width="21.08984375" style="6" customWidth="1"/>
    <col min="13313" max="13313" width="3" style="6" customWidth="1"/>
    <col min="13314" max="13314" width="27" style="6" customWidth="1"/>
    <col min="13315" max="13315" width="17" style="6" customWidth="1"/>
    <col min="13316" max="13316" width="14" style="6" customWidth="1"/>
    <col min="13317" max="13317" width="15" style="6" customWidth="1"/>
    <col min="13318" max="13318" width="13" style="6" customWidth="1"/>
    <col min="13319" max="13320" width="17" style="6" customWidth="1"/>
    <col min="13321" max="13321" width="14" style="6" customWidth="1"/>
    <col min="13322" max="13322" width="21" style="6" customWidth="1"/>
    <col min="13323" max="13323" width="13" style="6" customWidth="1"/>
    <col min="13324" max="13324" width="17" style="6" customWidth="1"/>
    <col min="13325" max="13568" width="21.08984375" style="6" customWidth="1"/>
    <col min="13569" max="13569" width="3" style="6" customWidth="1"/>
    <col min="13570" max="13570" width="27" style="6" customWidth="1"/>
    <col min="13571" max="13571" width="17" style="6" customWidth="1"/>
    <col min="13572" max="13572" width="14" style="6" customWidth="1"/>
    <col min="13573" max="13573" width="15" style="6" customWidth="1"/>
    <col min="13574" max="13574" width="13" style="6" customWidth="1"/>
    <col min="13575" max="13576" width="17" style="6" customWidth="1"/>
    <col min="13577" max="13577" width="14" style="6" customWidth="1"/>
    <col min="13578" max="13578" width="21" style="6" customWidth="1"/>
    <col min="13579" max="13579" width="13" style="6" customWidth="1"/>
    <col min="13580" max="13580" width="17" style="6" customWidth="1"/>
    <col min="13581" max="13824" width="21.08984375" style="6" customWidth="1"/>
    <col min="13825" max="13825" width="3" style="6" customWidth="1"/>
    <col min="13826" max="13826" width="27" style="6" customWidth="1"/>
    <col min="13827" max="13827" width="17" style="6" customWidth="1"/>
    <col min="13828" max="13828" width="14" style="6" customWidth="1"/>
    <col min="13829" max="13829" width="15" style="6" customWidth="1"/>
    <col min="13830" max="13830" width="13" style="6" customWidth="1"/>
    <col min="13831" max="13832" width="17" style="6" customWidth="1"/>
    <col min="13833" max="13833" width="14" style="6" customWidth="1"/>
    <col min="13834" max="13834" width="21" style="6" customWidth="1"/>
    <col min="13835" max="13835" width="13" style="6" customWidth="1"/>
    <col min="13836" max="13836" width="17" style="6" customWidth="1"/>
    <col min="13837" max="14080" width="21.08984375" style="6" customWidth="1"/>
    <col min="14081" max="14081" width="3" style="6" customWidth="1"/>
    <col min="14082" max="14082" width="27" style="6" customWidth="1"/>
    <col min="14083" max="14083" width="17" style="6" customWidth="1"/>
    <col min="14084" max="14084" width="14" style="6" customWidth="1"/>
    <col min="14085" max="14085" width="15" style="6" customWidth="1"/>
    <col min="14086" max="14086" width="13" style="6" customWidth="1"/>
    <col min="14087" max="14088" width="17" style="6" customWidth="1"/>
    <col min="14089" max="14089" width="14" style="6" customWidth="1"/>
    <col min="14090" max="14090" width="21" style="6" customWidth="1"/>
    <col min="14091" max="14091" width="13" style="6" customWidth="1"/>
    <col min="14092" max="14092" width="17" style="6" customWidth="1"/>
    <col min="14093" max="14336" width="21.08984375" style="6" customWidth="1"/>
    <col min="14337" max="14337" width="3" style="6" customWidth="1"/>
    <col min="14338" max="14338" width="27" style="6" customWidth="1"/>
    <col min="14339" max="14339" width="17" style="6" customWidth="1"/>
    <col min="14340" max="14340" width="14" style="6" customWidth="1"/>
    <col min="14341" max="14341" width="15" style="6" customWidth="1"/>
    <col min="14342" max="14342" width="13" style="6" customWidth="1"/>
    <col min="14343" max="14344" width="17" style="6" customWidth="1"/>
    <col min="14345" max="14345" width="14" style="6" customWidth="1"/>
    <col min="14346" max="14346" width="21" style="6" customWidth="1"/>
    <col min="14347" max="14347" width="13" style="6" customWidth="1"/>
    <col min="14348" max="14348" width="17" style="6" customWidth="1"/>
    <col min="14349" max="14592" width="21.08984375" style="6" customWidth="1"/>
    <col min="14593" max="14593" width="3" style="6" customWidth="1"/>
    <col min="14594" max="14594" width="27" style="6" customWidth="1"/>
    <col min="14595" max="14595" width="17" style="6" customWidth="1"/>
    <col min="14596" max="14596" width="14" style="6" customWidth="1"/>
    <col min="14597" max="14597" width="15" style="6" customWidth="1"/>
    <col min="14598" max="14598" width="13" style="6" customWidth="1"/>
    <col min="14599" max="14600" width="17" style="6" customWidth="1"/>
    <col min="14601" max="14601" width="14" style="6" customWidth="1"/>
    <col min="14602" max="14602" width="21" style="6" customWidth="1"/>
    <col min="14603" max="14603" width="13" style="6" customWidth="1"/>
    <col min="14604" max="14604" width="17" style="6" customWidth="1"/>
    <col min="14605" max="14848" width="21.08984375" style="6" customWidth="1"/>
    <col min="14849" max="14849" width="3" style="6" customWidth="1"/>
    <col min="14850" max="14850" width="27" style="6" customWidth="1"/>
    <col min="14851" max="14851" width="17" style="6" customWidth="1"/>
    <col min="14852" max="14852" width="14" style="6" customWidth="1"/>
    <col min="14853" max="14853" width="15" style="6" customWidth="1"/>
    <col min="14854" max="14854" width="13" style="6" customWidth="1"/>
    <col min="14855" max="14856" width="17" style="6" customWidth="1"/>
    <col min="14857" max="14857" width="14" style="6" customWidth="1"/>
    <col min="14858" max="14858" width="21" style="6" customWidth="1"/>
    <col min="14859" max="14859" width="13" style="6" customWidth="1"/>
    <col min="14860" max="14860" width="17" style="6" customWidth="1"/>
    <col min="14861" max="15104" width="21.08984375" style="6" customWidth="1"/>
    <col min="15105" max="15105" width="3" style="6" customWidth="1"/>
    <col min="15106" max="15106" width="27" style="6" customWidth="1"/>
    <col min="15107" max="15107" width="17" style="6" customWidth="1"/>
    <col min="15108" max="15108" width="14" style="6" customWidth="1"/>
    <col min="15109" max="15109" width="15" style="6" customWidth="1"/>
    <col min="15110" max="15110" width="13" style="6" customWidth="1"/>
    <col min="15111" max="15112" width="17" style="6" customWidth="1"/>
    <col min="15113" max="15113" width="14" style="6" customWidth="1"/>
    <col min="15114" max="15114" width="21" style="6" customWidth="1"/>
    <col min="15115" max="15115" width="13" style="6" customWidth="1"/>
    <col min="15116" max="15116" width="17" style="6" customWidth="1"/>
    <col min="15117" max="15360" width="21.08984375" style="6" customWidth="1"/>
    <col min="15361" max="15361" width="3" style="6" customWidth="1"/>
    <col min="15362" max="15362" width="27" style="6" customWidth="1"/>
    <col min="15363" max="15363" width="17" style="6" customWidth="1"/>
    <col min="15364" max="15364" width="14" style="6" customWidth="1"/>
    <col min="15365" max="15365" width="15" style="6" customWidth="1"/>
    <col min="15366" max="15366" width="13" style="6" customWidth="1"/>
    <col min="15367" max="15368" width="17" style="6" customWidth="1"/>
    <col min="15369" max="15369" width="14" style="6" customWidth="1"/>
    <col min="15370" max="15370" width="21" style="6" customWidth="1"/>
    <col min="15371" max="15371" width="13" style="6" customWidth="1"/>
    <col min="15372" max="15372" width="17" style="6" customWidth="1"/>
    <col min="15373" max="15616" width="21.08984375" style="6" customWidth="1"/>
    <col min="15617" max="15617" width="3" style="6" customWidth="1"/>
    <col min="15618" max="15618" width="27" style="6" customWidth="1"/>
    <col min="15619" max="15619" width="17" style="6" customWidth="1"/>
    <col min="15620" max="15620" width="14" style="6" customWidth="1"/>
    <col min="15621" max="15621" width="15" style="6" customWidth="1"/>
    <col min="15622" max="15622" width="13" style="6" customWidth="1"/>
    <col min="15623" max="15624" width="17" style="6" customWidth="1"/>
    <col min="15625" max="15625" width="14" style="6" customWidth="1"/>
    <col min="15626" max="15626" width="21" style="6" customWidth="1"/>
    <col min="15627" max="15627" width="13" style="6" customWidth="1"/>
    <col min="15628" max="15628" width="17" style="6" customWidth="1"/>
    <col min="15629" max="15872" width="21.08984375" style="6" customWidth="1"/>
    <col min="15873" max="15873" width="3" style="6" customWidth="1"/>
    <col min="15874" max="15874" width="27" style="6" customWidth="1"/>
    <col min="15875" max="15875" width="17" style="6" customWidth="1"/>
    <col min="15876" max="15876" width="14" style="6" customWidth="1"/>
    <col min="15877" max="15877" width="15" style="6" customWidth="1"/>
    <col min="15878" max="15878" width="13" style="6" customWidth="1"/>
    <col min="15879" max="15880" width="17" style="6" customWidth="1"/>
    <col min="15881" max="15881" width="14" style="6" customWidth="1"/>
    <col min="15882" max="15882" width="21" style="6" customWidth="1"/>
    <col min="15883" max="15883" width="13" style="6" customWidth="1"/>
    <col min="15884" max="15884" width="17" style="6" customWidth="1"/>
    <col min="15885" max="16128" width="21.08984375" style="6" customWidth="1"/>
    <col min="16129" max="16129" width="3" style="6" customWidth="1"/>
    <col min="16130" max="16130" width="27" style="6" customWidth="1"/>
    <col min="16131" max="16131" width="17" style="6" customWidth="1"/>
    <col min="16132" max="16132" width="14" style="6" customWidth="1"/>
    <col min="16133" max="16133" width="15" style="6" customWidth="1"/>
    <col min="16134" max="16134" width="13" style="6" customWidth="1"/>
    <col min="16135" max="16136" width="17" style="6" customWidth="1"/>
    <col min="16137" max="16137" width="14" style="6" customWidth="1"/>
    <col min="16138" max="16138" width="21" style="6" customWidth="1"/>
    <col min="16139" max="16139" width="13" style="6" customWidth="1"/>
    <col min="16140" max="16140" width="17" style="6" customWidth="1"/>
    <col min="16141" max="16384" width="21.08984375" style="6" customWidth="1"/>
  </cols>
  <sheetData>
    <row r="1" spans="1:12" ht="13" x14ac:dyDescent="0.25">
      <c r="A1" s="47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13" x14ac:dyDescent="0.25">
      <c r="A2" s="47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13" x14ac:dyDescent="0.25">
      <c r="A3" s="47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13" x14ac:dyDescent="0.25">
      <c r="A4" s="47" t="s">
        <v>120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1:12" ht="13" x14ac:dyDescent="0.25">
      <c r="A5" s="47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2" ht="13" x14ac:dyDescent="0.25">
      <c r="A6" s="47" t="s">
        <v>5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12" ht="13" x14ac:dyDescent="0.25">
      <c r="A7" s="47" t="s">
        <v>6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1:12" x14ac:dyDescent="0.25">
      <c r="A8" s="48" t="s">
        <v>7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2" ht="13" x14ac:dyDescent="0.25">
      <c r="A9" s="47" t="s">
        <v>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x14ac:dyDescent="0.25">
      <c r="B10" s="6" t="s">
        <v>1</v>
      </c>
      <c r="C10" s="6" t="s">
        <v>1</v>
      </c>
      <c r="D10" s="6" t="s">
        <v>1</v>
      </c>
      <c r="E10" s="6" t="s">
        <v>12</v>
      </c>
      <c r="F10" s="6" t="s">
        <v>1</v>
      </c>
      <c r="G10" s="6" t="s">
        <v>1</v>
      </c>
      <c r="H10" s="14" t="s">
        <v>1</v>
      </c>
      <c r="I10" s="14" t="s">
        <v>1</v>
      </c>
      <c r="J10" s="14" t="s">
        <v>121</v>
      </c>
      <c r="K10" s="14"/>
      <c r="L10" s="14"/>
    </row>
    <row r="11" spans="1:12" x14ac:dyDescent="0.25">
      <c r="B11" s="6" t="s">
        <v>1</v>
      </c>
      <c r="C11" s="6" t="s">
        <v>1</v>
      </c>
      <c r="D11" s="6" t="s">
        <v>13</v>
      </c>
      <c r="E11" s="6" t="s">
        <v>13</v>
      </c>
      <c r="F11" s="6" t="s">
        <v>1</v>
      </c>
      <c r="G11" s="6" t="s">
        <v>1</v>
      </c>
      <c r="H11" s="14" t="s">
        <v>1</v>
      </c>
      <c r="I11" s="14" t="s">
        <v>13</v>
      </c>
      <c r="J11" s="14" t="s">
        <v>13</v>
      </c>
      <c r="K11" s="14"/>
      <c r="L11" s="14"/>
    </row>
    <row r="12" spans="1:12" x14ac:dyDescent="0.25">
      <c r="B12" s="6" t="s">
        <v>1</v>
      </c>
      <c r="C12" s="6" t="s">
        <v>14</v>
      </c>
      <c r="D12" s="6" t="s">
        <v>15</v>
      </c>
      <c r="E12" s="6" t="s">
        <v>15</v>
      </c>
      <c r="F12" s="6" t="s">
        <v>1</v>
      </c>
      <c r="G12" s="6" t="s">
        <v>17</v>
      </c>
      <c r="H12" s="14" t="s">
        <v>14</v>
      </c>
      <c r="I12" s="14" t="s">
        <v>15</v>
      </c>
      <c r="J12" s="14" t="s">
        <v>15</v>
      </c>
      <c r="K12" s="14" t="s">
        <v>1</v>
      </c>
      <c r="L12" s="14" t="s">
        <v>17</v>
      </c>
    </row>
    <row r="13" spans="1:12" x14ac:dyDescent="0.25">
      <c r="B13" s="6" t="s">
        <v>122</v>
      </c>
      <c r="C13" s="6" t="s">
        <v>18</v>
      </c>
      <c r="D13" s="6" t="s">
        <v>19</v>
      </c>
      <c r="E13" s="6" t="s">
        <v>123</v>
      </c>
      <c r="F13" s="6" t="s">
        <v>124</v>
      </c>
      <c r="G13" s="6" t="s">
        <v>22</v>
      </c>
      <c r="H13" s="14" t="s">
        <v>18</v>
      </c>
      <c r="I13" s="14" t="s">
        <v>19</v>
      </c>
      <c r="J13" s="14" t="s">
        <v>123</v>
      </c>
      <c r="K13" s="14" t="s">
        <v>124</v>
      </c>
      <c r="L13" s="14" t="s">
        <v>22</v>
      </c>
    </row>
    <row r="14" spans="1:12" x14ac:dyDescent="0.25">
      <c r="B14" s="6" t="s">
        <v>1</v>
      </c>
      <c r="C14" s="6" t="s">
        <v>1</v>
      </c>
      <c r="D14" s="6" t="s">
        <v>1</v>
      </c>
      <c r="E14" s="6" t="s">
        <v>1</v>
      </c>
      <c r="F14" s="6" t="s">
        <v>1</v>
      </c>
      <c r="G14" s="6" t="s">
        <v>1</v>
      </c>
      <c r="H14" s="14" t="s">
        <v>23</v>
      </c>
      <c r="I14" s="14"/>
      <c r="J14" s="14"/>
      <c r="K14" s="14"/>
      <c r="L14" s="14"/>
    </row>
    <row r="15" spans="1:12" x14ac:dyDescent="0.25">
      <c r="B15" s="8">
        <v>1</v>
      </c>
      <c r="C15" s="13">
        <v>205993</v>
      </c>
      <c r="D15" s="13">
        <v>3356</v>
      </c>
      <c r="E15" s="13">
        <v>24273</v>
      </c>
      <c r="F15" s="6" t="s">
        <v>125</v>
      </c>
      <c r="G15" s="13">
        <v>185075</v>
      </c>
      <c r="H15" s="15">
        <v>195449</v>
      </c>
      <c r="I15" s="15">
        <v>3669</v>
      </c>
      <c r="J15" s="15">
        <v>22081</v>
      </c>
      <c r="K15" s="14" t="s">
        <v>25</v>
      </c>
      <c r="L15" s="15">
        <v>177037</v>
      </c>
    </row>
    <row r="16" spans="1:12" x14ac:dyDescent="0.25">
      <c r="B16" s="8">
        <v>2</v>
      </c>
      <c r="C16" s="8">
        <v>90625</v>
      </c>
      <c r="D16" s="8">
        <v>2131</v>
      </c>
      <c r="E16" s="8">
        <v>5542</v>
      </c>
      <c r="F16" s="8">
        <v>1</v>
      </c>
      <c r="G16" s="8">
        <v>87213</v>
      </c>
      <c r="H16" s="16">
        <v>87400</v>
      </c>
      <c r="I16" s="16">
        <v>1287</v>
      </c>
      <c r="J16" s="16">
        <v>7197</v>
      </c>
      <c r="K16" s="16">
        <v>0</v>
      </c>
      <c r="L16" s="16">
        <v>81490</v>
      </c>
    </row>
    <row r="17" spans="2:12" x14ac:dyDescent="0.25">
      <c r="B17" s="6" t="s">
        <v>126</v>
      </c>
      <c r="H17" s="14"/>
      <c r="I17" s="14"/>
      <c r="J17" s="14"/>
      <c r="K17" s="14"/>
      <c r="L17" s="14"/>
    </row>
    <row r="18" spans="2:12" x14ac:dyDescent="0.25">
      <c r="B18" s="6" t="s">
        <v>127</v>
      </c>
      <c r="C18" s="8">
        <v>296618</v>
      </c>
      <c r="D18" s="8">
        <v>5487</v>
      </c>
      <c r="E18" s="8">
        <v>29815</v>
      </c>
      <c r="F18" s="8">
        <v>2</v>
      </c>
      <c r="G18" s="8">
        <v>272288</v>
      </c>
      <c r="H18" s="16">
        <v>282849</v>
      </c>
      <c r="I18" s="16">
        <v>4956</v>
      </c>
      <c r="J18" s="16">
        <v>29278</v>
      </c>
      <c r="K18" s="16">
        <v>0</v>
      </c>
      <c r="L18" s="16">
        <v>258527</v>
      </c>
    </row>
    <row r="19" spans="2:12" x14ac:dyDescent="0.25">
      <c r="B19" s="8">
        <v>3</v>
      </c>
      <c r="C19" s="8">
        <v>13365</v>
      </c>
      <c r="D19" s="8">
        <v>384</v>
      </c>
      <c r="E19" s="8">
        <v>772</v>
      </c>
      <c r="F19" s="8">
        <v>0</v>
      </c>
      <c r="G19" s="8">
        <v>12977</v>
      </c>
      <c r="H19" s="16">
        <v>11290</v>
      </c>
      <c r="I19" s="16">
        <v>174</v>
      </c>
      <c r="J19" s="16">
        <v>856</v>
      </c>
      <c r="K19" s="16">
        <v>0</v>
      </c>
      <c r="L19" s="16">
        <v>10608</v>
      </c>
    </row>
    <row r="20" spans="2:12" x14ac:dyDescent="0.25">
      <c r="B20" s="8">
        <v>4</v>
      </c>
      <c r="C20" s="8">
        <v>4159</v>
      </c>
      <c r="D20" s="8">
        <v>98</v>
      </c>
      <c r="E20" s="8">
        <v>78</v>
      </c>
      <c r="F20" s="8">
        <v>1</v>
      </c>
      <c r="G20" s="8">
        <v>4178</v>
      </c>
      <c r="H20" s="16">
        <v>3910</v>
      </c>
      <c r="I20" s="16">
        <v>63</v>
      </c>
      <c r="J20" s="16">
        <v>131</v>
      </c>
      <c r="K20" s="16">
        <v>28</v>
      </c>
      <c r="L20" s="16">
        <v>3814</v>
      </c>
    </row>
    <row r="21" spans="2:12" x14ac:dyDescent="0.25">
      <c r="B21" s="8">
        <v>5</v>
      </c>
      <c r="C21" s="8">
        <v>1440</v>
      </c>
      <c r="D21" s="8">
        <v>33</v>
      </c>
      <c r="E21" s="8">
        <v>53</v>
      </c>
      <c r="F21" s="8">
        <v>41</v>
      </c>
      <c r="G21" s="8">
        <v>1379</v>
      </c>
      <c r="H21" s="16">
        <v>1490</v>
      </c>
      <c r="I21" s="16">
        <v>46</v>
      </c>
      <c r="J21" s="16">
        <v>46</v>
      </c>
      <c r="K21" s="16">
        <v>36</v>
      </c>
      <c r="L21" s="16">
        <v>1454</v>
      </c>
    </row>
    <row r="22" spans="2:12" x14ac:dyDescent="0.25">
      <c r="B22" s="8">
        <v>6</v>
      </c>
      <c r="C22" s="8">
        <v>512</v>
      </c>
      <c r="D22" s="8">
        <v>35</v>
      </c>
      <c r="E22" s="8">
        <v>9</v>
      </c>
      <c r="F22" s="8">
        <v>130</v>
      </c>
      <c r="G22" s="8">
        <v>408</v>
      </c>
      <c r="H22" s="16">
        <v>633</v>
      </c>
      <c r="I22" s="16">
        <v>31</v>
      </c>
      <c r="J22" s="16">
        <v>20</v>
      </c>
      <c r="K22" s="16">
        <v>210</v>
      </c>
      <c r="L22" s="16">
        <v>434</v>
      </c>
    </row>
    <row r="23" spans="2:12" x14ac:dyDescent="0.25">
      <c r="B23" s="6" t="s">
        <v>128</v>
      </c>
      <c r="H23" s="14"/>
      <c r="I23" s="14"/>
      <c r="J23" s="14"/>
      <c r="K23" s="14"/>
      <c r="L23" s="14"/>
    </row>
    <row r="24" spans="2:12" x14ac:dyDescent="0.25">
      <c r="B24" s="6" t="s">
        <v>129</v>
      </c>
      <c r="C24" s="8">
        <v>19476</v>
      </c>
      <c r="D24" s="8">
        <v>550</v>
      </c>
      <c r="E24" s="8">
        <v>912</v>
      </c>
      <c r="F24" s="8">
        <v>172</v>
      </c>
      <c r="G24" s="8">
        <v>18942</v>
      </c>
      <c r="H24" s="16">
        <v>17323</v>
      </c>
      <c r="I24" s="16">
        <v>314</v>
      </c>
      <c r="J24" s="16">
        <v>1053</v>
      </c>
      <c r="K24" s="16">
        <v>274</v>
      </c>
      <c r="L24" s="16">
        <v>16310</v>
      </c>
    </row>
    <row r="25" spans="2:12" x14ac:dyDescent="0.25">
      <c r="B25" s="6" t="s">
        <v>130</v>
      </c>
      <c r="H25" s="14"/>
      <c r="I25" s="14"/>
      <c r="J25" s="14"/>
      <c r="K25" s="14"/>
      <c r="L25" s="14"/>
    </row>
    <row r="26" spans="2:12" ht="13" x14ac:dyDescent="0.25">
      <c r="B26" s="18" t="s">
        <v>131</v>
      </c>
      <c r="C26" s="13">
        <v>316094</v>
      </c>
      <c r="D26" s="13">
        <v>6037</v>
      </c>
      <c r="E26" s="13">
        <v>30727</v>
      </c>
      <c r="F26" s="13">
        <v>174</v>
      </c>
      <c r="G26" s="17">
        <v>291230</v>
      </c>
      <c r="H26" s="15">
        <v>300172</v>
      </c>
      <c r="I26" s="15">
        <v>5270</v>
      </c>
      <c r="J26" s="15">
        <v>30331</v>
      </c>
      <c r="K26" s="15">
        <v>274</v>
      </c>
      <c r="L26" s="15">
        <v>274837</v>
      </c>
    </row>
    <row r="27" spans="2:12" x14ac:dyDescent="0.25">
      <c r="G27" s="6" t="s">
        <v>133</v>
      </c>
    </row>
    <row r="28" spans="2:12" x14ac:dyDescent="0.25">
      <c r="G28" s="6" t="s">
        <v>132</v>
      </c>
    </row>
    <row r="29" spans="2:12" x14ac:dyDescent="0.25">
      <c r="B29" s="6" t="s">
        <v>35</v>
      </c>
    </row>
  </sheetData>
  <mergeCells count="9">
    <mergeCell ref="A7:L7"/>
    <mergeCell ref="A8:L8"/>
    <mergeCell ref="A9:L9"/>
    <mergeCell ref="A1:L1"/>
    <mergeCell ref="A2:L2"/>
    <mergeCell ref="A3:L3"/>
    <mergeCell ref="A4:L4"/>
    <mergeCell ref="A5:L5"/>
    <mergeCell ref="A6:L6"/>
  </mergeCells>
  <hyperlinks>
    <hyperlink ref="A8" location="Table_Of_Contents!A1" display="Table Of Contents" xr:uid="{60D89F2A-59B3-4894-A968-2706921C9D36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2C15-714B-47CD-9AE3-2957CDCF4351}">
  <dimension ref="A1:D34"/>
  <sheetViews>
    <sheetView topLeftCell="A8" zoomScale="80" zoomScaleNormal="80" workbookViewId="0">
      <selection activeCell="C24" sqref="C24:C26"/>
    </sheetView>
  </sheetViews>
  <sheetFormatPr defaultRowHeight="12.5" x14ac:dyDescent="0.25"/>
  <cols>
    <col min="1" max="1" width="3" style="6" customWidth="1"/>
    <col min="2" max="2" width="49" style="6" customWidth="1"/>
    <col min="3" max="3" width="15" style="6" customWidth="1"/>
    <col min="4" max="4" width="21" style="6" customWidth="1"/>
    <col min="5" max="256" width="21.08984375" style="6" customWidth="1"/>
    <col min="257" max="257" width="3" style="6" customWidth="1"/>
    <col min="258" max="258" width="49" style="6" customWidth="1"/>
    <col min="259" max="259" width="15" style="6" customWidth="1"/>
    <col min="260" max="260" width="21" style="6" customWidth="1"/>
    <col min="261" max="512" width="21.08984375" style="6" customWidth="1"/>
    <col min="513" max="513" width="3" style="6" customWidth="1"/>
    <col min="514" max="514" width="49" style="6" customWidth="1"/>
    <col min="515" max="515" width="15" style="6" customWidth="1"/>
    <col min="516" max="516" width="21" style="6" customWidth="1"/>
    <col min="517" max="768" width="21.08984375" style="6" customWidth="1"/>
    <col min="769" max="769" width="3" style="6" customWidth="1"/>
    <col min="770" max="770" width="49" style="6" customWidth="1"/>
    <col min="771" max="771" width="15" style="6" customWidth="1"/>
    <col min="772" max="772" width="21" style="6" customWidth="1"/>
    <col min="773" max="1024" width="21.08984375" style="6" customWidth="1"/>
    <col min="1025" max="1025" width="3" style="6" customWidth="1"/>
    <col min="1026" max="1026" width="49" style="6" customWidth="1"/>
    <col min="1027" max="1027" width="15" style="6" customWidth="1"/>
    <col min="1028" max="1028" width="21" style="6" customWidth="1"/>
    <col min="1029" max="1280" width="21.08984375" style="6" customWidth="1"/>
    <col min="1281" max="1281" width="3" style="6" customWidth="1"/>
    <col min="1282" max="1282" width="49" style="6" customWidth="1"/>
    <col min="1283" max="1283" width="15" style="6" customWidth="1"/>
    <col min="1284" max="1284" width="21" style="6" customWidth="1"/>
    <col min="1285" max="1536" width="21.08984375" style="6" customWidth="1"/>
    <col min="1537" max="1537" width="3" style="6" customWidth="1"/>
    <col min="1538" max="1538" width="49" style="6" customWidth="1"/>
    <col min="1539" max="1539" width="15" style="6" customWidth="1"/>
    <col min="1540" max="1540" width="21" style="6" customWidth="1"/>
    <col min="1541" max="1792" width="21.08984375" style="6" customWidth="1"/>
    <col min="1793" max="1793" width="3" style="6" customWidth="1"/>
    <col min="1794" max="1794" width="49" style="6" customWidth="1"/>
    <col min="1795" max="1795" width="15" style="6" customWidth="1"/>
    <col min="1796" max="1796" width="21" style="6" customWidth="1"/>
    <col min="1797" max="2048" width="21.08984375" style="6" customWidth="1"/>
    <col min="2049" max="2049" width="3" style="6" customWidth="1"/>
    <col min="2050" max="2050" width="49" style="6" customWidth="1"/>
    <col min="2051" max="2051" width="15" style="6" customWidth="1"/>
    <col min="2052" max="2052" width="21" style="6" customWidth="1"/>
    <col min="2053" max="2304" width="21.08984375" style="6" customWidth="1"/>
    <col min="2305" max="2305" width="3" style="6" customWidth="1"/>
    <col min="2306" max="2306" width="49" style="6" customWidth="1"/>
    <col min="2307" max="2307" width="15" style="6" customWidth="1"/>
    <col min="2308" max="2308" width="21" style="6" customWidth="1"/>
    <col min="2309" max="2560" width="21.08984375" style="6" customWidth="1"/>
    <col min="2561" max="2561" width="3" style="6" customWidth="1"/>
    <col min="2562" max="2562" width="49" style="6" customWidth="1"/>
    <col min="2563" max="2563" width="15" style="6" customWidth="1"/>
    <col min="2564" max="2564" width="21" style="6" customWidth="1"/>
    <col min="2565" max="2816" width="21.08984375" style="6" customWidth="1"/>
    <col min="2817" max="2817" width="3" style="6" customWidth="1"/>
    <col min="2818" max="2818" width="49" style="6" customWidth="1"/>
    <col min="2819" max="2819" width="15" style="6" customWidth="1"/>
    <col min="2820" max="2820" width="21" style="6" customWidth="1"/>
    <col min="2821" max="3072" width="21.08984375" style="6" customWidth="1"/>
    <col min="3073" max="3073" width="3" style="6" customWidth="1"/>
    <col min="3074" max="3074" width="49" style="6" customWidth="1"/>
    <col min="3075" max="3075" width="15" style="6" customWidth="1"/>
    <col min="3076" max="3076" width="21" style="6" customWidth="1"/>
    <col min="3077" max="3328" width="21.08984375" style="6" customWidth="1"/>
    <col min="3329" max="3329" width="3" style="6" customWidth="1"/>
    <col min="3330" max="3330" width="49" style="6" customWidth="1"/>
    <col min="3331" max="3331" width="15" style="6" customWidth="1"/>
    <col min="3332" max="3332" width="21" style="6" customWidth="1"/>
    <col min="3333" max="3584" width="21.08984375" style="6" customWidth="1"/>
    <col min="3585" max="3585" width="3" style="6" customWidth="1"/>
    <col min="3586" max="3586" width="49" style="6" customWidth="1"/>
    <col min="3587" max="3587" width="15" style="6" customWidth="1"/>
    <col min="3588" max="3588" width="21" style="6" customWidth="1"/>
    <col min="3589" max="3840" width="21.08984375" style="6" customWidth="1"/>
    <col min="3841" max="3841" width="3" style="6" customWidth="1"/>
    <col min="3842" max="3842" width="49" style="6" customWidth="1"/>
    <col min="3843" max="3843" width="15" style="6" customWidth="1"/>
    <col min="3844" max="3844" width="21" style="6" customWidth="1"/>
    <col min="3845" max="4096" width="21.08984375" style="6" customWidth="1"/>
    <col min="4097" max="4097" width="3" style="6" customWidth="1"/>
    <col min="4098" max="4098" width="49" style="6" customWidth="1"/>
    <col min="4099" max="4099" width="15" style="6" customWidth="1"/>
    <col min="4100" max="4100" width="21" style="6" customWidth="1"/>
    <col min="4101" max="4352" width="21.08984375" style="6" customWidth="1"/>
    <col min="4353" max="4353" width="3" style="6" customWidth="1"/>
    <col min="4354" max="4354" width="49" style="6" customWidth="1"/>
    <col min="4355" max="4355" width="15" style="6" customWidth="1"/>
    <col min="4356" max="4356" width="21" style="6" customWidth="1"/>
    <col min="4357" max="4608" width="21.08984375" style="6" customWidth="1"/>
    <col min="4609" max="4609" width="3" style="6" customWidth="1"/>
    <col min="4610" max="4610" width="49" style="6" customWidth="1"/>
    <col min="4611" max="4611" width="15" style="6" customWidth="1"/>
    <col min="4612" max="4612" width="21" style="6" customWidth="1"/>
    <col min="4613" max="4864" width="21.08984375" style="6" customWidth="1"/>
    <col min="4865" max="4865" width="3" style="6" customWidth="1"/>
    <col min="4866" max="4866" width="49" style="6" customWidth="1"/>
    <col min="4867" max="4867" width="15" style="6" customWidth="1"/>
    <col min="4868" max="4868" width="21" style="6" customWidth="1"/>
    <col min="4869" max="5120" width="21.08984375" style="6" customWidth="1"/>
    <col min="5121" max="5121" width="3" style="6" customWidth="1"/>
    <col min="5122" max="5122" width="49" style="6" customWidth="1"/>
    <col min="5123" max="5123" width="15" style="6" customWidth="1"/>
    <col min="5124" max="5124" width="21" style="6" customWidth="1"/>
    <col min="5125" max="5376" width="21.08984375" style="6" customWidth="1"/>
    <col min="5377" max="5377" width="3" style="6" customWidth="1"/>
    <col min="5378" max="5378" width="49" style="6" customWidth="1"/>
    <col min="5379" max="5379" width="15" style="6" customWidth="1"/>
    <col min="5380" max="5380" width="21" style="6" customWidth="1"/>
    <col min="5381" max="5632" width="21.08984375" style="6" customWidth="1"/>
    <col min="5633" max="5633" width="3" style="6" customWidth="1"/>
    <col min="5634" max="5634" width="49" style="6" customWidth="1"/>
    <col min="5635" max="5635" width="15" style="6" customWidth="1"/>
    <col min="5636" max="5636" width="21" style="6" customWidth="1"/>
    <col min="5637" max="5888" width="21.08984375" style="6" customWidth="1"/>
    <col min="5889" max="5889" width="3" style="6" customWidth="1"/>
    <col min="5890" max="5890" width="49" style="6" customWidth="1"/>
    <col min="5891" max="5891" width="15" style="6" customWidth="1"/>
    <col min="5892" max="5892" width="21" style="6" customWidth="1"/>
    <col min="5893" max="6144" width="21.08984375" style="6" customWidth="1"/>
    <col min="6145" max="6145" width="3" style="6" customWidth="1"/>
    <col min="6146" max="6146" width="49" style="6" customWidth="1"/>
    <col min="6147" max="6147" width="15" style="6" customWidth="1"/>
    <col min="6148" max="6148" width="21" style="6" customWidth="1"/>
    <col min="6149" max="6400" width="21.08984375" style="6" customWidth="1"/>
    <col min="6401" max="6401" width="3" style="6" customWidth="1"/>
    <col min="6402" max="6402" width="49" style="6" customWidth="1"/>
    <col min="6403" max="6403" width="15" style="6" customWidth="1"/>
    <col min="6404" max="6404" width="21" style="6" customWidth="1"/>
    <col min="6405" max="6656" width="21.08984375" style="6" customWidth="1"/>
    <col min="6657" max="6657" width="3" style="6" customWidth="1"/>
    <col min="6658" max="6658" width="49" style="6" customWidth="1"/>
    <col min="6659" max="6659" width="15" style="6" customWidth="1"/>
    <col min="6660" max="6660" width="21" style="6" customWidth="1"/>
    <col min="6661" max="6912" width="21.08984375" style="6" customWidth="1"/>
    <col min="6913" max="6913" width="3" style="6" customWidth="1"/>
    <col min="6914" max="6914" width="49" style="6" customWidth="1"/>
    <col min="6915" max="6915" width="15" style="6" customWidth="1"/>
    <col min="6916" max="6916" width="21" style="6" customWidth="1"/>
    <col min="6917" max="7168" width="21.08984375" style="6" customWidth="1"/>
    <col min="7169" max="7169" width="3" style="6" customWidth="1"/>
    <col min="7170" max="7170" width="49" style="6" customWidth="1"/>
    <col min="7171" max="7171" width="15" style="6" customWidth="1"/>
    <col min="7172" max="7172" width="21" style="6" customWidth="1"/>
    <col min="7173" max="7424" width="21.08984375" style="6" customWidth="1"/>
    <col min="7425" max="7425" width="3" style="6" customWidth="1"/>
    <col min="7426" max="7426" width="49" style="6" customWidth="1"/>
    <col min="7427" max="7427" width="15" style="6" customWidth="1"/>
    <col min="7428" max="7428" width="21" style="6" customWidth="1"/>
    <col min="7429" max="7680" width="21.08984375" style="6" customWidth="1"/>
    <col min="7681" max="7681" width="3" style="6" customWidth="1"/>
    <col min="7682" max="7682" width="49" style="6" customWidth="1"/>
    <col min="7683" max="7683" width="15" style="6" customWidth="1"/>
    <col min="7684" max="7684" width="21" style="6" customWidth="1"/>
    <col min="7685" max="7936" width="21.08984375" style="6" customWidth="1"/>
    <col min="7937" max="7937" width="3" style="6" customWidth="1"/>
    <col min="7938" max="7938" width="49" style="6" customWidth="1"/>
    <col min="7939" max="7939" width="15" style="6" customWidth="1"/>
    <col min="7940" max="7940" width="21" style="6" customWidth="1"/>
    <col min="7941" max="8192" width="21.08984375" style="6" customWidth="1"/>
    <col min="8193" max="8193" width="3" style="6" customWidth="1"/>
    <col min="8194" max="8194" width="49" style="6" customWidth="1"/>
    <col min="8195" max="8195" width="15" style="6" customWidth="1"/>
    <col min="8196" max="8196" width="21" style="6" customWidth="1"/>
    <col min="8197" max="8448" width="21.08984375" style="6" customWidth="1"/>
    <col min="8449" max="8449" width="3" style="6" customWidth="1"/>
    <col min="8450" max="8450" width="49" style="6" customWidth="1"/>
    <col min="8451" max="8451" width="15" style="6" customWidth="1"/>
    <col min="8452" max="8452" width="21" style="6" customWidth="1"/>
    <col min="8453" max="8704" width="21.08984375" style="6" customWidth="1"/>
    <col min="8705" max="8705" width="3" style="6" customWidth="1"/>
    <col min="8706" max="8706" width="49" style="6" customWidth="1"/>
    <col min="8707" max="8707" width="15" style="6" customWidth="1"/>
    <col min="8708" max="8708" width="21" style="6" customWidth="1"/>
    <col min="8709" max="8960" width="21.08984375" style="6" customWidth="1"/>
    <col min="8961" max="8961" width="3" style="6" customWidth="1"/>
    <col min="8962" max="8962" width="49" style="6" customWidth="1"/>
    <col min="8963" max="8963" width="15" style="6" customWidth="1"/>
    <col min="8964" max="8964" width="21" style="6" customWidth="1"/>
    <col min="8965" max="9216" width="21.08984375" style="6" customWidth="1"/>
    <col min="9217" max="9217" width="3" style="6" customWidth="1"/>
    <col min="9218" max="9218" width="49" style="6" customWidth="1"/>
    <col min="9219" max="9219" width="15" style="6" customWidth="1"/>
    <col min="9220" max="9220" width="21" style="6" customWidth="1"/>
    <col min="9221" max="9472" width="21.08984375" style="6" customWidth="1"/>
    <col min="9473" max="9473" width="3" style="6" customWidth="1"/>
    <col min="9474" max="9474" width="49" style="6" customWidth="1"/>
    <col min="9475" max="9475" width="15" style="6" customWidth="1"/>
    <col min="9476" max="9476" width="21" style="6" customWidth="1"/>
    <col min="9477" max="9728" width="21.08984375" style="6" customWidth="1"/>
    <col min="9729" max="9729" width="3" style="6" customWidth="1"/>
    <col min="9730" max="9730" width="49" style="6" customWidth="1"/>
    <col min="9731" max="9731" width="15" style="6" customWidth="1"/>
    <col min="9732" max="9732" width="21" style="6" customWidth="1"/>
    <col min="9733" max="9984" width="21.08984375" style="6" customWidth="1"/>
    <col min="9985" max="9985" width="3" style="6" customWidth="1"/>
    <col min="9986" max="9986" width="49" style="6" customWidth="1"/>
    <col min="9987" max="9987" width="15" style="6" customWidth="1"/>
    <col min="9988" max="9988" width="21" style="6" customWidth="1"/>
    <col min="9989" max="10240" width="21.08984375" style="6" customWidth="1"/>
    <col min="10241" max="10241" width="3" style="6" customWidth="1"/>
    <col min="10242" max="10242" width="49" style="6" customWidth="1"/>
    <col min="10243" max="10243" width="15" style="6" customWidth="1"/>
    <col min="10244" max="10244" width="21" style="6" customWidth="1"/>
    <col min="10245" max="10496" width="21.08984375" style="6" customWidth="1"/>
    <col min="10497" max="10497" width="3" style="6" customWidth="1"/>
    <col min="10498" max="10498" width="49" style="6" customWidth="1"/>
    <col min="10499" max="10499" width="15" style="6" customWidth="1"/>
    <col min="10500" max="10500" width="21" style="6" customWidth="1"/>
    <col min="10501" max="10752" width="21.08984375" style="6" customWidth="1"/>
    <col min="10753" max="10753" width="3" style="6" customWidth="1"/>
    <col min="10754" max="10754" width="49" style="6" customWidth="1"/>
    <col min="10755" max="10755" width="15" style="6" customWidth="1"/>
    <col min="10756" max="10756" width="21" style="6" customWidth="1"/>
    <col min="10757" max="11008" width="21.08984375" style="6" customWidth="1"/>
    <col min="11009" max="11009" width="3" style="6" customWidth="1"/>
    <col min="11010" max="11010" width="49" style="6" customWidth="1"/>
    <col min="11011" max="11011" width="15" style="6" customWidth="1"/>
    <col min="11012" max="11012" width="21" style="6" customWidth="1"/>
    <col min="11013" max="11264" width="21.08984375" style="6" customWidth="1"/>
    <col min="11265" max="11265" width="3" style="6" customWidth="1"/>
    <col min="11266" max="11266" width="49" style="6" customWidth="1"/>
    <col min="11267" max="11267" width="15" style="6" customWidth="1"/>
    <col min="11268" max="11268" width="21" style="6" customWidth="1"/>
    <col min="11269" max="11520" width="21.08984375" style="6" customWidth="1"/>
    <col min="11521" max="11521" width="3" style="6" customWidth="1"/>
    <col min="11522" max="11522" width="49" style="6" customWidth="1"/>
    <col min="11523" max="11523" width="15" style="6" customWidth="1"/>
    <col min="11524" max="11524" width="21" style="6" customWidth="1"/>
    <col min="11525" max="11776" width="21.08984375" style="6" customWidth="1"/>
    <col min="11777" max="11777" width="3" style="6" customWidth="1"/>
    <col min="11778" max="11778" width="49" style="6" customWidth="1"/>
    <col min="11779" max="11779" width="15" style="6" customWidth="1"/>
    <col min="11780" max="11780" width="21" style="6" customWidth="1"/>
    <col min="11781" max="12032" width="21.08984375" style="6" customWidth="1"/>
    <col min="12033" max="12033" width="3" style="6" customWidth="1"/>
    <col min="12034" max="12034" width="49" style="6" customWidth="1"/>
    <col min="12035" max="12035" width="15" style="6" customWidth="1"/>
    <col min="12036" max="12036" width="21" style="6" customWidth="1"/>
    <col min="12037" max="12288" width="21.08984375" style="6" customWidth="1"/>
    <col min="12289" max="12289" width="3" style="6" customWidth="1"/>
    <col min="12290" max="12290" width="49" style="6" customWidth="1"/>
    <col min="12291" max="12291" width="15" style="6" customWidth="1"/>
    <col min="12292" max="12292" width="21" style="6" customWidth="1"/>
    <col min="12293" max="12544" width="21.08984375" style="6" customWidth="1"/>
    <col min="12545" max="12545" width="3" style="6" customWidth="1"/>
    <col min="12546" max="12546" width="49" style="6" customWidth="1"/>
    <col min="12547" max="12547" width="15" style="6" customWidth="1"/>
    <col min="12548" max="12548" width="21" style="6" customWidth="1"/>
    <col min="12549" max="12800" width="21.08984375" style="6" customWidth="1"/>
    <col min="12801" max="12801" width="3" style="6" customWidth="1"/>
    <col min="12802" max="12802" width="49" style="6" customWidth="1"/>
    <col min="12803" max="12803" width="15" style="6" customWidth="1"/>
    <col min="12804" max="12804" width="21" style="6" customWidth="1"/>
    <col min="12805" max="13056" width="21.08984375" style="6" customWidth="1"/>
    <col min="13057" max="13057" width="3" style="6" customWidth="1"/>
    <col min="13058" max="13058" width="49" style="6" customWidth="1"/>
    <col min="13059" max="13059" width="15" style="6" customWidth="1"/>
    <col min="13060" max="13060" width="21" style="6" customWidth="1"/>
    <col min="13061" max="13312" width="21.08984375" style="6" customWidth="1"/>
    <col min="13313" max="13313" width="3" style="6" customWidth="1"/>
    <col min="13314" max="13314" width="49" style="6" customWidth="1"/>
    <col min="13315" max="13315" width="15" style="6" customWidth="1"/>
    <col min="13316" max="13316" width="21" style="6" customWidth="1"/>
    <col min="13317" max="13568" width="21.08984375" style="6" customWidth="1"/>
    <col min="13569" max="13569" width="3" style="6" customWidth="1"/>
    <col min="13570" max="13570" width="49" style="6" customWidth="1"/>
    <col min="13571" max="13571" width="15" style="6" customWidth="1"/>
    <col min="13572" max="13572" width="21" style="6" customWidth="1"/>
    <col min="13573" max="13824" width="21.08984375" style="6" customWidth="1"/>
    <col min="13825" max="13825" width="3" style="6" customWidth="1"/>
    <col min="13826" max="13826" width="49" style="6" customWidth="1"/>
    <col min="13827" max="13827" width="15" style="6" customWidth="1"/>
    <col min="13828" max="13828" width="21" style="6" customWidth="1"/>
    <col min="13829" max="14080" width="21.08984375" style="6" customWidth="1"/>
    <col min="14081" max="14081" width="3" style="6" customWidth="1"/>
    <col min="14082" max="14082" width="49" style="6" customWidth="1"/>
    <col min="14083" max="14083" width="15" style="6" customWidth="1"/>
    <col min="14084" max="14084" width="21" style="6" customWidth="1"/>
    <col min="14085" max="14336" width="21.08984375" style="6" customWidth="1"/>
    <col min="14337" max="14337" width="3" style="6" customWidth="1"/>
    <col min="14338" max="14338" width="49" style="6" customWidth="1"/>
    <col min="14339" max="14339" width="15" style="6" customWidth="1"/>
    <col min="14340" max="14340" width="21" style="6" customWidth="1"/>
    <col min="14341" max="14592" width="21.08984375" style="6" customWidth="1"/>
    <col min="14593" max="14593" width="3" style="6" customWidth="1"/>
    <col min="14594" max="14594" width="49" style="6" customWidth="1"/>
    <col min="14595" max="14595" width="15" style="6" customWidth="1"/>
    <col min="14596" max="14596" width="21" style="6" customWidth="1"/>
    <col min="14597" max="14848" width="21.08984375" style="6" customWidth="1"/>
    <col min="14849" max="14849" width="3" style="6" customWidth="1"/>
    <col min="14850" max="14850" width="49" style="6" customWidth="1"/>
    <col min="14851" max="14851" width="15" style="6" customWidth="1"/>
    <col min="14852" max="14852" width="21" style="6" customWidth="1"/>
    <col min="14853" max="15104" width="21.08984375" style="6" customWidth="1"/>
    <col min="15105" max="15105" width="3" style="6" customWidth="1"/>
    <col min="15106" max="15106" width="49" style="6" customWidth="1"/>
    <col min="15107" max="15107" width="15" style="6" customWidth="1"/>
    <col min="15108" max="15108" width="21" style="6" customWidth="1"/>
    <col min="15109" max="15360" width="21.08984375" style="6" customWidth="1"/>
    <col min="15361" max="15361" width="3" style="6" customWidth="1"/>
    <col min="15362" max="15362" width="49" style="6" customWidth="1"/>
    <col min="15363" max="15363" width="15" style="6" customWidth="1"/>
    <col min="15364" max="15364" width="21" style="6" customWidth="1"/>
    <col min="15365" max="15616" width="21.08984375" style="6" customWidth="1"/>
    <col min="15617" max="15617" width="3" style="6" customWidth="1"/>
    <col min="15618" max="15618" width="49" style="6" customWidth="1"/>
    <col min="15619" max="15619" width="15" style="6" customWidth="1"/>
    <col min="15620" max="15620" width="21" style="6" customWidth="1"/>
    <col min="15621" max="15872" width="21.08984375" style="6" customWidth="1"/>
    <col min="15873" max="15873" width="3" style="6" customWidth="1"/>
    <col min="15874" max="15874" width="49" style="6" customWidth="1"/>
    <col min="15875" max="15875" width="15" style="6" customWidth="1"/>
    <col min="15876" max="15876" width="21" style="6" customWidth="1"/>
    <col min="15877" max="16128" width="21.08984375" style="6" customWidth="1"/>
    <col min="16129" max="16129" width="3" style="6" customWidth="1"/>
    <col min="16130" max="16130" width="49" style="6" customWidth="1"/>
    <col min="16131" max="16131" width="15" style="6" customWidth="1"/>
    <col min="16132" max="16132" width="21" style="6" customWidth="1"/>
    <col min="16133" max="16384" width="21.08984375" style="6" customWidth="1"/>
  </cols>
  <sheetData>
    <row r="1" spans="1:4" ht="13" x14ac:dyDescent="0.25">
      <c r="A1" s="47" t="s">
        <v>0</v>
      </c>
      <c r="B1" s="46"/>
      <c r="C1" s="46"/>
      <c r="D1" s="46"/>
    </row>
    <row r="2" spans="1:4" ht="13" x14ac:dyDescent="0.25">
      <c r="A2" s="47" t="s">
        <v>1</v>
      </c>
      <c r="B2" s="46"/>
      <c r="C2" s="46"/>
      <c r="D2" s="46"/>
    </row>
    <row r="3" spans="1:4" ht="13" x14ac:dyDescent="0.25">
      <c r="A3" s="47" t="s">
        <v>2</v>
      </c>
      <c r="B3" s="46"/>
      <c r="C3" s="46"/>
      <c r="D3" s="46"/>
    </row>
    <row r="4" spans="1:4" ht="13" x14ac:dyDescent="0.25">
      <c r="A4" s="47" t="s">
        <v>136</v>
      </c>
      <c r="B4" s="46"/>
      <c r="C4" s="46"/>
      <c r="D4" s="46"/>
    </row>
    <row r="5" spans="1:4" ht="13" x14ac:dyDescent="0.25">
      <c r="A5" s="47" t="s">
        <v>4</v>
      </c>
      <c r="B5" s="46"/>
      <c r="C5" s="46"/>
      <c r="D5" s="46"/>
    </row>
    <row r="6" spans="1:4" ht="13" x14ac:dyDescent="0.25">
      <c r="A6" s="47" t="s">
        <v>5</v>
      </c>
      <c r="B6" s="46"/>
      <c r="C6" s="46"/>
      <c r="D6" s="46"/>
    </row>
    <row r="7" spans="1:4" ht="13" x14ac:dyDescent="0.25">
      <c r="A7" s="47" t="s">
        <v>6</v>
      </c>
      <c r="B7" s="46"/>
      <c r="C7" s="46"/>
      <c r="D7" s="46"/>
    </row>
    <row r="8" spans="1:4" x14ac:dyDescent="0.25">
      <c r="A8" s="48" t="s">
        <v>7</v>
      </c>
      <c r="B8" s="46"/>
      <c r="C8" s="46"/>
      <c r="D8" s="46"/>
    </row>
    <row r="9" spans="1:4" ht="13" x14ac:dyDescent="0.25">
      <c r="A9" s="47" t="s">
        <v>1</v>
      </c>
      <c r="B9" s="46"/>
      <c r="C9" s="46"/>
      <c r="D9" s="46"/>
    </row>
    <row r="10" spans="1:4" x14ac:dyDescent="0.25">
      <c r="B10" s="6" t="s">
        <v>137</v>
      </c>
    </row>
    <row r="12" spans="1:4" x14ac:dyDescent="0.25">
      <c r="B12" s="45" t="s">
        <v>138</v>
      </c>
      <c r="C12" s="46" t="s">
        <v>1</v>
      </c>
    </row>
    <row r="13" spans="1:4" x14ac:dyDescent="0.25">
      <c r="B13" s="6" t="s">
        <v>139</v>
      </c>
    </row>
    <row r="15" spans="1:4" x14ac:dyDescent="0.25">
      <c r="B15" s="6" t="s">
        <v>1</v>
      </c>
      <c r="C15" s="6" t="s">
        <v>12</v>
      </c>
      <c r="D15" s="6" t="s">
        <v>121</v>
      </c>
    </row>
    <row r="16" spans="1:4" x14ac:dyDescent="0.25">
      <c r="B16" s="6" t="s">
        <v>1</v>
      </c>
      <c r="C16" s="6" t="s">
        <v>23</v>
      </c>
    </row>
    <row r="17" spans="2:4" x14ac:dyDescent="0.25">
      <c r="B17" s="6" t="s">
        <v>140</v>
      </c>
    </row>
    <row r="18" spans="2:4" x14ac:dyDescent="0.25">
      <c r="B18" s="6" t="s">
        <v>141</v>
      </c>
    </row>
    <row r="19" spans="2:4" x14ac:dyDescent="0.25">
      <c r="B19" s="19" t="s">
        <v>142</v>
      </c>
      <c r="C19" s="13">
        <v>7744</v>
      </c>
      <c r="D19" s="13">
        <v>7535</v>
      </c>
    </row>
    <row r="20" spans="2:4" x14ac:dyDescent="0.25">
      <c r="B20" s="19" t="s">
        <v>143</v>
      </c>
      <c r="C20" s="8">
        <v>2295</v>
      </c>
      <c r="D20" s="8">
        <v>2339</v>
      </c>
    </row>
    <row r="21" spans="2:4" x14ac:dyDescent="0.25">
      <c r="B21" s="19" t="s">
        <v>144</v>
      </c>
      <c r="C21" s="8">
        <v>1621</v>
      </c>
      <c r="D21" s="8">
        <v>1586</v>
      </c>
    </row>
    <row r="22" spans="2:4" x14ac:dyDescent="0.25">
      <c r="B22" s="19" t="s">
        <v>145</v>
      </c>
      <c r="C22" s="8">
        <v>11660</v>
      </c>
      <c r="D22" s="8">
        <v>11460</v>
      </c>
    </row>
    <row r="23" spans="2:4" x14ac:dyDescent="0.25">
      <c r="B23" s="6" t="s">
        <v>146</v>
      </c>
    </row>
    <row r="24" spans="2:4" x14ac:dyDescent="0.25">
      <c r="B24" s="19" t="s">
        <v>142</v>
      </c>
      <c r="C24" s="8">
        <v>647</v>
      </c>
      <c r="D24" s="8">
        <v>728</v>
      </c>
    </row>
    <row r="25" spans="2:4" x14ac:dyDescent="0.25">
      <c r="B25" s="19" t="s">
        <v>143</v>
      </c>
      <c r="C25" s="8">
        <v>1294</v>
      </c>
      <c r="D25" s="8">
        <v>1308</v>
      </c>
    </row>
    <row r="26" spans="2:4" x14ac:dyDescent="0.25">
      <c r="B26" s="19" t="s">
        <v>144</v>
      </c>
      <c r="C26" s="8">
        <v>428</v>
      </c>
      <c r="D26" s="8">
        <v>423</v>
      </c>
    </row>
    <row r="27" spans="2:4" x14ac:dyDescent="0.25">
      <c r="B27" s="19" t="s">
        <v>147</v>
      </c>
      <c r="C27" s="8">
        <v>2369</v>
      </c>
      <c r="D27" s="8">
        <v>2459</v>
      </c>
    </row>
    <row r="28" spans="2:4" x14ac:dyDescent="0.25">
      <c r="B28" s="6" t="s">
        <v>148</v>
      </c>
      <c r="C28" s="8">
        <v>14029</v>
      </c>
      <c r="D28" s="8">
        <v>13919</v>
      </c>
    </row>
    <row r="29" spans="2:4" x14ac:dyDescent="0.25">
      <c r="B29" s="6" t="s">
        <v>149</v>
      </c>
      <c r="C29" s="8">
        <v>1451</v>
      </c>
      <c r="D29" s="8">
        <v>1426</v>
      </c>
    </row>
    <row r="30" spans="2:4" ht="13" x14ac:dyDescent="0.25">
      <c r="B30" s="7" t="s">
        <v>150</v>
      </c>
      <c r="C30" s="9">
        <v>15480</v>
      </c>
      <c r="D30" s="9">
        <v>15345</v>
      </c>
    </row>
    <row r="31" spans="2:4" x14ac:dyDescent="0.25">
      <c r="B31" s="6" t="s">
        <v>151</v>
      </c>
      <c r="C31" s="8">
        <v>1128</v>
      </c>
      <c r="D31" s="8">
        <v>933</v>
      </c>
    </row>
    <row r="32" spans="2:4" x14ac:dyDescent="0.25">
      <c r="B32" s="6" t="s">
        <v>152</v>
      </c>
      <c r="C32" s="8">
        <v>201</v>
      </c>
      <c r="D32" s="8">
        <v>-438</v>
      </c>
    </row>
    <row r="33" spans="2:4" x14ac:dyDescent="0.25">
      <c r="B33" s="6" t="s">
        <v>153</v>
      </c>
      <c r="C33" s="8">
        <v>935</v>
      </c>
      <c r="D33" s="8">
        <v>941</v>
      </c>
    </row>
    <row r="34" spans="2:4" x14ac:dyDescent="0.25">
      <c r="B34" s="6" t="s">
        <v>154</v>
      </c>
      <c r="C34" s="13">
        <v>17744</v>
      </c>
      <c r="D34" s="13">
        <v>16781</v>
      </c>
    </row>
  </sheetData>
  <mergeCells count="10">
    <mergeCell ref="A7:D7"/>
    <mergeCell ref="A8:D8"/>
    <mergeCell ref="A9:D9"/>
    <mergeCell ref="B12:C12"/>
    <mergeCell ref="A1:D1"/>
    <mergeCell ref="A2:D2"/>
    <mergeCell ref="A3:D3"/>
    <mergeCell ref="A4:D4"/>
    <mergeCell ref="A5:D5"/>
    <mergeCell ref="A6:D6"/>
  </mergeCells>
  <hyperlinks>
    <hyperlink ref="A8" location="Table_Of_Contents!A1" display="Table Of Contents" xr:uid="{842DCF98-FF5E-4CE8-BBAA-B6A84316CA6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allocation</vt:lpstr>
      <vt:lpstr>investments</vt:lpstr>
      <vt:lpstr>balance_sheet</vt:lpstr>
      <vt:lpstr>maturity</vt:lpstr>
      <vt:lpstr>rating</vt:lpstr>
      <vt:lpstr>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 Nozadze</dc:creator>
  <cp:lastModifiedBy>Giga Nozadze</cp:lastModifiedBy>
  <dcterms:created xsi:type="dcterms:W3CDTF">2025-09-06T20:45:45Z</dcterms:created>
  <dcterms:modified xsi:type="dcterms:W3CDTF">2025-10-09T01:20:35Z</dcterms:modified>
</cp:coreProperties>
</file>