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an\OneDrive\Desktop\NYU\Fall 2025\Capstone\Current allocations\Aggregated\"/>
    </mc:Choice>
  </mc:AlternateContent>
  <xr:revisionPtr revIDLastSave="0" documentId="13_ncr:1_{FC555422-D009-455F-906D-ECD343E38011}" xr6:coauthVersionLast="47" xr6:coauthVersionMax="47" xr10:uidLastSave="{00000000-0000-0000-0000-000000000000}"/>
  <bookViews>
    <workbookView xWindow="-110" yWindow="-110" windowWidth="19420" windowHeight="11500" xr2:uid="{742F82BB-E40F-4CF1-BA46-64538341983A}"/>
  </bookViews>
  <sheets>
    <sheet name="allocation" sheetId="1" r:id="rId1"/>
    <sheet name="fixed_maturity" sheetId="2" r:id="rId2"/>
    <sheet name="bs_assets" sheetId="5" r:id="rId3"/>
    <sheet name="maturity" sheetId="3" r:id="rId4"/>
    <sheet name="ratin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D19" i="1" s="1"/>
  <c r="I10" i="1"/>
  <c r="I9" i="1"/>
  <c r="D20" i="1"/>
  <c r="D18" i="1"/>
  <c r="D17" i="1"/>
  <c r="D14" i="1"/>
  <c r="D13" i="1"/>
  <c r="D10" i="1"/>
  <c r="D9" i="1"/>
  <c r="D8" i="1"/>
  <c r="D7" i="1"/>
  <c r="I6" i="1"/>
  <c r="D11" i="1" l="1"/>
  <c r="D12" i="1"/>
  <c r="I27" i="1"/>
  <c r="I26" i="1"/>
  <c r="I25" i="1"/>
  <c r="I24" i="1"/>
  <c r="I23" i="1"/>
  <c r="I22" i="1"/>
  <c r="I21" i="1"/>
  <c r="I13" i="1"/>
  <c r="I14" i="1"/>
  <c r="I15" i="1"/>
  <c r="I12" i="1"/>
  <c r="D21" i="1"/>
  <c r="D16" i="1"/>
  <c r="D15" i="1"/>
  <c r="D6" i="1"/>
  <c r="I5" i="1"/>
  <c r="I4" i="1"/>
  <c r="D5" i="1" s="1"/>
  <c r="I3" i="1"/>
  <c r="L7" i="1"/>
  <c r="K7" i="1"/>
  <c r="K6" i="1"/>
  <c r="K5" i="1"/>
  <c r="K4" i="1"/>
  <c r="K3" i="1"/>
  <c r="L5" i="1" l="1"/>
  <c r="D3" i="1"/>
  <c r="D4" i="1"/>
  <c r="D24" i="1" l="1"/>
  <c r="E11" i="1" s="1"/>
  <c r="L3" i="1"/>
  <c r="L6" i="1"/>
  <c r="L4" i="1"/>
  <c r="E7" i="1" l="1"/>
  <c r="E17" i="1"/>
  <c r="E9" i="1"/>
  <c r="E19" i="1"/>
  <c r="E12" i="1"/>
  <c r="L8" i="1"/>
  <c r="E24" i="1"/>
  <c r="E15" i="1"/>
  <c r="E6" i="1"/>
  <c r="E5" i="1"/>
  <c r="E16" i="1"/>
  <c r="E18" i="1"/>
  <c r="E22" i="1"/>
  <c r="E10" i="1"/>
  <c r="E20" i="1"/>
  <c r="E14" i="1"/>
  <c r="E21" i="1"/>
  <c r="E8" i="1"/>
  <c r="E23" i="1"/>
  <c r="E13" i="1"/>
  <c r="E3" i="1"/>
  <c r="E4" i="1"/>
</calcChain>
</file>

<file path=xl/sharedStrings.xml><?xml version="1.0" encoding="utf-8"?>
<sst xmlns="http://schemas.openxmlformats.org/spreadsheetml/2006/main" count="220" uniqueCount="133">
  <si>
    <t>Asset</t>
  </si>
  <si>
    <t>$ Million</t>
  </si>
  <si>
    <t>Share</t>
  </si>
  <si>
    <t>Government</t>
  </si>
  <si>
    <t>Total UST</t>
  </si>
  <si>
    <t>Structured</t>
  </si>
  <si>
    <t>Short/Intermediate</t>
  </si>
  <si>
    <t>Long</t>
  </si>
  <si>
    <t>Total</t>
  </si>
  <si>
    <t>&lt;1Y</t>
  </si>
  <si>
    <t>1-5Y</t>
  </si>
  <si>
    <t>5-10Y</t>
  </si>
  <si>
    <t>10Y+</t>
  </si>
  <si>
    <t>IG</t>
  </si>
  <si>
    <t>Private Equity</t>
  </si>
  <si>
    <t>HY</t>
  </si>
  <si>
    <t>Private Credit</t>
  </si>
  <si>
    <t>Created by EDGAR Online, Inc.</t>
  </si>
  <si>
    <t/>
  </si>
  <si>
    <t>VOYA FINANCIAL, INC.</t>
  </si>
  <si>
    <t>TABLE4</t>
  </si>
  <si>
    <t>Form Type: 10-Q</t>
  </si>
  <si>
    <t>Period End: Jun 30, 2025</t>
  </si>
  <si>
    <t>Date Filed: Aug 07, 2025</t>
  </si>
  <si>
    <t>Table Of Contents</t>
  </si>
  <si>
    <t>Fixed Maturities</t>
  </si>
  <si>
    <t>Available-for-sale and fair value option ("FVO") fixed maturities were as</t>
  </si>
  <si>
    <t>follows as of June 30, 2025:</t>
  </si>
  <si>
    <t>Amortized</t>
  </si>
  <si>
    <t>Gross Unrealized</t>
  </si>
  <si>
    <t>Embedded</t>
  </si>
  <si>
    <t>Allowance for</t>
  </si>
  <si>
    <t>Cost</t>
  </si>
  <si>
    <t>Capital Gains</t>
  </si>
  <si>
    <t>Capital Losses</t>
  </si>
  <si>
    <t>Derivatives(2)</t>
  </si>
  <si>
    <t>credit losses</t>
  </si>
  <si>
    <t>Fair Value</t>
  </si>
  <si>
    <t>Fixed maturities:</t>
  </si>
  <si>
    <t>U.S. Treasuries</t>
  </si>
  <si>
    <t>$2</t>
  </si>
  <si>
    <t>U.S. Government agencies and</t>
  </si>
  <si>
    <t>authorities</t>
  </si>
  <si>
    <t>State, municipalities and</t>
  </si>
  <si>
    <t>political subdivisions</t>
  </si>
  <si>
    <t>U.S. corporate public securities</t>
  </si>
  <si>
    <t>U.S. corporate private securities</t>
  </si>
  <si>
    <t>Foreign corporate public</t>
  </si>
  <si>
    <t>securities and foreign</t>
  </si>
  <si>
    <t>governments(1)</t>
  </si>
  <si>
    <t>Foreign corporate private</t>
  </si>
  <si>
    <t>securities(1)</t>
  </si>
  <si>
    <t>Residential mortgage-backed</t>
  </si>
  <si>
    <t>securities</t>
  </si>
  <si>
    <t>Commercial mortgage-backed</t>
  </si>
  <si>
    <t>Other asset-backed securities</t>
  </si>
  <si>
    <t>Total fixed maturities, including</t>
  </si>
  <si>
    <t>securities pledged</t>
  </si>
  <si>
    <t>Less: Securities pledged</t>
  </si>
  <si>
    <t>Total fixed maturities(3)</t>
  </si>
  <si>
    <t>$3</t>
  </si>
  <si>
    <t>TABLE6</t>
  </si>
  <si>
    <t>Amortized Cost</t>
  </si>
  <si>
    <t>Due to mature:</t>
  </si>
  <si>
    <t>One year or less</t>
  </si>
  <si>
    <t>After one year through five years</t>
  </si>
  <si>
    <t>After five years through ten years</t>
  </si>
  <si>
    <t>After ten years</t>
  </si>
  <si>
    <t>Mortgage-backed securities</t>
  </si>
  <si>
    <t>Fixed maturities, including securities pledged</t>
  </si>
  <si>
    <t>TABLE100</t>
  </si>
  <si>
    <t>($ in millions)</t>
  </si>
  <si>
    <t>June 30, 2025</t>
  </si>
  <si>
    <t>Total Fair</t>
  </si>
  <si>
    <t>ARO Quality Ratings</t>
  </si>
  <si>
    <t>AAA</t>
  </si>
  <si>
    <t>AA</t>
  </si>
  <si>
    <t>A</t>
  </si>
  <si>
    <t>BBB</t>
  </si>
  <si>
    <t>BB and Below</t>
  </si>
  <si>
    <t>Value</t>
  </si>
  <si>
    <t>State, municipalities and political</t>
  </si>
  <si>
    <t>subdivisions</t>
  </si>
  <si>
    <t>Foreign corporate public securities</t>
  </si>
  <si>
    <t>and foreign governments(1)</t>
  </si>
  <si>
    <t>Total fixed maturities</t>
  </si>
  <si>
    <t>% of Fair Value</t>
  </si>
  <si>
    <t>(1) Primarily U.S. dollar denominated.</t>
  </si>
  <si>
    <t>December 31, 2024</t>
  </si>
  <si>
    <t>Assets:</t>
  </si>
  <si>
    <t>Investments:</t>
  </si>
  <si>
    <t>Fixed maturities, available-for-sale, at fair value (amortized cost of $28,144 and $26,536 as of 2025 and</t>
  </si>
  <si>
    <t>2024, respectively; net of allowance for credit losses of $52 and $38 as of 2025 and 2024, respectively)</t>
  </si>
  <si>
    <t>Fixed maturities, at fair value using the fair value option</t>
  </si>
  <si>
    <t>Equity securities, at fair value</t>
  </si>
  <si>
    <t>Short-term investments</t>
  </si>
  <si>
    <t>Mortgage loans on real estate (net of allowance for credit losses of $19 and $24 as of 2025 and 2024,</t>
  </si>
  <si>
    <t>respectively)</t>
  </si>
  <si>
    <t>Policy loans</t>
  </si>
  <si>
    <t>Limited partnerships/corporations</t>
  </si>
  <si>
    <t>Derivatives</t>
  </si>
  <si>
    <t>Other investments</t>
  </si>
  <si>
    <t>Securities pledged (amortized cost of $1,140 and $1,665 as of 2025 and 2024, respectively)</t>
  </si>
  <si>
    <t>Total investments</t>
  </si>
  <si>
    <t>US Treasuries, Short/Intermediate</t>
  </si>
  <si>
    <t>US Treasuries, Long</t>
  </si>
  <si>
    <t>Munis</t>
  </si>
  <si>
    <t>US Taxable Munis</t>
  </si>
  <si>
    <t>Total public corporates</t>
  </si>
  <si>
    <t>Global ex-US Government, hedged</t>
  </si>
  <si>
    <t>Private credit</t>
  </si>
  <si>
    <t>Public Corporates</t>
  </si>
  <si>
    <t>US Public Corporates IG AAA</t>
  </si>
  <si>
    <t>US Public Corporates IG AA</t>
  </si>
  <si>
    <t>US Public Corporates IG A</t>
  </si>
  <si>
    <t>US Public Corporates IG BBB</t>
  </si>
  <si>
    <t>US Public Corporates, HY Intermediate</t>
  </si>
  <si>
    <t>US Public Corporates, HY Long</t>
  </si>
  <si>
    <t>Global ex-US Corporates, hedged</t>
  </si>
  <si>
    <t>Residential Mortgage-Backed Securities</t>
  </si>
  <si>
    <t>Commercial Mortgage-Backed Securities</t>
  </si>
  <si>
    <t>Asset-Backed Securities</t>
  </si>
  <si>
    <t>Corporate IG Private Placement A</t>
  </si>
  <si>
    <t>Corporate IG Private Placement BBB</t>
  </si>
  <si>
    <t>Corporate HY Private (Leveraged Loans)</t>
  </si>
  <si>
    <t>Residential Mortgage Whole Loans</t>
  </si>
  <si>
    <t>Commercial Mortgage Whole Loans</t>
  </si>
  <si>
    <t>PE and RE</t>
  </si>
  <si>
    <t>Real Estate (via partnerships, equity)</t>
  </si>
  <si>
    <t>BB</t>
  </si>
  <si>
    <t>B</t>
  </si>
  <si>
    <t>CCC and lower</t>
  </si>
  <si>
    <t>Only bonds available for sale (so excluding private loans and trading stuff) + 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</si>
</sst>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top"/>
    </xf>
    <xf numFmtId="9" fontId="1" fillId="0" borderId="0" applyFont="0" applyFill="0" applyBorder="0" applyAlignment="0" applyProtection="0"/>
    <xf numFmtId="0" fontId="5" fillId="0" borderId="0">
      <alignment vertical="top"/>
    </xf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Alignment="1">
      <alignment vertical="center"/>
    </xf>
    <xf numFmtId="0" fontId="5" fillId="0" borderId="0" xfId="3">
      <alignment vertical="top"/>
    </xf>
    <xf numFmtId="42" fontId="5" fillId="0" borderId="0" xfId="3" applyNumberFormat="1">
      <alignment vertical="top"/>
    </xf>
    <xf numFmtId="44" fontId="5" fillId="0" borderId="0" xfId="3" applyNumberFormat="1">
      <alignment vertical="top"/>
    </xf>
    <xf numFmtId="37" fontId="5" fillId="0" borderId="0" xfId="3" applyNumberFormat="1">
      <alignment vertical="top"/>
    </xf>
    <xf numFmtId="43" fontId="5" fillId="0" borderId="0" xfId="3" applyNumberFormat="1">
      <alignment vertical="top"/>
    </xf>
    <xf numFmtId="10" fontId="5" fillId="0" borderId="0" xfId="3" applyNumberFormat="1">
      <alignment vertical="top"/>
    </xf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1" applyBorder="1" applyAlignment="1">
      <alignment vertical="center"/>
    </xf>
    <xf numFmtId="37" fontId="8" fillId="0" borderId="1" xfId="0" applyNumberFormat="1" applyFont="1" applyBorder="1" applyAlignment="1">
      <alignment vertical="center"/>
    </xf>
    <xf numFmtId="164" fontId="8" fillId="0" borderId="1" xfId="4" applyNumberFormat="1" applyFont="1" applyBorder="1" applyAlignment="1">
      <alignment vertical="center"/>
    </xf>
    <xf numFmtId="37" fontId="0" fillId="0" borderId="0" xfId="0" applyNumberFormat="1" applyAlignment="1">
      <alignment vertical="center"/>
    </xf>
    <xf numFmtId="37" fontId="8" fillId="0" borderId="0" xfId="0" applyNumberFormat="1" applyFont="1" applyAlignment="1">
      <alignment vertical="center"/>
    </xf>
    <xf numFmtId="164" fontId="8" fillId="0" borderId="0" xfId="4" applyNumberFormat="1" applyFont="1" applyBorder="1" applyAlignment="1">
      <alignment vertical="center"/>
    </xf>
    <xf numFmtId="164" fontId="0" fillId="0" borderId="0" xfId="4" applyNumberFormat="1" applyFont="1" applyAlignment="1">
      <alignment vertical="center"/>
    </xf>
    <xf numFmtId="37" fontId="4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/>
    </xf>
    <xf numFmtId="37" fontId="9" fillId="0" borderId="2" xfId="0" applyNumberFormat="1" applyFont="1" applyBorder="1" applyAlignment="1">
      <alignment vertical="center"/>
    </xf>
    <xf numFmtId="9" fontId="4" fillId="0" borderId="2" xfId="4" applyFont="1" applyBorder="1" applyAlignment="1">
      <alignment vertical="center"/>
    </xf>
    <xf numFmtId="0" fontId="3" fillId="0" borderId="1" xfId="1" applyBorder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6" fillId="0" borderId="0" xfId="3" applyFont="1" applyAlignment="1">
      <alignment horizontal="left" vertical="top"/>
    </xf>
    <xf numFmtId="0" fontId="5" fillId="0" borderId="0" xfId="3">
      <alignment vertical="top"/>
    </xf>
    <xf numFmtId="0" fontId="7" fillId="0" borderId="0" xfId="3" applyFont="1">
      <alignment vertical="top"/>
    </xf>
    <xf numFmtId="0" fontId="5" fillId="0" borderId="0" xfId="3" applyAlignment="1">
      <alignment horizontal="center" vertical="top" shrinkToFit="1"/>
    </xf>
  </cellXfs>
  <cellStyles count="5">
    <cellStyle name="Normal" xfId="0" builtinId="0"/>
    <cellStyle name="Normal 2" xfId="1" xr:uid="{958BC3EA-BFAA-4157-B56A-221388513A51}"/>
    <cellStyle name="Normal 3" xfId="3" xr:uid="{B5CAFF9F-CD57-4017-9F1C-BCE88A14BFD4}"/>
    <cellStyle name="Percent" xfId="4" builtinId="5"/>
    <cellStyle name="Percent 2" xfId="2" xr:uid="{7438C5DC-767F-4E85-8090-5380A7D0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759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57-43CF-8D7E-72A77BC2D92A}"/>
              </c:ext>
            </c:extLst>
          </c:dPt>
          <c:dPt>
            <c:idx val="1"/>
            <c:bubble3D val="0"/>
            <c:spPr>
              <a:solidFill>
                <a:srgbClr val="1E5C5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57-43CF-8D7E-72A77BC2D92A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57-43CF-8D7E-72A77BC2D92A}"/>
              </c:ext>
            </c:extLst>
          </c:dPt>
          <c:dPt>
            <c:idx val="3"/>
            <c:bubble3D val="0"/>
            <c:spPr>
              <a:solidFill>
                <a:srgbClr val="097B9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57-43CF-8D7E-72A77BC2D92A}"/>
              </c:ext>
            </c:extLst>
          </c:dPt>
          <c:dPt>
            <c:idx val="4"/>
            <c:bubble3D val="0"/>
            <c:spPr>
              <a:solidFill>
                <a:srgbClr val="8B257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57-43CF-8D7E-72A77BC2D92A}"/>
              </c:ext>
            </c:extLst>
          </c:dPt>
          <c:dLbls>
            <c:dLbl>
              <c:idx val="0"/>
              <c:layout>
                <c:manualLayout>
                  <c:x val="6.6666666666666666E-2"/>
                  <c:y val="-0.1656537845241992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57-43CF-8D7E-72A77BC2D92A}"/>
                </c:ext>
              </c:extLst>
            </c:dLbl>
            <c:dLbl>
              <c:idx val="1"/>
              <c:layout>
                <c:manualLayout>
                  <c:x val="0.13055555555555556"/>
                  <c:y val="4.065369837523044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57-43CF-8D7E-72A77BC2D92A}"/>
                </c:ext>
              </c:extLst>
            </c:dLbl>
            <c:dLbl>
              <c:idx val="2"/>
              <c:layout>
                <c:manualLayout>
                  <c:x val="-8.6083625685403189E-2"/>
                  <c:y val="0.125324006271644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57-43CF-8D7E-72A77BC2D92A}"/>
                </c:ext>
              </c:extLst>
            </c:dLbl>
            <c:dLbl>
              <c:idx val="3"/>
              <c:layout>
                <c:manualLayout>
                  <c:x val="-0.13055555555555559"/>
                  <c:y val="-0.1050328227571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57-43CF-8D7E-72A77BC2D92A}"/>
                </c:ext>
              </c:extLst>
            </c:dLbl>
            <c:dLbl>
              <c:idx val="4"/>
              <c:layout>
                <c:manualLayout>
                  <c:x val="-6.9444444444444392E-2"/>
                  <c:y val="-0.129629629629629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257-43CF-8D7E-72A77BC2D92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allocation!$K$3:$K$7</c:f>
              <c:strCache>
                <c:ptCount val="5"/>
                <c:pt idx="0">
                  <c:v>Government</c:v>
                </c:pt>
                <c:pt idx="1">
                  <c:v>Public Corporates</c:v>
                </c:pt>
                <c:pt idx="2">
                  <c:v>Structured</c:v>
                </c:pt>
                <c:pt idx="3">
                  <c:v>Private Credit</c:v>
                </c:pt>
                <c:pt idx="4">
                  <c:v>PE and RE</c:v>
                </c:pt>
              </c:strCache>
            </c:strRef>
          </c:cat>
          <c:val>
            <c:numRef>
              <c:f>allocation!$L$3:$L$7</c:f>
              <c:numCache>
                <c:formatCode>#,##0_);\(#,##0\)</c:formatCode>
                <c:ptCount val="5"/>
                <c:pt idx="0">
                  <c:v>2373</c:v>
                </c:pt>
                <c:pt idx="1">
                  <c:v>9978</c:v>
                </c:pt>
                <c:pt idx="2">
                  <c:v>9738</c:v>
                </c:pt>
                <c:pt idx="3">
                  <c:v>13792</c:v>
                </c:pt>
                <c:pt idx="4">
                  <c:v>1709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57-43CF-8D7E-72A77BC2D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17</xdr:col>
      <xdr:colOff>515938</xdr:colOff>
      <xdr:row>27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142707-2E18-4BC0-BEBC-3542E1261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4ACE-068D-45B8-BB67-EC90F3466FFC}">
  <dimension ref="B2:L29"/>
  <sheetViews>
    <sheetView tabSelected="1" zoomScale="80" zoomScaleNormal="80" workbookViewId="0">
      <selection activeCell="H11" sqref="H11"/>
    </sheetView>
  </sheetViews>
  <sheetFormatPr defaultRowHeight="12.5" x14ac:dyDescent="0.35"/>
  <cols>
    <col min="1" max="1" width="3.6328125" style="1" customWidth="1"/>
    <col min="2" max="2" width="15.453125" style="1" bestFit="1" customWidth="1"/>
    <col min="3" max="3" width="35.81640625" style="1" customWidth="1"/>
    <col min="4" max="4" width="11.54296875" style="1" customWidth="1"/>
    <col min="5" max="5" width="11" style="1" customWidth="1"/>
    <col min="6" max="7" width="8.7265625" style="1"/>
    <col min="8" max="8" width="21.90625" style="1" bestFit="1" customWidth="1"/>
    <col min="9" max="9" width="9.7265625" style="1" bestFit="1" customWidth="1"/>
    <col min="10" max="10" width="8.7265625" style="1"/>
    <col min="11" max="11" width="15.81640625" style="1" bestFit="1" customWidth="1"/>
    <col min="12" max="12" width="9.453125" style="1" customWidth="1"/>
    <col min="13" max="16384" width="8.7265625" style="1"/>
  </cols>
  <sheetData>
    <row r="2" spans="2:12" ht="14.5" x14ac:dyDescent="0.35">
      <c r="B2" s="11"/>
      <c r="C2" s="12" t="s">
        <v>0</v>
      </c>
      <c r="D2" s="13" t="s">
        <v>1</v>
      </c>
      <c r="E2" s="13" t="s">
        <v>2</v>
      </c>
      <c r="F2" s="13"/>
      <c r="G2" s="11"/>
      <c r="H2" s="11"/>
      <c r="I2" s="11"/>
      <c r="J2" s="11"/>
      <c r="K2" s="11"/>
      <c r="L2" s="11"/>
    </row>
    <row r="3" spans="2:12" ht="12.5" customHeight="1" x14ac:dyDescent="0.35">
      <c r="B3" s="25" t="s">
        <v>3</v>
      </c>
      <c r="C3" s="14" t="s">
        <v>104</v>
      </c>
      <c r="D3" s="15">
        <f>I3*I9</f>
        <v>251.18329802077409</v>
      </c>
      <c r="E3" s="16">
        <f>D3/$D$24</f>
        <v>6.6821840388607097E-3</v>
      </c>
      <c r="F3" s="11"/>
      <c r="G3" s="11"/>
      <c r="H3" s="11" t="s">
        <v>4</v>
      </c>
      <c r="I3" s="17">
        <f>fixed_maturity!H17+fixed_maturity!H19</f>
        <v>577</v>
      </c>
      <c r="J3" s="11"/>
      <c r="K3" s="11" t="str">
        <f>B3</f>
        <v>Government</v>
      </c>
      <c r="L3" s="17">
        <f>SUM(D3:D6)</f>
        <v>2373</v>
      </c>
    </row>
    <row r="4" spans="2:12" ht="12.5" customHeight="1" x14ac:dyDescent="0.35">
      <c r="B4" s="26"/>
      <c r="C4" s="1" t="s">
        <v>105</v>
      </c>
      <c r="D4" s="18">
        <f>I3*I10</f>
        <v>325.81670197922591</v>
      </c>
      <c r="E4" s="19">
        <f>D4/$D$24</f>
        <v>8.6676430428099475E-3</v>
      </c>
      <c r="F4" s="11"/>
      <c r="G4" s="11"/>
      <c r="H4" s="1" t="s">
        <v>106</v>
      </c>
      <c r="I4" s="17">
        <f>fixed_maturity!H21</f>
        <v>516</v>
      </c>
      <c r="J4" s="11"/>
      <c r="K4" s="11" t="str">
        <f>B7</f>
        <v>Public Corporates</v>
      </c>
      <c r="L4" s="17">
        <f>SUM(D7:D13)</f>
        <v>9978</v>
      </c>
    </row>
    <row r="5" spans="2:12" ht="12.5" customHeight="1" x14ac:dyDescent="0.35">
      <c r="B5" s="26"/>
      <c r="C5" s="1" t="s">
        <v>107</v>
      </c>
      <c r="D5" s="18">
        <f>I4</f>
        <v>516</v>
      </c>
      <c r="E5" s="19">
        <f>D5/$D$24</f>
        <v>1.3727055067837191E-2</v>
      </c>
      <c r="F5" s="11"/>
      <c r="G5" s="11"/>
      <c r="H5" s="11" t="s">
        <v>108</v>
      </c>
      <c r="I5" s="17">
        <f>fixed_maturity!H22</f>
        <v>7418</v>
      </c>
      <c r="J5" s="11"/>
      <c r="K5" s="11" t="str">
        <f>B14</f>
        <v>Structured</v>
      </c>
      <c r="L5" s="17">
        <f>SUM(D14:D16)</f>
        <v>9738</v>
      </c>
    </row>
    <row r="6" spans="2:12" ht="12.5" customHeight="1" x14ac:dyDescent="0.35">
      <c r="B6" s="26"/>
      <c r="C6" s="1" t="s">
        <v>109</v>
      </c>
      <c r="D6" s="18">
        <f>fixed_maturity!H26/2</f>
        <v>1280</v>
      </c>
      <c r="E6" s="19">
        <f t="shared" ref="E6:E24" si="0">D6/$D$24</f>
        <v>3.4051609470603886E-2</v>
      </c>
      <c r="F6" s="11"/>
      <c r="G6" s="11"/>
      <c r="H6" s="11" t="s">
        <v>110</v>
      </c>
      <c r="I6" s="17">
        <f>fixed_maturity!H23+fixed_maturity!H28</f>
        <v>8280</v>
      </c>
      <c r="J6" s="11"/>
      <c r="K6" s="11" t="str">
        <f>B17</f>
        <v>Private Credit</v>
      </c>
      <c r="L6" s="17">
        <f>SUM(D17:D21)</f>
        <v>13792</v>
      </c>
    </row>
    <row r="7" spans="2:12" ht="12.5" customHeight="1" x14ac:dyDescent="0.35">
      <c r="B7" s="27" t="s">
        <v>111</v>
      </c>
      <c r="C7" s="14" t="s">
        <v>112</v>
      </c>
      <c r="D7" s="15">
        <f>$I$5*I21</f>
        <v>519.2600000000001</v>
      </c>
      <c r="E7" s="16">
        <f t="shared" si="0"/>
        <v>1.3813780260707637E-2</v>
      </c>
      <c r="F7" s="11"/>
      <c r="G7" s="11"/>
      <c r="H7" s="11"/>
      <c r="I7" s="11"/>
      <c r="J7" s="11"/>
      <c r="K7" s="11" t="str">
        <f>B22</f>
        <v>PE and RE</v>
      </c>
      <c r="L7" s="17">
        <f>SUM(D22:D23)</f>
        <v>1709</v>
      </c>
    </row>
    <row r="8" spans="2:12" ht="12.5" customHeight="1" x14ac:dyDescent="0.35">
      <c r="B8" s="28"/>
      <c r="C8" s="1" t="s">
        <v>113</v>
      </c>
      <c r="D8" s="18">
        <f>$I$5*I22</f>
        <v>1498.4359999999999</v>
      </c>
      <c r="E8" s="19">
        <f t="shared" si="0"/>
        <v>3.9862623038042028E-2</v>
      </c>
      <c r="F8" s="11"/>
      <c r="G8" s="11"/>
      <c r="I8" s="20"/>
      <c r="J8" s="11"/>
      <c r="K8" s="12" t="s">
        <v>8</v>
      </c>
      <c r="L8" s="21">
        <f>SUM(L3:L7)</f>
        <v>37590</v>
      </c>
    </row>
    <row r="9" spans="2:12" ht="12.5" customHeight="1" x14ac:dyDescent="0.35">
      <c r="B9" s="28"/>
      <c r="C9" s="1" t="s">
        <v>114</v>
      </c>
      <c r="D9" s="18">
        <f>$I$5*I23</f>
        <v>1899.008</v>
      </c>
      <c r="E9" s="19">
        <f t="shared" si="0"/>
        <v>5.0518967810587921E-2</v>
      </c>
      <c r="F9" s="11"/>
      <c r="G9" s="11"/>
      <c r="H9" s="11" t="s">
        <v>6</v>
      </c>
      <c r="I9" s="20">
        <f>SUM(I12:I14)</f>
        <v>0.43532633972404522</v>
      </c>
      <c r="J9" s="11"/>
      <c r="K9" s="11"/>
      <c r="L9" s="11"/>
    </row>
    <row r="10" spans="2:12" ht="12.5" customHeight="1" x14ac:dyDescent="0.35">
      <c r="B10" s="28"/>
      <c r="C10" s="1" t="s">
        <v>115</v>
      </c>
      <c r="D10" s="18">
        <f>$I$5*I24</f>
        <v>3108.1419999999998</v>
      </c>
      <c r="E10" s="19">
        <f t="shared" si="0"/>
        <v>8.2685341846235702E-2</v>
      </c>
      <c r="F10" s="11"/>
      <c r="G10" s="11"/>
      <c r="H10" s="11" t="s">
        <v>7</v>
      </c>
      <c r="I10" s="20">
        <f>1-I9</f>
        <v>0.56467366027595478</v>
      </c>
      <c r="J10" s="11"/>
      <c r="K10" s="11"/>
      <c r="L10" s="11"/>
    </row>
    <row r="11" spans="2:12" ht="12.5" customHeight="1" x14ac:dyDescent="0.35">
      <c r="B11" s="28"/>
      <c r="C11" s="1" t="s">
        <v>116</v>
      </c>
      <c r="D11" s="18">
        <f>I5*I19*I9</f>
        <v>171.15029176786709</v>
      </c>
      <c r="E11" s="19">
        <f t="shared" si="0"/>
        <v>4.5530803875463441E-3</v>
      </c>
      <c r="F11" s="11"/>
      <c r="G11" s="11"/>
      <c r="H11" s="11"/>
      <c r="I11" s="11"/>
      <c r="J11" s="11"/>
      <c r="K11" s="11"/>
      <c r="L11" s="11"/>
    </row>
    <row r="12" spans="2:12" ht="12.5" customHeight="1" x14ac:dyDescent="0.35">
      <c r="B12" s="28"/>
      <c r="C12" s="1" t="s">
        <v>117</v>
      </c>
      <c r="D12" s="18">
        <f>I5*I19*I10</f>
        <v>222.00370823213245</v>
      </c>
      <c r="E12" s="19">
        <f t="shared" si="0"/>
        <v>5.9059246669894245E-3</v>
      </c>
      <c r="F12" s="17"/>
      <c r="G12" s="11"/>
      <c r="H12" s="11" t="s">
        <v>9</v>
      </c>
      <c r="I12" s="20">
        <f>maturity!D12/SUM(maturity!$D$12:$D$15)</f>
        <v>3.5295333574492271E-2</v>
      </c>
    </row>
    <row r="13" spans="2:12" ht="12.5" customHeight="1" x14ac:dyDescent="0.35">
      <c r="B13" s="28"/>
      <c r="C13" s="1" t="s">
        <v>118</v>
      </c>
      <c r="D13" s="18">
        <f>fixed_maturity!H26</f>
        <v>2560</v>
      </c>
      <c r="E13" s="19">
        <f t="shared" si="0"/>
        <v>6.8103218941207772E-2</v>
      </c>
      <c r="F13" s="17"/>
      <c r="G13" s="11"/>
      <c r="H13" s="11" t="s">
        <v>10</v>
      </c>
      <c r="I13" s="20">
        <f>maturity!D13/SUM(maturity!$D$12:$D$15)</f>
        <v>0.21053175546483385</v>
      </c>
      <c r="J13" s="11"/>
      <c r="K13" s="11"/>
      <c r="L13" s="11"/>
    </row>
    <row r="14" spans="2:12" ht="12.5" customHeight="1" x14ac:dyDescent="0.35">
      <c r="B14" s="25" t="s">
        <v>5</v>
      </c>
      <c r="C14" s="14" t="s">
        <v>119</v>
      </c>
      <c r="D14" s="15">
        <f>fixed_maturity!H30</f>
        <v>3716</v>
      </c>
      <c r="E14" s="16">
        <f t="shared" si="0"/>
        <v>9.8856078744346904E-2</v>
      </c>
      <c r="F14" s="17"/>
      <c r="G14" s="11"/>
      <c r="H14" s="11" t="s">
        <v>11</v>
      </c>
      <c r="I14" s="20">
        <f>maturity!D14/SUM(maturity!$D$12:$D$15)</f>
        <v>0.18949925068471912</v>
      </c>
      <c r="J14" s="11"/>
      <c r="K14" s="11"/>
      <c r="L14" s="11"/>
    </row>
    <row r="15" spans="2:12" ht="12.5" customHeight="1" x14ac:dyDescent="0.35">
      <c r="B15" s="26"/>
      <c r="C15" s="1" t="s">
        <v>120</v>
      </c>
      <c r="D15" s="18">
        <f>fixed_maturity!H32</f>
        <v>3040</v>
      </c>
      <c r="E15" s="19">
        <f t="shared" si="0"/>
        <v>8.087257249268423E-2</v>
      </c>
      <c r="F15" s="17"/>
      <c r="G15" s="11"/>
      <c r="H15" s="11" t="s">
        <v>12</v>
      </c>
      <c r="I15" s="20">
        <f>maturity!D15/SUM(maturity!$D$12:$D$15)</f>
        <v>0.56467366027595478</v>
      </c>
      <c r="J15" s="11"/>
      <c r="K15" s="11"/>
      <c r="L15" s="11"/>
    </row>
    <row r="16" spans="2:12" ht="12.5" customHeight="1" x14ac:dyDescent="0.35">
      <c r="B16" s="26"/>
      <c r="C16" s="1" t="s">
        <v>121</v>
      </c>
      <c r="D16" s="18">
        <f>fixed_maturity!H33</f>
        <v>2982</v>
      </c>
      <c r="E16" s="19">
        <f t="shared" si="0"/>
        <v>7.9329608938547486E-2</v>
      </c>
      <c r="F16" s="17"/>
      <c r="G16" s="11"/>
      <c r="H16" s="11"/>
      <c r="I16" s="11"/>
      <c r="J16" s="11"/>
      <c r="K16" s="11"/>
      <c r="L16" s="11"/>
    </row>
    <row r="17" spans="2:12" ht="12.5" customHeight="1" x14ac:dyDescent="0.35">
      <c r="B17" s="25" t="s">
        <v>16</v>
      </c>
      <c r="C17" s="14" t="s">
        <v>122</v>
      </c>
      <c r="D17" s="15">
        <f>I6*SUM(I21:I23)</f>
        <v>4371.84</v>
      </c>
      <c r="E17" s="16">
        <f t="shared" si="0"/>
        <v>0.11630327214684757</v>
      </c>
      <c r="F17" s="11"/>
      <c r="G17" s="11"/>
      <c r="H17" s="11"/>
      <c r="I17" s="11"/>
      <c r="J17" s="11"/>
      <c r="K17" s="11"/>
      <c r="L17" s="11"/>
    </row>
    <row r="18" spans="2:12" ht="12.5" customHeight="1" x14ac:dyDescent="0.35">
      <c r="B18" s="26"/>
      <c r="C18" s="1" t="s">
        <v>123</v>
      </c>
      <c r="D18" s="18">
        <f>I6*I24</f>
        <v>3469.3199999999997</v>
      </c>
      <c r="E18" s="19">
        <f t="shared" si="0"/>
        <v>9.229369513168395E-2</v>
      </c>
      <c r="F18" s="11"/>
      <c r="G18" s="11"/>
      <c r="H18" s="11" t="s">
        <v>13</v>
      </c>
      <c r="I18" s="20">
        <f>SUM(I21:I24)</f>
        <v>0.94700000000000006</v>
      </c>
      <c r="J18" s="11"/>
      <c r="K18" s="11"/>
      <c r="L18" s="11"/>
    </row>
    <row r="19" spans="2:12" ht="12.5" customHeight="1" x14ac:dyDescent="0.35">
      <c r="B19" s="26"/>
      <c r="C19" s="1" t="s">
        <v>124</v>
      </c>
      <c r="D19" s="18">
        <f>I6*I19</f>
        <v>438.83999999999946</v>
      </c>
      <c r="E19" s="19">
        <f t="shared" si="0"/>
        <v>1.1674381484437337E-2</v>
      </c>
      <c r="F19" s="11"/>
      <c r="G19" s="11"/>
      <c r="H19" s="11" t="s">
        <v>15</v>
      </c>
      <c r="I19" s="20">
        <f>1-I18</f>
        <v>5.2999999999999936E-2</v>
      </c>
      <c r="J19" s="11"/>
      <c r="K19" s="11"/>
      <c r="L19" s="11"/>
    </row>
    <row r="20" spans="2:12" ht="12.5" customHeight="1" x14ac:dyDescent="0.35">
      <c r="B20" s="26"/>
      <c r="C20" s="1" t="s">
        <v>125</v>
      </c>
      <c r="D20" s="18">
        <f>bs_assets!C10*1/3</f>
        <v>1837.3333333333333</v>
      </c>
      <c r="E20" s="19">
        <f t="shared" si="0"/>
        <v>4.8878247760929326E-2</v>
      </c>
      <c r="F20" s="11"/>
      <c r="G20" s="11"/>
      <c r="H20" s="11"/>
      <c r="I20" s="11"/>
      <c r="J20" s="11"/>
      <c r="K20" s="11"/>
      <c r="L20" s="11"/>
    </row>
    <row r="21" spans="2:12" ht="12.5" customHeight="1" x14ac:dyDescent="0.35">
      <c r="B21" s="26"/>
      <c r="C21" s="1" t="s">
        <v>126</v>
      </c>
      <c r="D21" s="18">
        <f>bs_assets!C10*2/3</f>
        <v>3674.6666666666665</v>
      </c>
      <c r="E21" s="19">
        <f t="shared" si="0"/>
        <v>9.7756495521858652E-2</v>
      </c>
      <c r="F21" s="11"/>
      <c r="G21" s="11"/>
      <c r="H21" s="11" t="s">
        <v>75</v>
      </c>
      <c r="I21" s="20">
        <f>rating!C30</f>
        <v>7.0000000000000007E-2</v>
      </c>
      <c r="J21" s="11"/>
      <c r="K21" s="11"/>
      <c r="L21" s="11"/>
    </row>
    <row r="22" spans="2:12" ht="12.5" customHeight="1" x14ac:dyDescent="0.35">
      <c r="B22" s="25" t="s">
        <v>127</v>
      </c>
      <c r="C22" s="14" t="s">
        <v>14</v>
      </c>
      <c r="D22" s="15">
        <v>1709</v>
      </c>
      <c r="E22" s="16">
        <f t="shared" si="0"/>
        <v>4.5464219207235965E-2</v>
      </c>
      <c r="F22" s="11"/>
      <c r="G22" s="11"/>
      <c r="H22" s="11" t="s">
        <v>76</v>
      </c>
      <c r="I22" s="20">
        <f>rating!D30</f>
        <v>0.20199999999999999</v>
      </c>
      <c r="J22" s="11"/>
      <c r="K22" s="11"/>
      <c r="L22" s="11"/>
    </row>
    <row r="23" spans="2:12" ht="12.5" customHeight="1" x14ac:dyDescent="0.35">
      <c r="B23" s="26"/>
      <c r="C23" s="1" t="s">
        <v>128</v>
      </c>
      <c r="D23" s="18">
        <v>0</v>
      </c>
      <c r="E23" s="19">
        <f t="shared" si="0"/>
        <v>0</v>
      </c>
      <c r="F23" s="12"/>
      <c r="G23" s="11"/>
      <c r="H23" s="11" t="s">
        <v>77</v>
      </c>
      <c r="I23" s="20">
        <f>rating!E30</f>
        <v>0.25600000000000001</v>
      </c>
      <c r="J23" s="11"/>
      <c r="K23" s="11"/>
      <c r="L23" s="11"/>
    </row>
    <row r="24" spans="2:12" ht="12.5" customHeight="1" x14ac:dyDescent="0.35">
      <c r="B24" s="22" t="s">
        <v>8</v>
      </c>
      <c r="C24" s="22"/>
      <c r="D24" s="23">
        <f>SUM(D3:D23)</f>
        <v>37590</v>
      </c>
      <c r="E24" s="24">
        <f t="shared" si="0"/>
        <v>1</v>
      </c>
      <c r="F24" s="11"/>
      <c r="G24" s="11"/>
      <c r="H24" s="11" t="s">
        <v>78</v>
      </c>
      <c r="I24" s="20">
        <f>rating!F30</f>
        <v>0.41899999999999998</v>
      </c>
      <c r="J24" s="11"/>
      <c r="K24" s="11"/>
      <c r="L24" s="11"/>
    </row>
    <row r="25" spans="2:12" ht="12.5" customHeight="1" x14ac:dyDescent="0.35">
      <c r="B25" s="11"/>
      <c r="C25" s="11"/>
      <c r="D25" s="11"/>
      <c r="E25" s="11"/>
      <c r="F25" s="11"/>
      <c r="G25" s="11"/>
      <c r="H25" s="11" t="s">
        <v>129</v>
      </c>
      <c r="I25" s="20">
        <f>rating!G30/2</f>
        <v>2.6499999999999999E-2</v>
      </c>
      <c r="J25" s="11"/>
      <c r="K25" s="11"/>
      <c r="L25" s="11"/>
    </row>
    <row r="26" spans="2:12" ht="14.5" x14ac:dyDescent="0.35">
      <c r="B26" s="11"/>
      <c r="C26" s="11"/>
      <c r="D26" s="11"/>
      <c r="E26" s="11"/>
      <c r="F26" s="11"/>
      <c r="G26" s="11"/>
      <c r="H26" s="11" t="s">
        <v>130</v>
      </c>
      <c r="I26" s="20">
        <f>rating!G30/3</f>
        <v>1.7666666666666667E-2</v>
      </c>
      <c r="J26" s="11"/>
      <c r="K26" s="11"/>
      <c r="L26" s="11"/>
    </row>
    <row r="27" spans="2:12" ht="14.5" x14ac:dyDescent="0.35">
      <c r="B27" s="11"/>
      <c r="C27" s="11"/>
      <c r="D27" s="11"/>
      <c r="E27" s="11"/>
      <c r="F27" s="11"/>
      <c r="G27" s="11"/>
      <c r="H27" s="11" t="s">
        <v>131</v>
      </c>
      <c r="I27" s="20">
        <f>rating!G30/6</f>
        <v>8.8333333333333337E-3</v>
      </c>
      <c r="J27" s="11"/>
      <c r="K27" s="11"/>
      <c r="L27" s="11"/>
    </row>
    <row r="28" spans="2:12" ht="14.5" x14ac:dyDescent="0.35">
      <c r="I28" s="20"/>
    </row>
    <row r="29" spans="2:12" ht="14.5" x14ac:dyDescent="0.35">
      <c r="C29" s="1" t="s">
        <v>132</v>
      </c>
      <c r="I29" s="20"/>
    </row>
  </sheetData>
  <mergeCells count="5">
    <mergeCell ref="B22:B23"/>
    <mergeCell ref="B3:B6"/>
    <mergeCell ref="B7:B13"/>
    <mergeCell ref="B14:B16"/>
    <mergeCell ref="B17:B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6548-3C6F-40A3-87A6-B8064E307CFC}">
  <dimension ref="A1:H37"/>
  <sheetViews>
    <sheetView topLeftCell="A9" zoomScale="80" zoomScaleNormal="80" workbookViewId="0">
      <selection activeCell="H33" sqref="H33"/>
    </sheetView>
  </sheetViews>
  <sheetFormatPr defaultRowHeight="12.5" x14ac:dyDescent="0.35"/>
  <cols>
    <col min="1" max="1" width="3" style="2" customWidth="1"/>
    <col min="2" max="2" width="36" style="2" customWidth="1"/>
    <col min="3" max="3" width="15" style="2" customWidth="1"/>
    <col min="4" max="5" width="19" style="2" customWidth="1"/>
    <col min="6" max="6" width="14" style="2" customWidth="1"/>
    <col min="7" max="8" width="15" style="2" customWidth="1"/>
    <col min="9" max="256" width="21.08984375" style="2" customWidth="1"/>
    <col min="257" max="257" width="3" style="2" customWidth="1"/>
    <col min="258" max="258" width="36" style="2" customWidth="1"/>
    <col min="259" max="259" width="15" style="2" customWidth="1"/>
    <col min="260" max="261" width="19" style="2" customWidth="1"/>
    <col min="262" max="262" width="14" style="2" customWidth="1"/>
    <col min="263" max="264" width="15" style="2" customWidth="1"/>
    <col min="265" max="512" width="21.08984375" style="2" customWidth="1"/>
    <col min="513" max="513" width="3" style="2" customWidth="1"/>
    <col min="514" max="514" width="36" style="2" customWidth="1"/>
    <col min="515" max="515" width="15" style="2" customWidth="1"/>
    <col min="516" max="517" width="19" style="2" customWidth="1"/>
    <col min="518" max="518" width="14" style="2" customWidth="1"/>
    <col min="519" max="520" width="15" style="2" customWidth="1"/>
    <col min="521" max="768" width="21.08984375" style="2" customWidth="1"/>
    <col min="769" max="769" width="3" style="2" customWidth="1"/>
    <col min="770" max="770" width="36" style="2" customWidth="1"/>
    <col min="771" max="771" width="15" style="2" customWidth="1"/>
    <col min="772" max="773" width="19" style="2" customWidth="1"/>
    <col min="774" max="774" width="14" style="2" customWidth="1"/>
    <col min="775" max="776" width="15" style="2" customWidth="1"/>
    <col min="777" max="1024" width="21.08984375" style="2" customWidth="1"/>
    <col min="1025" max="1025" width="3" style="2" customWidth="1"/>
    <col min="1026" max="1026" width="36" style="2" customWidth="1"/>
    <col min="1027" max="1027" width="15" style="2" customWidth="1"/>
    <col min="1028" max="1029" width="19" style="2" customWidth="1"/>
    <col min="1030" max="1030" width="14" style="2" customWidth="1"/>
    <col min="1031" max="1032" width="15" style="2" customWidth="1"/>
    <col min="1033" max="1280" width="21.08984375" style="2" customWidth="1"/>
    <col min="1281" max="1281" width="3" style="2" customWidth="1"/>
    <col min="1282" max="1282" width="36" style="2" customWidth="1"/>
    <col min="1283" max="1283" width="15" style="2" customWidth="1"/>
    <col min="1284" max="1285" width="19" style="2" customWidth="1"/>
    <col min="1286" max="1286" width="14" style="2" customWidth="1"/>
    <col min="1287" max="1288" width="15" style="2" customWidth="1"/>
    <col min="1289" max="1536" width="21.08984375" style="2" customWidth="1"/>
    <col min="1537" max="1537" width="3" style="2" customWidth="1"/>
    <col min="1538" max="1538" width="36" style="2" customWidth="1"/>
    <col min="1539" max="1539" width="15" style="2" customWidth="1"/>
    <col min="1540" max="1541" width="19" style="2" customWidth="1"/>
    <col min="1542" max="1542" width="14" style="2" customWidth="1"/>
    <col min="1543" max="1544" width="15" style="2" customWidth="1"/>
    <col min="1545" max="1792" width="21.08984375" style="2" customWidth="1"/>
    <col min="1793" max="1793" width="3" style="2" customWidth="1"/>
    <col min="1794" max="1794" width="36" style="2" customWidth="1"/>
    <col min="1795" max="1795" width="15" style="2" customWidth="1"/>
    <col min="1796" max="1797" width="19" style="2" customWidth="1"/>
    <col min="1798" max="1798" width="14" style="2" customWidth="1"/>
    <col min="1799" max="1800" width="15" style="2" customWidth="1"/>
    <col min="1801" max="2048" width="21.08984375" style="2" customWidth="1"/>
    <col min="2049" max="2049" width="3" style="2" customWidth="1"/>
    <col min="2050" max="2050" width="36" style="2" customWidth="1"/>
    <col min="2051" max="2051" width="15" style="2" customWidth="1"/>
    <col min="2052" max="2053" width="19" style="2" customWidth="1"/>
    <col min="2054" max="2054" width="14" style="2" customWidth="1"/>
    <col min="2055" max="2056" width="15" style="2" customWidth="1"/>
    <col min="2057" max="2304" width="21.08984375" style="2" customWidth="1"/>
    <col min="2305" max="2305" width="3" style="2" customWidth="1"/>
    <col min="2306" max="2306" width="36" style="2" customWidth="1"/>
    <col min="2307" max="2307" width="15" style="2" customWidth="1"/>
    <col min="2308" max="2309" width="19" style="2" customWidth="1"/>
    <col min="2310" max="2310" width="14" style="2" customWidth="1"/>
    <col min="2311" max="2312" width="15" style="2" customWidth="1"/>
    <col min="2313" max="2560" width="21.08984375" style="2" customWidth="1"/>
    <col min="2561" max="2561" width="3" style="2" customWidth="1"/>
    <col min="2562" max="2562" width="36" style="2" customWidth="1"/>
    <col min="2563" max="2563" width="15" style="2" customWidth="1"/>
    <col min="2564" max="2565" width="19" style="2" customWidth="1"/>
    <col min="2566" max="2566" width="14" style="2" customWidth="1"/>
    <col min="2567" max="2568" width="15" style="2" customWidth="1"/>
    <col min="2569" max="2816" width="21.08984375" style="2" customWidth="1"/>
    <col min="2817" max="2817" width="3" style="2" customWidth="1"/>
    <col min="2818" max="2818" width="36" style="2" customWidth="1"/>
    <col min="2819" max="2819" width="15" style="2" customWidth="1"/>
    <col min="2820" max="2821" width="19" style="2" customWidth="1"/>
    <col min="2822" max="2822" width="14" style="2" customWidth="1"/>
    <col min="2823" max="2824" width="15" style="2" customWidth="1"/>
    <col min="2825" max="3072" width="21.08984375" style="2" customWidth="1"/>
    <col min="3073" max="3073" width="3" style="2" customWidth="1"/>
    <col min="3074" max="3074" width="36" style="2" customWidth="1"/>
    <col min="3075" max="3075" width="15" style="2" customWidth="1"/>
    <col min="3076" max="3077" width="19" style="2" customWidth="1"/>
    <col min="3078" max="3078" width="14" style="2" customWidth="1"/>
    <col min="3079" max="3080" width="15" style="2" customWidth="1"/>
    <col min="3081" max="3328" width="21.08984375" style="2" customWidth="1"/>
    <col min="3329" max="3329" width="3" style="2" customWidth="1"/>
    <col min="3330" max="3330" width="36" style="2" customWidth="1"/>
    <col min="3331" max="3331" width="15" style="2" customWidth="1"/>
    <col min="3332" max="3333" width="19" style="2" customWidth="1"/>
    <col min="3334" max="3334" width="14" style="2" customWidth="1"/>
    <col min="3335" max="3336" width="15" style="2" customWidth="1"/>
    <col min="3337" max="3584" width="21.08984375" style="2" customWidth="1"/>
    <col min="3585" max="3585" width="3" style="2" customWidth="1"/>
    <col min="3586" max="3586" width="36" style="2" customWidth="1"/>
    <col min="3587" max="3587" width="15" style="2" customWidth="1"/>
    <col min="3588" max="3589" width="19" style="2" customWidth="1"/>
    <col min="3590" max="3590" width="14" style="2" customWidth="1"/>
    <col min="3591" max="3592" width="15" style="2" customWidth="1"/>
    <col min="3593" max="3840" width="21.08984375" style="2" customWidth="1"/>
    <col min="3841" max="3841" width="3" style="2" customWidth="1"/>
    <col min="3842" max="3842" width="36" style="2" customWidth="1"/>
    <col min="3843" max="3843" width="15" style="2" customWidth="1"/>
    <col min="3844" max="3845" width="19" style="2" customWidth="1"/>
    <col min="3846" max="3846" width="14" style="2" customWidth="1"/>
    <col min="3847" max="3848" width="15" style="2" customWidth="1"/>
    <col min="3849" max="4096" width="21.08984375" style="2" customWidth="1"/>
    <col min="4097" max="4097" width="3" style="2" customWidth="1"/>
    <col min="4098" max="4098" width="36" style="2" customWidth="1"/>
    <col min="4099" max="4099" width="15" style="2" customWidth="1"/>
    <col min="4100" max="4101" width="19" style="2" customWidth="1"/>
    <col min="4102" max="4102" width="14" style="2" customWidth="1"/>
    <col min="4103" max="4104" width="15" style="2" customWidth="1"/>
    <col min="4105" max="4352" width="21.08984375" style="2" customWidth="1"/>
    <col min="4353" max="4353" width="3" style="2" customWidth="1"/>
    <col min="4354" max="4354" width="36" style="2" customWidth="1"/>
    <col min="4355" max="4355" width="15" style="2" customWidth="1"/>
    <col min="4356" max="4357" width="19" style="2" customWidth="1"/>
    <col min="4358" max="4358" width="14" style="2" customWidth="1"/>
    <col min="4359" max="4360" width="15" style="2" customWidth="1"/>
    <col min="4361" max="4608" width="21.08984375" style="2" customWidth="1"/>
    <col min="4609" max="4609" width="3" style="2" customWidth="1"/>
    <col min="4610" max="4610" width="36" style="2" customWidth="1"/>
    <col min="4611" max="4611" width="15" style="2" customWidth="1"/>
    <col min="4612" max="4613" width="19" style="2" customWidth="1"/>
    <col min="4614" max="4614" width="14" style="2" customWidth="1"/>
    <col min="4615" max="4616" width="15" style="2" customWidth="1"/>
    <col min="4617" max="4864" width="21.08984375" style="2" customWidth="1"/>
    <col min="4865" max="4865" width="3" style="2" customWidth="1"/>
    <col min="4866" max="4866" width="36" style="2" customWidth="1"/>
    <col min="4867" max="4867" width="15" style="2" customWidth="1"/>
    <col min="4868" max="4869" width="19" style="2" customWidth="1"/>
    <col min="4870" max="4870" width="14" style="2" customWidth="1"/>
    <col min="4871" max="4872" width="15" style="2" customWidth="1"/>
    <col min="4873" max="5120" width="21.08984375" style="2" customWidth="1"/>
    <col min="5121" max="5121" width="3" style="2" customWidth="1"/>
    <col min="5122" max="5122" width="36" style="2" customWidth="1"/>
    <col min="5123" max="5123" width="15" style="2" customWidth="1"/>
    <col min="5124" max="5125" width="19" style="2" customWidth="1"/>
    <col min="5126" max="5126" width="14" style="2" customWidth="1"/>
    <col min="5127" max="5128" width="15" style="2" customWidth="1"/>
    <col min="5129" max="5376" width="21.08984375" style="2" customWidth="1"/>
    <col min="5377" max="5377" width="3" style="2" customWidth="1"/>
    <col min="5378" max="5378" width="36" style="2" customWidth="1"/>
    <col min="5379" max="5379" width="15" style="2" customWidth="1"/>
    <col min="5380" max="5381" width="19" style="2" customWidth="1"/>
    <col min="5382" max="5382" width="14" style="2" customWidth="1"/>
    <col min="5383" max="5384" width="15" style="2" customWidth="1"/>
    <col min="5385" max="5632" width="21.08984375" style="2" customWidth="1"/>
    <col min="5633" max="5633" width="3" style="2" customWidth="1"/>
    <col min="5634" max="5634" width="36" style="2" customWidth="1"/>
    <col min="5635" max="5635" width="15" style="2" customWidth="1"/>
    <col min="5636" max="5637" width="19" style="2" customWidth="1"/>
    <col min="5638" max="5638" width="14" style="2" customWidth="1"/>
    <col min="5639" max="5640" width="15" style="2" customWidth="1"/>
    <col min="5641" max="5888" width="21.08984375" style="2" customWidth="1"/>
    <col min="5889" max="5889" width="3" style="2" customWidth="1"/>
    <col min="5890" max="5890" width="36" style="2" customWidth="1"/>
    <col min="5891" max="5891" width="15" style="2" customWidth="1"/>
    <col min="5892" max="5893" width="19" style="2" customWidth="1"/>
    <col min="5894" max="5894" width="14" style="2" customWidth="1"/>
    <col min="5895" max="5896" width="15" style="2" customWidth="1"/>
    <col min="5897" max="6144" width="21.08984375" style="2" customWidth="1"/>
    <col min="6145" max="6145" width="3" style="2" customWidth="1"/>
    <col min="6146" max="6146" width="36" style="2" customWidth="1"/>
    <col min="6147" max="6147" width="15" style="2" customWidth="1"/>
    <col min="6148" max="6149" width="19" style="2" customWidth="1"/>
    <col min="6150" max="6150" width="14" style="2" customWidth="1"/>
    <col min="6151" max="6152" width="15" style="2" customWidth="1"/>
    <col min="6153" max="6400" width="21.08984375" style="2" customWidth="1"/>
    <col min="6401" max="6401" width="3" style="2" customWidth="1"/>
    <col min="6402" max="6402" width="36" style="2" customWidth="1"/>
    <col min="6403" max="6403" width="15" style="2" customWidth="1"/>
    <col min="6404" max="6405" width="19" style="2" customWidth="1"/>
    <col min="6406" max="6406" width="14" style="2" customWidth="1"/>
    <col min="6407" max="6408" width="15" style="2" customWidth="1"/>
    <col min="6409" max="6656" width="21.08984375" style="2" customWidth="1"/>
    <col min="6657" max="6657" width="3" style="2" customWidth="1"/>
    <col min="6658" max="6658" width="36" style="2" customWidth="1"/>
    <col min="6659" max="6659" width="15" style="2" customWidth="1"/>
    <col min="6660" max="6661" width="19" style="2" customWidth="1"/>
    <col min="6662" max="6662" width="14" style="2" customWidth="1"/>
    <col min="6663" max="6664" width="15" style="2" customWidth="1"/>
    <col min="6665" max="6912" width="21.08984375" style="2" customWidth="1"/>
    <col min="6913" max="6913" width="3" style="2" customWidth="1"/>
    <col min="6914" max="6914" width="36" style="2" customWidth="1"/>
    <col min="6915" max="6915" width="15" style="2" customWidth="1"/>
    <col min="6916" max="6917" width="19" style="2" customWidth="1"/>
    <col min="6918" max="6918" width="14" style="2" customWidth="1"/>
    <col min="6919" max="6920" width="15" style="2" customWidth="1"/>
    <col min="6921" max="7168" width="21.08984375" style="2" customWidth="1"/>
    <col min="7169" max="7169" width="3" style="2" customWidth="1"/>
    <col min="7170" max="7170" width="36" style="2" customWidth="1"/>
    <col min="7171" max="7171" width="15" style="2" customWidth="1"/>
    <col min="7172" max="7173" width="19" style="2" customWidth="1"/>
    <col min="7174" max="7174" width="14" style="2" customWidth="1"/>
    <col min="7175" max="7176" width="15" style="2" customWidth="1"/>
    <col min="7177" max="7424" width="21.08984375" style="2" customWidth="1"/>
    <col min="7425" max="7425" width="3" style="2" customWidth="1"/>
    <col min="7426" max="7426" width="36" style="2" customWidth="1"/>
    <col min="7427" max="7427" width="15" style="2" customWidth="1"/>
    <col min="7428" max="7429" width="19" style="2" customWidth="1"/>
    <col min="7430" max="7430" width="14" style="2" customWidth="1"/>
    <col min="7431" max="7432" width="15" style="2" customWidth="1"/>
    <col min="7433" max="7680" width="21.08984375" style="2" customWidth="1"/>
    <col min="7681" max="7681" width="3" style="2" customWidth="1"/>
    <col min="7682" max="7682" width="36" style="2" customWidth="1"/>
    <col min="7683" max="7683" width="15" style="2" customWidth="1"/>
    <col min="7684" max="7685" width="19" style="2" customWidth="1"/>
    <col min="7686" max="7686" width="14" style="2" customWidth="1"/>
    <col min="7687" max="7688" width="15" style="2" customWidth="1"/>
    <col min="7689" max="7936" width="21.08984375" style="2" customWidth="1"/>
    <col min="7937" max="7937" width="3" style="2" customWidth="1"/>
    <col min="7938" max="7938" width="36" style="2" customWidth="1"/>
    <col min="7939" max="7939" width="15" style="2" customWidth="1"/>
    <col min="7940" max="7941" width="19" style="2" customWidth="1"/>
    <col min="7942" max="7942" width="14" style="2" customWidth="1"/>
    <col min="7943" max="7944" width="15" style="2" customWidth="1"/>
    <col min="7945" max="8192" width="21.08984375" style="2" customWidth="1"/>
    <col min="8193" max="8193" width="3" style="2" customWidth="1"/>
    <col min="8194" max="8194" width="36" style="2" customWidth="1"/>
    <col min="8195" max="8195" width="15" style="2" customWidth="1"/>
    <col min="8196" max="8197" width="19" style="2" customWidth="1"/>
    <col min="8198" max="8198" width="14" style="2" customWidth="1"/>
    <col min="8199" max="8200" width="15" style="2" customWidth="1"/>
    <col min="8201" max="8448" width="21.08984375" style="2" customWidth="1"/>
    <col min="8449" max="8449" width="3" style="2" customWidth="1"/>
    <col min="8450" max="8450" width="36" style="2" customWidth="1"/>
    <col min="8451" max="8451" width="15" style="2" customWidth="1"/>
    <col min="8452" max="8453" width="19" style="2" customWidth="1"/>
    <col min="8454" max="8454" width="14" style="2" customWidth="1"/>
    <col min="8455" max="8456" width="15" style="2" customWidth="1"/>
    <col min="8457" max="8704" width="21.08984375" style="2" customWidth="1"/>
    <col min="8705" max="8705" width="3" style="2" customWidth="1"/>
    <col min="8706" max="8706" width="36" style="2" customWidth="1"/>
    <col min="8707" max="8707" width="15" style="2" customWidth="1"/>
    <col min="8708" max="8709" width="19" style="2" customWidth="1"/>
    <col min="8710" max="8710" width="14" style="2" customWidth="1"/>
    <col min="8711" max="8712" width="15" style="2" customWidth="1"/>
    <col min="8713" max="8960" width="21.08984375" style="2" customWidth="1"/>
    <col min="8961" max="8961" width="3" style="2" customWidth="1"/>
    <col min="8962" max="8962" width="36" style="2" customWidth="1"/>
    <col min="8963" max="8963" width="15" style="2" customWidth="1"/>
    <col min="8964" max="8965" width="19" style="2" customWidth="1"/>
    <col min="8966" max="8966" width="14" style="2" customWidth="1"/>
    <col min="8967" max="8968" width="15" style="2" customWidth="1"/>
    <col min="8969" max="9216" width="21.08984375" style="2" customWidth="1"/>
    <col min="9217" max="9217" width="3" style="2" customWidth="1"/>
    <col min="9218" max="9218" width="36" style="2" customWidth="1"/>
    <col min="9219" max="9219" width="15" style="2" customWidth="1"/>
    <col min="9220" max="9221" width="19" style="2" customWidth="1"/>
    <col min="9222" max="9222" width="14" style="2" customWidth="1"/>
    <col min="9223" max="9224" width="15" style="2" customWidth="1"/>
    <col min="9225" max="9472" width="21.08984375" style="2" customWidth="1"/>
    <col min="9473" max="9473" width="3" style="2" customWidth="1"/>
    <col min="9474" max="9474" width="36" style="2" customWidth="1"/>
    <col min="9475" max="9475" width="15" style="2" customWidth="1"/>
    <col min="9476" max="9477" width="19" style="2" customWidth="1"/>
    <col min="9478" max="9478" width="14" style="2" customWidth="1"/>
    <col min="9479" max="9480" width="15" style="2" customWidth="1"/>
    <col min="9481" max="9728" width="21.08984375" style="2" customWidth="1"/>
    <col min="9729" max="9729" width="3" style="2" customWidth="1"/>
    <col min="9730" max="9730" width="36" style="2" customWidth="1"/>
    <col min="9731" max="9731" width="15" style="2" customWidth="1"/>
    <col min="9732" max="9733" width="19" style="2" customWidth="1"/>
    <col min="9734" max="9734" width="14" style="2" customWidth="1"/>
    <col min="9735" max="9736" width="15" style="2" customWidth="1"/>
    <col min="9737" max="9984" width="21.08984375" style="2" customWidth="1"/>
    <col min="9985" max="9985" width="3" style="2" customWidth="1"/>
    <col min="9986" max="9986" width="36" style="2" customWidth="1"/>
    <col min="9987" max="9987" width="15" style="2" customWidth="1"/>
    <col min="9988" max="9989" width="19" style="2" customWidth="1"/>
    <col min="9990" max="9990" width="14" style="2" customWidth="1"/>
    <col min="9991" max="9992" width="15" style="2" customWidth="1"/>
    <col min="9993" max="10240" width="21.08984375" style="2" customWidth="1"/>
    <col min="10241" max="10241" width="3" style="2" customWidth="1"/>
    <col min="10242" max="10242" width="36" style="2" customWidth="1"/>
    <col min="10243" max="10243" width="15" style="2" customWidth="1"/>
    <col min="10244" max="10245" width="19" style="2" customWidth="1"/>
    <col min="10246" max="10246" width="14" style="2" customWidth="1"/>
    <col min="10247" max="10248" width="15" style="2" customWidth="1"/>
    <col min="10249" max="10496" width="21.08984375" style="2" customWidth="1"/>
    <col min="10497" max="10497" width="3" style="2" customWidth="1"/>
    <col min="10498" max="10498" width="36" style="2" customWidth="1"/>
    <col min="10499" max="10499" width="15" style="2" customWidth="1"/>
    <col min="10500" max="10501" width="19" style="2" customWidth="1"/>
    <col min="10502" max="10502" width="14" style="2" customWidth="1"/>
    <col min="10503" max="10504" width="15" style="2" customWidth="1"/>
    <col min="10505" max="10752" width="21.08984375" style="2" customWidth="1"/>
    <col min="10753" max="10753" width="3" style="2" customWidth="1"/>
    <col min="10754" max="10754" width="36" style="2" customWidth="1"/>
    <col min="10755" max="10755" width="15" style="2" customWidth="1"/>
    <col min="10756" max="10757" width="19" style="2" customWidth="1"/>
    <col min="10758" max="10758" width="14" style="2" customWidth="1"/>
    <col min="10759" max="10760" width="15" style="2" customWidth="1"/>
    <col min="10761" max="11008" width="21.08984375" style="2" customWidth="1"/>
    <col min="11009" max="11009" width="3" style="2" customWidth="1"/>
    <col min="11010" max="11010" width="36" style="2" customWidth="1"/>
    <col min="11011" max="11011" width="15" style="2" customWidth="1"/>
    <col min="11012" max="11013" width="19" style="2" customWidth="1"/>
    <col min="11014" max="11014" width="14" style="2" customWidth="1"/>
    <col min="11015" max="11016" width="15" style="2" customWidth="1"/>
    <col min="11017" max="11264" width="21.08984375" style="2" customWidth="1"/>
    <col min="11265" max="11265" width="3" style="2" customWidth="1"/>
    <col min="11266" max="11266" width="36" style="2" customWidth="1"/>
    <col min="11267" max="11267" width="15" style="2" customWidth="1"/>
    <col min="11268" max="11269" width="19" style="2" customWidth="1"/>
    <col min="11270" max="11270" width="14" style="2" customWidth="1"/>
    <col min="11271" max="11272" width="15" style="2" customWidth="1"/>
    <col min="11273" max="11520" width="21.08984375" style="2" customWidth="1"/>
    <col min="11521" max="11521" width="3" style="2" customWidth="1"/>
    <col min="11522" max="11522" width="36" style="2" customWidth="1"/>
    <col min="11523" max="11523" width="15" style="2" customWidth="1"/>
    <col min="11524" max="11525" width="19" style="2" customWidth="1"/>
    <col min="11526" max="11526" width="14" style="2" customWidth="1"/>
    <col min="11527" max="11528" width="15" style="2" customWidth="1"/>
    <col min="11529" max="11776" width="21.08984375" style="2" customWidth="1"/>
    <col min="11777" max="11777" width="3" style="2" customWidth="1"/>
    <col min="11778" max="11778" width="36" style="2" customWidth="1"/>
    <col min="11779" max="11779" width="15" style="2" customWidth="1"/>
    <col min="11780" max="11781" width="19" style="2" customWidth="1"/>
    <col min="11782" max="11782" width="14" style="2" customWidth="1"/>
    <col min="11783" max="11784" width="15" style="2" customWidth="1"/>
    <col min="11785" max="12032" width="21.08984375" style="2" customWidth="1"/>
    <col min="12033" max="12033" width="3" style="2" customWidth="1"/>
    <col min="12034" max="12034" width="36" style="2" customWidth="1"/>
    <col min="12035" max="12035" width="15" style="2" customWidth="1"/>
    <col min="12036" max="12037" width="19" style="2" customWidth="1"/>
    <col min="12038" max="12038" width="14" style="2" customWidth="1"/>
    <col min="12039" max="12040" width="15" style="2" customWidth="1"/>
    <col min="12041" max="12288" width="21.08984375" style="2" customWidth="1"/>
    <col min="12289" max="12289" width="3" style="2" customWidth="1"/>
    <col min="12290" max="12290" width="36" style="2" customWidth="1"/>
    <col min="12291" max="12291" width="15" style="2" customWidth="1"/>
    <col min="12292" max="12293" width="19" style="2" customWidth="1"/>
    <col min="12294" max="12294" width="14" style="2" customWidth="1"/>
    <col min="12295" max="12296" width="15" style="2" customWidth="1"/>
    <col min="12297" max="12544" width="21.08984375" style="2" customWidth="1"/>
    <col min="12545" max="12545" width="3" style="2" customWidth="1"/>
    <col min="12546" max="12546" width="36" style="2" customWidth="1"/>
    <col min="12547" max="12547" width="15" style="2" customWidth="1"/>
    <col min="12548" max="12549" width="19" style="2" customWidth="1"/>
    <col min="12550" max="12550" width="14" style="2" customWidth="1"/>
    <col min="12551" max="12552" width="15" style="2" customWidth="1"/>
    <col min="12553" max="12800" width="21.08984375" style="2" customWidth="1"/>
    <col min="12801" max="12801" width="3" style="2" customWidth="1"/>
    <col min="12802" max="12802" width="36" style="2" customWidth="1"/>
    <col min="12803" max="12803" width="15" style="2" customWidth="1"/>
    <col min="12804" max="12805" width="19" style="2" customWidth="1"/>
    <col min="12806" max="12806" width="14" style="2" customWidth="1"/>
    <col min="12807" max="12808" width="15" style="2" customWidth="1"/>
    <col min="12809" max="13056" width="21.08984375" style="2" customWidth="1"/>
    <col min="13057" max="13057" width="3" style="2" customWidth="1"/>
    <col min="13058" max="13058" width="36" style="2" customWidth="1"/>
    <col min="13059" max="13059" width="15" style="2" customWidth="1"/>
    <col min="13060" max="13061" width="19" style="2" customWidth="1"/>
    <col min="13062" max="13062" width="14" style="2" customWidth="1"/>
    <col min="13063" max="13064" width="15" style="2" customWidth="1"/>
    <col min="13065" max="13312" width="21.08984375" style="2" customWidth="1"/>
    <col min="13313" max="13313" width="3" style="2" customWidth="1"/>
    <col min="13314" max="13314" width="36" style="2" customWidth="1"/>
    <col min="13315" max="13315" width="15" style="2" customWidth="1"/>
    <col min="13316" max="13317" width="19" style="2" customWidth="1"/>
    <col min="13318" max="13318" width="14" style="2" customWidth="1"/>
    <col min="13319" max="13320" width="15" style="2" customWidth="1"/>
    <col min="13321" max="13568" width="21.08984375" style="2" customWidth="1"/>
    <col min="13569" max="13569" width="3" style="2" customWidth="1"/>
    <col min="13570" max="13570" width="36" style="2" customWidth="1"/>
    <col min="13571" max="13571" width="15" style="2" customWidth="1"/>
    <col min="13572" max="13573" width="19" style="2" customWidth="1"/>
    <col min="13574" max="13574" width="14" style="2" customWidth="1"/>
    <col min="13575" max="13576" width="15" style="2" customWidth="1"/>
    <col min="13577" max="13824" width="21.08984375" style="2" customWidth="1"/>
    <col min="13825" max="13825" width="3" style="2" customWidth="1"/>
    <col min="13826" max="13826" width="36" style="2" customWidth="1"/>
    <col min="13827" max="13827" width="15" style="2" customWidth="1"/>
    <col min="13828" max="13829" width="19" style="2" customWidth="1"/>
    <col min="13830" max="13830" width="14" style="2" customWidth="1"/>
    <col min="13831" max="13832" width="15" style="2" customWidth="1"/>
    <col min="13833" max="14080" width="21.08984375" style="2" customWidth="1"/>
    <col min="14081" max="14081" width="3" style="2" customWidth="1"/>
    <col min="14082" max="14082" width="36" style="2" customWidth="1"/>
    <col min="14083" max="14083" width="15" style="2" customWidth="1"/>
    <col min="14084" max="14085" width="19" style="2" customWidth="1"/>
    <col min="14086" max="14086" width="14" style="2" customWidth="1"/>
    <col min="14087" max="14088" width="15" style="2" customWidth="1"/>
    <col min="14089" max="14336" width="21.08984375" style="2" customWidth="1"/>
    <col min="14337" max="14337" width="3" style="2" customWidth="1"/>
    <col min="14338" max="14338" width="36" style="2" customWidth="1"/>
    <col min="14339" max="14339" width="15" style="2" customWidth="1"/>
    <col min="14340" max="14341" width="19" style="2" customWidth="1"/>
    <col min="14342" max="14342" width="14" style="2" customWidth="1"/>
    <col min="14343" max="14344" width="15" style="2" customWidth="1"/>
    <col min="14345" max="14592" width="21.08984375" style="2" customWidth="1"/>
    <col min="14593" max="14593" width="3" style="2" customWidth="1"/>
    <col min="14594" max="14594" width="36" style="2" customWidth="1"/>
    <col min="14595" max="14595" width="15" style="2" customWidth="1"/>
    <col min="14596" max="14597" width="19" style="2" customWidth="1"/>
    <col min="14598" max="14598" width="14" style="2" customWidth="1"/>
    <col min="14599" max="14600" width="15" style="2" customWidth="1"/>
    <col min="14601" max="14848" width="21.08984375" style="2" customWidth="1"/>
    <col min="14849" max="14849" width="3" style="2" customWidth="1"/>
    <col min="14850" max="14850" width="36" style="2" customWidth="1"/>
    <col min="14851" max="14851" width="15" style="2" customWidth="1"/>
    <col min="14852" max="14853" width="19" style="2" customWidth="1"/>
    <col min="14854" max="14854" width="14" style="2" customWidth="1"/>
    <col min="14855" max="14856" width="15" style="2" customWidth="1"/>
    <col min="14857" max="15104" width="21.08984375" style="2" customWidth="1"/>
    <col min="15105" max="15105" width="3" style="2" customWidth="1"/>
    <col min="15106" max="15106" width="36" style="2" customWidth="1"/>
    <col min="15107" max="15107" width="15" style="2" customWidth="1"/>
    <col min="15108" max="15109" width="19" style="2" customWidth="1"/>
    <col min="15110" max="15110" width="14" style="2" customWidth="1"/>
    <col min="15111" max="15112" width="15" style="2" customWidth="1"/>
    <col min="15113" max="15360" width="21.08984375" style="2" customWidth="1"/>
    <col min="15361" max="15361" width="3" style="2" customWidth="1"/>
    <col min="15362" max="15362" width="36" style="2" customWidth="1"/>
    <col min="15363" max="15363" width="15" style="2" customWidth="1"/>
    <col min="15364" max="15365" width="19" style="2" customWidth="1"/>
    <col min="15366" max="15366" width="14" style="2" customWidth="1"/>
    <col min="15367" max="15368" width="15" style="2" customWidth="1"/>
    <col min="15369" max="15616" width="21.08984375" style="2" customWidth="1"/>
    <col min="15617" max="15617" width="3" style="2" customWidth="1"/>
    <col min="15618" max="15618" width="36" style="2" customWidth="1"/>
    <col min="15619" max="15619" width="15" style="2" customWidth="1"/>
    <col min="15620" max="15621" width="19" style="2" customWidth="1"/>
    <col min="15622" max="15622" width="14" style="2" customWidth="1"/>
    <col min="15623" max="15624" width="15" style="2" customWidth="1"/>
    <col min="15625" max="15872" width="21.08984375" style="2" customWidth="1"/>
    <col min="15873" max="15873" width="3" style="2" customWidth="1"/>
    <col min="15874" max="15874" width="36" style="2" customWidth="1"/>
    <col min="15875" max="15875" width="15" style="2" customWidth="1"/>
    <col min="15876" max="15877" width="19" style="2" customWidth="1"/>
    <col min="15878" max="15878" width="14" style="2" customWidth="1"/>
    <col min="15879" max="15880" width="15" style="2" customWidth="1"/>
    <col min="15881" max="16128" width="21.08984375" style="2" customWidth="1"/>
    <col min="16129" max="16129" width="3" style="2" customWidth="1"/>
    <col min="16130" max="16130" width="36" style="2" customWidth="1"/>
    <col min="16131" max="16131" width="15" style="2" customWidth="1"/>
    <col min="16132" max="16133" width="19" style="2" customWidth="1"/>
    <col min="16134" max="16134" width="14" style="2" customWidth="1"/>
    <col min="16135" max="16136" width="15" style="2" customWidth="1"/>
    <col min="16137" max="16384" width="21.08984375" style="2" customWidth="1"/>
  </cols>
  <sheetData>
    <row r="1" spans="1:8" ht="13" x14ac:dyDescent="0.35">
      <c r="A1" s="29" t="s">
        <v>17</v>
      </c>
      <c r="B1" s="30"/>
      <c r="C1" s="30"/>
      <c r="D1" s="30"/>
      <c r="E1" s="30"/>
      <c r="F1" s="30"/>
      <c r="G1" s="30"/>
      <c r="H1" s="30"/>
    </row>
    <row r="2" spans="1:8" ht="13" x14ac:dyDescent="0.35">
      <c r="A2" s="29" t="s">
        <v>18</v>
      </c>
      <c r="B2" s="30"/>
      <c r="C2" s="30"/>
      <c r="D2" s="30"/>
      <c r="E2" s="30"/>
      <c r="F2" s="30"/>
      <c r="G2" s="30"/>
      <c r="H2" s="30"/>
    </row>
    <row r="3" spans="1:8" ht="13" x14ac:dyDescent="0.35">
      <c r="A3" s="29" t="s">
        <v>19</v>
      </c>
      <c r="B3" s="30"/>
      <c r="C3" s="30"/>
      <c r="D3" s="30"/>
      <c r="E3" s="30"/>
      <c r="F3" s="30"/>
      <c r="G3" s="30"/>
      <c r="H3" s="30"/>
    </row>
    <row r="4" spans="1:8" ht="13" x14ac:dyDescent="0.35">
      <c r="A4" s="29" t="s">
        <v>20</v>
      </c>
      <c r="B4" s="30"/>
      <c r="C4" s="30"/>
      <c r="D4" s="30"/>
      <c r="E4" s="30"/>
      <c r="F4" s="30"/>
      <c r="G4" s="30"/>
      <c r="H4" s="30"/>
    </row>
    <row r="5" spans="1:8" ht="13" x14ac:dyDescent="0.35">
      <c r="A5" s="29" t="s">
        <v>21</v>
      </c>
      <c r="B5" s="30"/>
      <c r="C5" s="30"/>
      <c r="D5" s="30"/>
      <c r="E5" s="30"/>
      <c r="F5" s="30"/>
      <c r="G5" s="30"/>
      <c r="H5" s="30"/>
    </row>
    <row r="6" spans="1:8" ht="13" x14ac:dyDescent="0.35">
      <c r="A6" s="29" t="s">
        <v>22</v>
      </c>
      <c r="B6" s="30"/>
      <c r="C6" s="30"/>
      <c r="D6" s="30"/>
      <c r="E6" s="30"/>
      <c r="F6" s="30"/>
      <c r="G6" s="30"/>
      <c r="H6" s="30"/>
    </row>
    <row r="7" spans="1:8" ht="13" x14ac:dyDescent="0.35">
      <c r="A7" s="29" t="s">
        <v>23</v>
      </c>
      <c r="B7" s="30"/>
      <c r="C7" s="30"/>
      <c r="D7" s="30"/>
      <c r="E7" s="30"/>
      <c r="F7" s="30"/>
      <c r="G7" s="30"/>
      <c r="H7" s="30"/>
    </row>
    <row r="8" spans="1:8" x14ac:dyDescent="0.35">
      <c r="A8" s="31" t="s">
        <v>24</v>
      </c>
      <c r="B8" s="30"/>
      <c r="C8" s="30"/>
      <c r="D8" s="30"/>
      <c r="E8" s="30"/>
      <c r="F8" s="30"/>
      <c r="G8" s="30"/>
      <c r="H8" s="30"/>
    </row>
    <row r="9" spans="1:8" ht="13" x14ac:dyDescent="0.35">
      <c r="A9" s="29" t="s">
        <v>18</v>
      </c>
      <c r="B9" s="30"/>
      <c r="C9" s="30"/>
      <c r="D9" s="30"/>
      <c r="E9" s="30"/>
      <c r="F9" s="30"/>
      <c r="G9" s="30"/>
      <c r="H9" s="30"/>
    </row>
    <row r="10" spans="1:8" x14ac:dyDescent="0.35">
      <c r="B10" s="2" t="s">
        <v>25</v>
      </c>
    </row>
    <row r="12" spans="1:8" x14ac:dyDescent="0.35">
      <c r="B12" s="32" t="s">
        <v>26</v>
      </c>
      <c r="C12" s="30" t="s">
        <v>18</v>
      </c>
      <c r="D12" s="30" t="s">
        <v>18</v>
      </c>
    </row>
    <row r="13" spans="1:8" x14ac:dyDescent="0.35">
      <c r="B13" s="2" t="s">
        <v>27</v>
      </c>
    </row>
    <row r="14" spans="1:8" x14ac:dyDescent="0.35">
      <c r="B14" s="2" t="s">
        <v>18</v>
      </c>
      <c r="C14" s="2" t="s">
        <v>28</v>
      </c>
      <c r="D14" s="2" t="s">
        <v>29</v>
      </c>
      <c r="E14" s="2" t="s">
        <v>29</v>
      </c>
      <c r="F14" s="2" t="s">
        <v>30</v>
      </c>
      <c r="G14" s="2" t="s">
        <v>31</v>
      </c>
    </row>
    <row r="15" spans="1:8" x14ac:dyDescent="0.35">
      <c r="B15" s="2" t="s">
        <v>18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</row>
    <row r="16" spans="1:8" x14ac:dyDescent="0.35">
      <c r="B16" s="2" t="s">
        <v>38</v>
      </c>
    </row>
    <row r="17" spans="2:8" x14ac:dyDescent="0.35">
      <c r="B17" s="2" t="s">
        <v>39</v>
      </c>
      <c r="C17" s="3">
        <v>593</v>
      </c>
      <c r="D17" s="2" t="s">
        <v>40</v>
      </c>
      <c r="E17" s="3">
        <v>49</v>
      </c>
      <c r="F17" s="4">
        <v>0</v>
      </c>
      <c r="G17" s="4">
        <v>0</v>
      </c>
      <c r="H17" s="3">
        <v>546</v>
      </c>
    </row>
    <row r="18" spans="2:8" x14ac:dyDescent="0.35">
      <c r="B18" s="2" t="s">
        <v>41</v>
      </c>
    </row>
    <row r="19" spans="2:8" x14ac:dyDescent="0.35">
      <c r="B19" s="2" t="s">
        <v>42</v>
      </c>
      <c r="C19" s="5">
        <v>30</v>
      </c>
      <c r="D19" s="5">
        <v>1</v>
      </c>
      <c r="E19" s="6">
        <v>0</v>
      </c>
      <c r="F19" s="6">
        <v>0</v>
      </c>
      <c r="G19" s="6">
        <v>0</v>
      </c>
      <c r="H19" s="5">
        <v>31</v>
      </c>
    </row>
    <row r="20" spans="2:8" x14ac:dyDescent="0.35">
      <c r="B20" s="2" t="s">
        <v>43</v>
      </c>
    </row>
    <row r="21" spans="2:8" x14ac:dyDescent="0.35">
      <c r="B21" s="2" t="s">
        <v>44</v>
      </c>
      <c r="C21" s="5">
        <v>623</v>
      </c>
      <c r="D21" s="6">
        <v>0</v>
      </c>
      <c r="E21" s="5">
        <v>107</v>
      </c>
      <c r="F21" s="6">
        <v>0</v>
      </c>
      <c r="G21" s="6">
        <v>0</v>
      </c>
      <c r="H21" s="5">
        <v>516</v>
      </c>
    </row>
    <row r="22" spans="2:8" x14ac:dyDescent="0.35">
      <c r="B22" s="2" t="s">
        <v>45</v>
      </c>
      <c r="C22" s="5">
        <v>8257</v>
      </c>
      <c r="D22" s="5">
        <v>147</v>
      </c>
      <c r="E22" s="5">
        <v>986</v>
      </c>
      <c r="F22" s="6">
        <v>0</v>
      </c>
      <c r="G22" s="6">
        <v>0</v>
      </c>
      <c r="H22" s="5">
        <v>7418</v>
      </c>
    </row>
    <row r="23" spans="2:8" x14ac:dyDescent="0.35">
      <c r="B23" s="2" t="s">
        <v>46</v>
      </c>
      <c r="C23" s="5">
        <v>5557</v>
      </c>
      <c r="D23" s="5">
        <v>71</v>
      </c>
      <c r="E23" s="5">
        <v>238</v>
      </c>
      <c r="F23" s="6">
        <v>0</v>
      </c>
      <c r="G23" s="5">
        <v>2</v>
      </c>
      <c r="H23" s="5">
        <v>5388</v>
      </c>
    </row>
    <row r="24" spans="2:8" x14ac:dyDescent="0.35">
      <c r="B24" s="2" t="s">
        <v>47</v>
      </c>
    </row>
    <row r="25" spans="2:8" x14ac:dyDescent="0.35">
      <c r="B25" s="2" t="s">
        <v>48</v>
      </c>
    </row>
    <row r="26" spans="2:8" x14ac:dyDescent="0.35">
      <c r="B26" s="2" t="s">
        <v>49</v>
      </c>
      <c r="C26" s="5">
        <v>2770</v>
      </c>
      <c r="D26" s="5">
        <v>42</v>
      </c>
      <c r="E26" s="5">
        <v>250</v>
      </c>
      <c r="F26" s="6">
        <v>0</v>
      </c>
      <c r="G26" s="5">
        <v>2</v>
      </c>
      <c r="H26" s="5">
        <v>2560</v>
      </c>
    </row>
    <row r="27" spans="2:8" x14ac:dyDescent="0.35">
      <c r="B27" s="2" t="s">
        <v>50</v>
      </c>
    </row>
    <row r="28" spans="2:8" x14ac:dyDescent="0.35">
      <c r="B28" s="2" t="s">
        <v>51</v>
      </c>
      <c r="C28" s="5">
        <v>2949</v>
      </c>
      <c r="D28" s="5">
        <v>55</v>
      </c>
      <c r="E28" s="5">
        <v>70</v>
      </c>
      <c r="F28" s="6">
        <v>0</v>
      </c>
      <c r="G28" s="5">
        <v>42</v>
      </c>
      <c r="H28" s="5">
        <v>2892</v>
      </c>
    </row>
    <row r="29" spans="2:8" x14ac:dyDescent="0.35">
      <c r="B29" s="2" t="s">
        <v>52</v>
      </c>
    </row>
    <row r="30" spans="2:8" x14ac:dyDescent="0.35">
      <c r="B30" s="2" t="s">
        <v>53</v>
      </c>
      <c r="C30" s="5">
        <v>3896</v>
      </c>
      <c r="D30" s="5">
        <v>40</v>
      </c>
      <c r="E30" s="5">
        <v>223</v>
      </c>
      <c r="F30" s="5">
        <v>3</v>
      </c>
      <c r="G30" s="6">
        <v>0</v>
      </c>
      <c r="H30" s="5">
        <v>3716</v>
      </c>
    </row>
    <row r="31" spans="2:8" x14ac:dyDescent="0.35">
      <c r="B31" s="2" t="s">
        <v>54</v>
      </c>
    </row>
    <row r="32" spans="2:8" x14ac:dyDescent="0.35">
      <c r="B32" s="2" t="s">
        <v>53</v>
      </c>
      <c r="C32" s="5">
        <v>3489</v>
      </c>
      <c r="D32" s="5">
        <v>5</v>
      </c>
      <c r="E32" s="5">
        <v>454</v>
      </c>
      <c r="F32" s="6">
        <v>0</v>
      </c>
      <c r="G32" s="6">
        <v>0</v>
      </c>
      <c r="H32" s="5">
        <v>3040</v>
      </c>
    </row>
    <row r="33" spans="2:8" x14ac:dyDescent="0.35">
      <c r="B33" s="2" t="s">
        <v>55</v>
      </c>
      <c r="C33" s="5">
        <v>2994</v>
      </c>
      <c r="D33" s="5">
        <v>32</v>
      </c>
      <c r="E33" s="5">
        <v>38</v>
      </c>
      <c r="F33" s="6">
        <v>0</v>
      </c>
      <c r="G33" s="5">
        <v>6</v>
      </c>
      <c r="H33" s="5">
        <v>2982</v>
      </c>
    </row>
    <row r="34" spans="2:8" x14ac:dyDescent="0.35">
      <c r="B34" s="2" t="s">
        <v>56</v>
      </c>
    </row>
    <row r="35" spans="2:8" x14ac:dyDescent="0.35">
      <c r="B35" s="2" t="s">
        <v>57</v>
      </c>
      <c r="C35" s="5">
        <v>31158</v>
      </c>
      <c r="D35" s="5">
        <v>395</v>
      </c>
      <c r="E35" s="5">
        <v>2415</v>
      </c>
      <c r="F35" s="5">
        <v>3</v>
      </c>
      <c r="G35" s="5">
        <v>52</v>
      </c>
      <c r="H35" s="5">
        <v>29089</v>
      </c>
    </row>
    <row r="36" spans="2:8" x14ac:dyDescent="0.35">
      <c r="B36" s="2" t="s">
        <v>58</v>
      </c>
      <c r="C36" s="5">
        <v>1140</v>
      </c>
      <c r="D36" s="6">
        <v>0</v>
      </c>
      <c r="E36" s="5">
        <v>63</v>
      </c>
      <c r="F36" s="6">
        <v>0</v>
      </c>
      <c r="G36" s="6">
        <v>0</v>
      </c>
      <c r="H36" s="5">
        <v>1077</v>
      </c>
    </row>
    <row r="37" spans="2:8" x14ac:dyDescent="0.35">
      <c r="B37" s="2" t="s">
        <v>59</v>
      </c>
      <c r="C37" s="3">
        <v>30018</v>
      </c>
      <c r="D37" s="3">
        <v>395</v>
      </c>
      <c r="E37" s="3">
        <v>2352</v>
      </c>
      <c r="F37" s="2" t="s">
        <v>60</v>
      </c>
      <c r="G37" s="3">
        <v>52</v>
      </c>
      <c r="H37" s="3">
        <v>28012</v>
      </c>
    </row>
  </sheetData>
  <mergeCells count="10">
    <mergeCell ref="A7:H7"/>
    <mergeCell ref="A8:H8"/>
    <mergeCell ref="A9:H9"/>
    <mergeCell ref="B12:D12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52A7B4E9-CBCD-436F-8437-493B5C76FDC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6AF3-305F-4773-A4CA-CDE1805404AF}">
  <dimension ref="B2:C16"/>
  <sheetViews>
    <sheetView zoomScale="80" zoomScaleNormal="80" workbookViewId="0">
      <selection activeCell="C12" sqref="C12"/>
    </sheetView>
  </sheetViews>
  <sheetFormatPr defaultRowHeight="14.5" x14ac:dyDescent="0.35"/>
  <cols>
    <col min="2" max="2" width="85.90625" bestFit="1" customWidth="1"/>
  </cols>
  <sheetData>
    <row r="2" spans="2:3" x14ac:dyDescent="0.35">
      <c r="B2" t="s">
        <v>89</v>
      </c>
    </row>
    <row r="3" spans="2:3" x14ac:dyDescent="0.35">
      <c r="B3" t="s">
        <v>90</v>
      </c>
    </row>
    <row r="4" spans="2:3" x14ac:dyDescent="0.35">
      <c r="B4" t="s">
        <v>91</v>
      </c>
    </row>
    <row r="5" spans="2:3" x14ac:dyDescent="0.35">
      <c r="B5" t="s">
        <v>92</v>
      </c>
      <c r="C5" s="8">
        <v>26138</v>
      </c>
    </row>
    <row r="6" spans="2:3" x14ac:dyDescent="0.35">
      <c r="B6" t="s">
        <v>93</v>
      </c>
      <c r="C6" s="8">
        <v>1874</v>
      </c>
    </row>
    <row r="7" spans="2:3" x14ac:dyDescent="0.35">
      <c r="B7" t="s">
        <v>94</v>
      </c>
      <c r="C7">
        <v>210</v>
      </c>
    </row>
    <row r="8" spans="2:3" x14ac:dyDescent="0.35">
      <c r="B8" t="s">
        <v>95</v>
      </c>
      <c r="C8">
        <v>189</v>
      </c>
    </row>
    <row r="9" spans="2:3" x14ac:dyDescent="0.35">
      <c r="B9" t="s">
        <v>96</v>
      </c>
    </row>
    <row r="10" spans="2:3" x14ac:dyDescent="0.35">
      <c r="B10" t="s">
        <v>97</v>
      </c>
      <c r="C10" s="8">
        <v>5512</v>
      </c>
    </row>
    <row r="11" spans="2:3" x14ac:dyDescent="0.35">
      <c r="B11" t="s">
        <v>98</v>
      </c>
      <c r="C11">
        <v>331</v>
      </c>
    </row>
    <row r="12" spans="2:3" x14ac:dyDescent="0.35">
      <c r="B12" t="s">
        <v>99</v>
      </c>
      <c r="C12" s="8">
        <v>1970</v>
      </c>
    </row>
    <row r="13" spans="2:3" x14ac:dyDescent="0.35">
      <c r="B13" t="s">
        <v>100</v>
      </c>
      <c r="C13">
        <v>199</v>
      </c>
    </row>
    <row r="14" spans="2:3" x14ac:dyDescent="0.35">
      <c r="B14" t="s">
        <v>101</v>
      </c>
      <c r="C14">
        <v>79</v>
      </c>
    </row>
    <row r="15" spans="2:3" x14ac:dyDescent="0.35">
      <c r="B15" t="s">
        <v>102</v>
      </c>
      <c r="C15" s="8">
        <v>1077</v>
      </c>
    </row>
    <row r="16" spans="2:3" x14ac:dyDescent="0.35">
      <c r="B16" s="9" t="s">
        <v>103</v>
      </c>
      <c r="C16" s="10">
        <v>37579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CBD-2438-4156-98FA-1E9C0E5B7C4E}">
  <dimension ref="A1:D18"/>
  <sheetViews>
    <sheetView zoomScale="80" zoomScaleNormal="80" workbookViewId="0">
      <selection activeCell="D12" sqref="D12"/>
    </sheetView>
  </sheetViews>
  <sheetFormatPr defaultRowHeight="12.5" x14ac:dyDescent="0.35"/>
  <cols>
    <col min="1" max="1" width="3" style="2" customWidth="1"/>
    <col min="2" max="2" width="50" style="2" customWidth="1"/>
    <col min="3" max="3" width="17" style="2" customWidth="1"/>
    <col min="4" max="4" width="15" style="2" customWidth="1"/>
    <col min="5" max="256" width="21.08984375" style="2" customWidth="1"/>
    <col min="257" max="257" width="3" style="2" customWidth="1"/>
    <col min="258" max="258" width="50" style="2" customWidth="1"/>
    <col min="259" max="259" width="17" style="2" customWidth="1"/>
    <col min="260" max="260" width="15" style="2" customWidth="1"/>
    <col min="261" max="512" width="21.08984375" style="2" customWidth="1"/>
    <col min="513" max="513" width="3" style="2" customWidth="1"/>
    <col min="514" max="514" width="50" style="2" customWidth="1"/>
    <col min="515" max="515" width="17" style="2" customWidth="1"/>
    <col min="516" max="516" width="15" style="2" customWidth="1"/>
    <col min="517" max="768" width="21.08984375" style="2" customWidth="1"/>
    <col min="769" max="769" width="3" style="2" customWidth="1"/>
    <col min="770" max="770" width="50" style="2" customWidth="1"/>
    <col min="771" max="771" width="17" style="2" customWidth="1"/>
    <col min="772" max="772" width="15" style="2" customWidth="1"/>
    <col min="773" max="1024" width="21.08984375" style="2" customWidth="1"/>
    <col min="1025" max="1025" width="3" style="2" customWidth="1"/>
    <col min="1026" max="1026" width="50" style="2" customWidth="1"/>
    <col min="1027" max="1027" width="17" style="2" customWidth="1"/>
    <col min="1028" max="1028" width="15" style="2" customWidth="1"/>
    <col min="1029" max="1280" width="21.08984375" style="2" customWidth="1"/>
    <col min="1281" max="1281" width="3" style="2" customWidth="1"/>
    <col min="1282" max="1282" width="50" style="2" customWidth="1"/>
    <col min="1283" max="1283" width="17" style="2" customWidth="1"/>
    <col min="1284" max="1284" width="15" style="2" customWidth="1"/>
    <col min="1285" max="1536" width="21.08984375" style="2" customWidth="1"/>
    <col min="1537" max="1537" width="3" style="2" customWidth="1"/>
    <col min="1538" max="1538" width="50" style="2" customWidth="1"/>
    <col min="1539" max="1539" width="17" style="2" customWidth="1"/>
    <col min="1540" max="1540" width="15" style="2" customWidth="1"/>
    <col min="1541" max="1792" width="21.08984375" style="2" customWidth="1"/>
    <col min="1793" max="1793" width="3" style="2" customWidth="1"/>
    <col min="1794" max="1794" width="50" style="2" customWidth="1"/>
    <col min="1795" max="1795" width="17" style="2" customWidth="1"/>
    <col min="1796" max="1796" width="15" style="2" customWidth="1"/>
    <col min="1797" max="2048" width="21.08984375" style="2" customWidth="1"/>
    <col min="2049" max="2049" width="3" style="2" customWidth="1"/>
    <col min="2050" max="2050" width="50" style="2" customWidth="1"/>
    <col min="2051" max="2051" width="17" style="2" customWidth="1"/>
    <col min="2052" max="2052" width="15" style="2" customWidth="1"/>
    <col min="2053" max="2304" width="21.08984375" style="2" customWidth="1"/>
    <col min="2305" max="2305" width="3" style="2" customWidth="1"/>
    <col min="2306" max="2306" width="50" style="2" customWidth="1"/>
    <col min="2307" max="2307" width="17" style="2" customWidth="1"/>
    <col min="2308" max="2308" width="15" style="2" customWidth="1"/>
    <col min="2309" max="2560" width="21.08984375" style="2" customWidth="1"/>
    <col min="2561" max="2561" width="3" style="2" customWidth="1"/>
    <col min="2562" max="2562" width="50" style="2" customWidth="1"/>
    <col min="2563" max="2563" width="17" style="2" customWidth="1"/>
    <col min="2564" max="2564" width="15" style="2" customWidth="1"/>
    <col min="2565" max="2816" width="21.08984375" style="2" customWidth="1"/>
    <col min="2817" max="2817" width="3" style="2" customWidth="1"/>
    <col min="2818" max="2818" width="50" style="2" customWidth="1"/>
    <col min="2819" max="2819" width="17" style="2" customWidth="1"/>
    <col min="2820" max="2820" width="15" style="2" customWidth="1"/>
    <col min="2821" max="3072" width="21.08984375" style="2" customWidth="1"/>
    <col min="3073" max="3073" width="3" style="2" customWidth="1"/>
    <col min="3074" max="3074" width="50" style="2" customWidth="1"/>
    <col min="3075" max="3075" width="17" style="2" customWidth="1"/>
    <col min="3076" max="3076" width="15" style="2" customWidth="1"/>
    <col min="3077" max="3328" width="21.08984375" style="2" customWidth="1"/>
    <col min="3329" max="3329" width="3" style="2" customWidth="1"/>
    <col min="3330" max="3330" width="50" style="2" customWidth="1"/>
    <col min="3331" max="3331" width="17" style="2" customWidth="1"/>
    <col min="3332" max="3332" width="15" style="2" customWidth="1"/>
    <col min="3333" max="3584" width="21.08984375" style="2" customWidth="1"/>
    <col min="3585" max="3585" width="3" style="2" customWidth="1"/>
    <col min="3586" max="3586" width="50" style="2" customWidth="1"/>
    <col min="3587" max="3587" width="17" style="2" customWidth="1"/>
    <col min="3588" max="3588" width="15" style="2" customWidth="1"/>
    <col min="3589" max="3840" width="21.08984375" style="2" customWidth="1"/>
    <col min="3841" max="3841" width="3" style="2" customWidth="1"/>
    <col min="3842" max="3842" width="50" style="2" customWidth="1"/>
    <col min="3843" max="3843" width="17" style="2" customWidth="1"/>
    <col min="3844" max="3844" width="15" style="2" customWidth="1"/>
    <col min="3845" max="4096" width="21.08984375" style="2" customWidth="1"/>
    <col min="4097" max="4097" width="3" style="2" customWidth="1"/>
    <col min="4098" max="4098" width="50" style="2" customWidth="1"/>
    <col min="4099" max="4099" width="17" style="2" customWidth="1"/>
    <col min="4100" max="4100" width="15" style="2" customWidth="1"/>
    <col min="4101" max="4352" width="21.08984375" style="2" customWidth="1"/>
    <col min="4353" max="4353" width="3" style="2" customWidth="1"/>
    <col min="4354" max="4354" width="50" style="2" customWidth="1"/>
    <col min="4355" max="4355" width="17" style="2" customWidth="1"/>
    <col min="4356" max="4356" width="15" style="2" customWidth="1"/>
    <col min="4357" max="4608" width="21.08984375" style="2" customWidth="1"/>
    <col min="4609" max="4609" width="3" style="2" customWidth="1"/>
    <col min="4610" max="4610" width="50" style="2" customWidth="1"/>
    <col min="4611" max="4611" width="17" style="2" customWidth="1"/>
    <col min="4612" max="4612" width="15" style="2" customWidth="1"/>
    <col min="4613" max="4864" width="21.08984375" style="2" customWidth="1"/>
    <col min="4865" max="4865" width="3" style="2" customWidth="1"/>
    <col min="4866" max="4866" width="50" style="2" customWidth="1"/>
    <col min="4867" max="4867" width="17" style="2" customWidth="1"/>
    <col min="4868" max="4868" width="15" style="2" customWidth="1"/>
    <col min="4869" max="5120" width="21.08984375" style="2" customWidth="1"/>
    <col min="5121" max="5121" width="3" style="2" customWidth="1"/>
    <col min="5122" max="5122" width="50" style="2" customWidth="1"/>
    <col min="5123" max="5123" width="17" style="2" customWidth="1"/>
    <col min="5124" max="5124" width="15" style="2" customWidth="1"/>
    <col min="5125" max="5376" width="21.08984375" style="2" customWidth="1"/>
    <col min="5377" max="5377" width="3" style="2" customWidth="1"/>
    <col min="5378" max="5378" width="50" style="2" customWidth="1"/>
    <col min="5379" max="5379" width="17" style="2" customWidth="1"/>
    <col min="5380" max="5380" width="15" style="2" customWidth="1"/>
    <col min="5381" max="5632" width="21.08984375" style="2" customWidth="1"/>
    <col min="5633" max="5633" width="3" style="2" customWidth="1"/>
    <col min="5634" max="5634" width="50" style="2" customWidth="1"/>
    <col min="5635" max="5635" width="17" style="2" customWidth="1"/>
    <col min="5636" max="5636" width="15" style="2" customWidth="1"/>
    <col min="5637" max="5888" width="21.08984375" style="2" customWidth="1"/>
    <col min="5889" max="5889" width="3" style="2" customWidth="1"/>
    <col min="5890" max="5890" width="50" style="2" customWidth="1"/>
    <col min="5891" max="5891" width="17" style="2" customWidth="1"/>
    <col min="5892" max="5892" width="15" style="2" customWidth="1"/>
    <col min="5893" max="6144" width="21.08984375" style="2" customWidth="1"/>
    <col min="6145" max="6145" width="3" style="2" customWidth="1"/>
    <col min="6146" max="6146" width="50" style="2" customWidth="1"/>
    <col min="6147" max="6147" width="17" style="2" customWidth="1"/>
    <col min="6148" max="6148" width="15" style="2" customWidth="1"/>
    <col min="6149" max="6400" width="21.08984375" style="2" customWidth="1"/>
    <col min="6401" max="6401" width="3" style="2" customWidth="1"/>
    <col min="6402" max="6402" width="50" style="2" customWidth="1"/>
    <col min="6403" max="6403" width="17" style="2" customWidth="1"/>
    <col min="6404" max="6404" width="15" style="2" customWidth="1"/>
    <col min="6405" max="6656" width="21.08984375" style="2" customWidth="1"/>
    <col min="6657" max="6657" width="3" style="2" customWidth="1"/>
    <col min="6658" max="6658" width="50" style="2" customWidth="1"/>
    <col min="6659" max="6659" width="17" style="2" customWidth="1"/>
    <col min="6660" max="6660" width="15" style="2" customWidth="1"/>
    <col min="6661" max="6912" width="21.08984375" style="2" customWidth="1"/>
    <col min="6913" max="6913" width="3" style="2" customWidth="1"/>
    <col min="6914" max="6914" width="50" style="2" customWidth="1"/>
    <col min="6915" max="6915" width="17" style="2" customWidth="1"/>
    <col min="6916" max="6916" width="15" style="2" customWidth="1"/>
    <col min="6917" max="7168" width="21.08984375" style="2" customWidth="1"/>
    <col min="7169" max="7169" width="3" style="2" customWidth="1"/>
    <col min="7170" max="7170" width="50" style="2" customWidth="1"/>
    <col min="7171" max="7171" width="17" style="2" customWidth="1"/>
    <col min="7172" max="7172" width="15" style="2" customWidth="1"/>
    <col min="7173" max="7424" width="21.08984375" style="2" customWidth="1"/>
    <col min="7425" max="7425" width="3" style="2" customWidth="1"/>
    <col min="7426" max="7426" width="50" style="2" customWidth="1"/>
    <col min="7427" max="7427" width="17" style="2" customWidth="1"/>
    <col min="7428" max="7428" width="15" style="2" customWidth="1"/>
    <col min="7429" max="7680" width="21.08984375" style="2" customWidth="1"/>
    <col min="7681" max="7681" width="3" style="2" customWidth="1"/>
    <col min="7682" max="7682" width="50" style="2" customWidth="1"/>
    <col min="7683" max="7683" width="17" style="2" customWidth="1"/>
    <col min="7684" max="7684" width="15" style="2" customWidth="1"/>
    <col min="7685" max="7936" width="21.08984375" style="2" customWidth="1"/>
    <col min="7937" max="7937" width="3" style="2" customWidth="1"/>
    <col min="7938" max="7938" width="50" style="2" customWidth="1"/>
    <col min="7939" max="7939" width="17" style="2" customWidth="1"/>
    <col min="7940" max="7940" width="15" style="2" customWidth="1"/>
    <col min="7941" max="8192" width="21.08984375" style="2" customWidth="1"/>
    <col min="8193" max="8193" width="3" style="2" customWidth="1"/>
    <col min="8194" max="8194" width="50" style="2" customWidth="1"/>
    <col min="8195" max="8195" width="17" style="2" customWidth="1"/>
    <col min="8196" max="8196" width="15" style="2" customWidth="1"/>
    <col min="8197" max="8448" width="21.08984375" style="2" customWidth="1"/>
    <col min="8449" max="8449" width="3" style="2" customWidth="1"/>
    <col min="8450" max="8450" width="50" style="2" customWidth="1"/>
    <col min="8451" max="8451" width="17" style="2" customWidth="1"/>
    <col min="8452" max="8452" width="15" style="2" customWidth="1"/>
    <col min="8453" max="8704" width="21.08984375" style="2" customWidth="1"/>
    <col min="8705" max="8705" width="3" style="2" customWidth="1"/>
    <col min="8706" max="8706" width="50" style="2" customWidth="1"/>
    <col min="8707" max="8707" width="17" style="2" customWidth="1"/>
    <col min="8708" max="8708" width="15" style="2" customWidth="1"/>
    <col min="8709" max="8960" width="21.08984375" style="2" customWidth="1"/>
    <col min="8961" max="8961" width="3" style="2" customWidth="1"/>
    <col min="8962" max="8962" width="50" style="2" customWidth="1"/>
    <col min="8963" max="8963" width="17" style="2" customWidth="1"/>
    <col min="8964" max="8964" width="15" style="2" customWidth="1"/>
    <col min="8965" max="9216" width="21.08984375" style="2" customWidth="1"/>
    <col min="9217" max="9217" width="3" style="2" customWidth="1"/>
    <col min="9218" max="9218" width="50" style="2" customWidth="1"/>
    <col min="9219" max="9219" width="17" style="2" customWidth="1"/>
    <col min="9220" max="9220" width="15" style="2" customWidth="1"/>
    <col min="9221" max="9472" width="21.08984375" style="2" customWidth="1"/>
    <col min="9473" max="9473" width="3" style="2" customWidth="1"/>
    <col min="9474" max="9474" width="50" style="2" customWidth="1"/>
    <col min="9475" max="9475" width="17" style="2" customWidth="1"/>
    <col min="9476" max="9476" width="15" style="2" customWidth="1"/>
    <col min="9477" max="9728" width="21.08984375" style="2" customWidth="1"/>
    <col min="9729" max="9729" width="3" style="2" customWidth="1"/>
    <col min="9730" max="9730" width="50" style="2" customWidth="1"/>
    <col min="9731" max="9731" width="17" style="2" customWidth="1"/>
    <col min="9732" max="9732" width="15" style="2" customWidth="1"/>
    <col min="9733" max="9984" width="21.08984375" style="2" customWidth="1"/>
    <col min="9985" max="9985" width="3" style="2" customWidth="1"/>
    <col min="9986" max="9986" width="50" style="2" customWidth="1"/>
    <col min="9987" max="9987" width="17" style="2" customWidth="1"/>
    <col min="9988" max="9988" width="15" style="2" customWidth="1"/>
    <col min="9989" max="10240" width="21.08984375" style="2" customWidth="1"/>
    <col min="10241" max="10241" width="3" style="2" customWidth="1"/>
    <col min="10242" max="10242" width="50" style="2" customWidth="1"/>
    <col min="10243" max="10243" width="17" style="2" customWidth="1"/>
    <col min="10244" max="10244" width="15" style="2" customWidth="1"/>
    <col min="10245" max="10496" width="21.08984375" style="2" customWidth="1"/>
    <col min="10497" max="10497" width="3" style="2" customWidth="1"/>
    <col min="10498" max="10498" width="50" style="2" customWidth="1"/>
    <col min="10499" max="10499" width="17" style="2" customWidth="1"/>
    <col min="10500" max="10500" width="15" style="2" customWidth="1"/>
    <col min="10501" max="10752" width="21.08984375" style="2" customWidth="1"/>
    <col min="10753" max="10753" width="3" style="2" customWidth="1"/>
    <col min="10754" max="10754" width="50" style="2" customWidth="1"/>
    <col min="10755" max="10755" width="17" style="2" customWidth="1"/>
    <col min="10756" max="10756" width="15" style="2" customWidth="1"/>
    <col min="10757" max="11008" width="21.08984375" style="2" customWidth="1"/>
    <col min="11009" max="11009" width="3" style="2" customWidth="1"/>
    <col min="11010" max="11010" width="50" style="2" customWidth="1"/>
    <col min="11011" max="11011" width="17" style="2" customWidth="1"/>
    <col min="11012" max="11012" width="15" style="2" customWidth="1"/>
    <col min="11013" max="11264" width="21.08984375" style="2" customWidth="1"/>
    <col min="11265" max="11265" width="3" style="2" customWidth="1"/>
    <col min="11266" max="11266" width="50" style="2" customWidth="1"/>
    <col min="11267" max="11267" width="17" style="2" customWidth="1"/>
    <col min="11268" max="11268" width="15" style="2" customWidth="1"/>
    <col min="11269" max="11520" width="21.08984375" style="2" customWidth="1"/>
    <col min="11521" max="11521" width="3" style="2" customWidth="1"/>
    <col min="11522" max="11522" width="50" style="2" customWidth="1"/>
    <col min="11523" max="11523" width="17" style="2" customWidth="1"/>
    <col min="11524" max="11524" width="15" style="2" customWidth="1"/>
    <col min="11525" max="11776" width="21.08984375" style="2" customWidth="1"/>
    <col min="11777" max="11777" width="3" style="2" customWidth="1"/>
    <col min="11778" max="11778" width="50" style="2" customWidth="1"/>
    <col min="11779" max="11779" width="17" style="2" customWidth="1"/>
    <col min="11780" max="11780" width="15" style="2" customWidth="1"/>
    <col min="11781" max="12032" width="21.08984375" style="2" customWidth="1"/>
    <col min="12033" max="12033" width="3" style="2" customWidth="1"/>
    <col min="12034" max="12034" width="50" style="2" customWidth="1"/>
    <col min="12035" max="12035" width="17" style="2" customWidth="1"/>
    <col min="12036" max="12036" width="15" style="2" customWidth="1"/>
    <col min="12037" max="12288" width="21.08984375" style="2" customWidth="1"/>
    <col min="12289" max="12289" width="3" style="2" customWidth="1"/>
    <col min="12290" max="12290" width="50" style="2" customWidth="1"/>
    <col min="12291" max="12291" width="17" style="2" customWidth="1"/>
    <col min="12292" max="12292" width="15" style="2" customWidth="1"/>
    <col min="12293" max="12544" width="21.08984375" style="2" customWidth="1"/>
    <col min="12545" max="12545" width="3" style="2" customWidth="1"/>
    <col min="12546" max="12546" width="50" style="2" customWidth="1"/>
    <col min="12547" max="12547" width="17" style="2" customWidth="1"/>
    <col min="12548" max="12548" width="15" style="2" customWidth="1"/>
    <col min="12549" max="12800" width="21.08984375" style="2" customWidth="1"/>
    <col min="12801" max="12801" width="3" style="2" customWidth="1"/>
    <col min="12802" max="12802" width="50" style="2" customWidth="1"/>
    <col min="12803" max="12803" width="17" style="2" customWidth="1"/>
    <col min="12804" max="12804" width="15" style="2" customWidth="1"/>
    <col min="12805" max="13056" width="21.08984375" style="2" customWidth="1"/>
    <col min="13057" max="13057" width="3" style="2" customWidth="1"/>
    <col min="13058" max="13058" width="50" style="2" customWidth="1"/>
    <col min="13059" max="13059" width="17" style="2" customWidth="1"/>
    <col min="13060" max="13060" width="15" style="2" customWidth="1"/>
    <col min="13061" max="13312" width="21.08984375" style="2" customWidth="1"/>
    <col min="13313" max="13313" width="3" style="2" customWidth="1"/>
    <col min="13314" max="13314" width="50" style="2" customWidth="1"/>
    <col min="13315" max="13315" width="17" style="2" customWidth="1"/>
    <col min="13316" max="13316" width="15" style="2" customWidth="1"/>
    <col min="13317" max="13568" width="21.08984375" style="2" customWidth="1"/>
    <col min="13569" max="13569" width="3" style="2" customWidth="1"/>
    <col min="13570" max="13570" width="50" style="2" customWidth="1"/>
    <col min="13571" max="13571" width="17" style="2" customWidth="1"/>
    <col min="13572" max="13572" width="15" style="2" customWidth="1"/>
    <col min="13573" max="13824" width="21.08984375" style="2" customWidth="1"/>
    <col min="13825" max="13825" width="3" style="2" customWidth="1"/>
    <col min="13826" max="13826" width="50" style="2" customWidth="1"/>
    <col min="13827" max="13827" width="17" style="2" customWidth="1"/>
    <col min="13828" max="13828" width="15" style="2" customWidth="1"/>
    <col min="13829" max="14080" width="21.08984375" style="2" customWidth="1"/>
    <col min="14081" max="14081" width="3" style="2" customWidth="1"/>
    <col min="14082" max="14082" width="50" style="2" customWidth="1"/>
    <col min="14083" max="14083" width="17" style="2" customWidth="1"/>
    <col min="14084" max="14084" width="15" style="2" customWidth="1"/>
    <col min="14085" max="14336" width="21.08984375" style="2" customWidth="1"/>
    <col min="14337" max="14337" width="3" style="2" customWidth="1"/>
    <col min="14338" max="14338" width="50" style="2" customWidth="1"/>
    <col min="14339" max="14339" width="17" style="2" customWidth="1"/>
    <col min="14340" max="14340" width="15" style="2" customWidth="1"/>
    <col min="14341" max="14592" width="21.08984375" style="2" customWidth="1"/>
    <col min="14593" max="14593" width="3" style="2" customWidth="1"/>
    <col min="14594" max="14594" width="50" style="2" customWidth="1"/>
    <col min="14595" max="14595" width="17" style="2" customWidth="1"/>
    <col min="14596" max="14596" width="15" style="2" customWidth="1"/>
    <col min="14597" max="14848" width="21.08984375" style="2" customWidth="1"/>
    <col min="14849" max="14849" width="3" style="2" customWidth="1"/>
    <col min="14850" max="14850" width="50" style="2" customWidth="1"/>
    <col min="14851" max="14851" width="17" style="2" customWidth="1"/>
    <col min="14852" max="14852" width="15" style="2" customWidth="1"/>
    <col min="14853" max="15104" width="21.08984375" style="2" customWidth="1"/>
    <col min="15105" max="15105" width="3" style="2" customWidth="1"/>
    <col min="15106" max="15106" width="50" style="2" customWidth="1"/>
    <col min="15107" max="15107" width="17" style="2" customWidth="1"/>
    <col min="15108" max="15108" width="15" style="2" customWidth="1"/>
    <col min="15109" max="15360" width="21.08984375" style="2" customWidth="1"/>
    <col min="15361" max="15361" width="3" style="2" customWidth="1"/>
    <col min="15362" max="15362" width="50" style="2" customWidth="1"/>
    <col min="15363" max="15363" width="17" style="2" customWidth="1"/>
    <col min="15364" max="15364" width="15" style="2" customWidth="1"/>
    <col min="15365" max="15616" width="21.08984375" style="2" customWidth="1"/>
    <col min="15617" max="15617" width="3" style="2" customWidth="1"/>
    <col min="15618" max="15618" width="50" style="2" customWidth="1"/>
    <col min="15619" max="15619" width="17" style="2" customWidth="1"/>
    <col min="15620" max="15620" width="15" style="2" customWidth="1"/>
    <col min="15621" max="15872" width="21.08984375" style="2" customWidth="1"/>
    <col min="15873" max="15873" width="3" style="2" customWidth="1"/>
    <col min="15874" max="15874" width="50" style="2" customWidth="1"/>
    <col min="15875" max="15875" width="17" style="2" customWidth="1"/>
    <col min="15876" max="15876" width="15" style="2" customWidth="1"/>
    <col min="15877" max="16128" width="21.08984375" style="2" customWidth="1"/>
    <col min="16129" max="16129" width="3" style="2" customWidth="1"/>
    <col min="16130" max="16130" width="50" style="2" customWidth="1"/>
    <col min="16131" max="16131" width="17" style="2" customWidth="1"/>
    <col min="16132" max="16132" width="15" style="2" customWidth="1"/>
    <col min="16133" max="16384" width="21.08984375" style="2" customWidth="1"/>
  </cols>
  <sheetData>
    <row r="1" spans="1:4" ht="13" x14ac:dyDescent="0.35">
      <c r="A1" s="29" t="s">
        <v>17</v>
      </c>
      <c r="B1" s="30"/>
      <c r="C1" s="30"/>
      <c r="D1" s="30"/>
    </row>
    <row r="2" spans="1:4" ht="13" x14ac:dyDescent="0.35">
      <c r="A2" s="29" t="s">
        <v>18</v>
      </c>
      <c r="B2" s="30"/>
      <c r="C2" s="30"/>
      <c r="D2" s="30"/>
    </row>
    <row r="3" spans="1:4" ht="13" x14ac:dyDescent="0.35">
      <c r="A3" s="29" t="s">
        <v>19</v>
      </c>
      <c r="B3" s="30"/>
      <c r="C3" s="30"/>
      <c r="D3" s="30"/>
    </row>
    <row r="4" spans="1:4" ht="13" x14ac:dyDescent="0.35">
      <c r="A4" s="29" t="s">
        <v>61</v>
      </c>
      <c r="B4" s="30"/>
      <c r="C4" s="30"/>
      <c r="D4" s="30"/>
    </row>
    <row r="5" spans="1:4" ht="13" x14ac:dyDescent="0.35">
      <c r="A5" s="29" t="s">
        <v>21</v>
      </c>
      <c r="B5" s="30"/>
      <c r="C5" s="30"/>
      <c r="D5" s="30"/>
    </row>
    <row r="6" spans="1:4" ht="13" x14ac:dyDescent="0.35">
      <c r="A6" s="29" t="s">
        <v>22</v>
      </c>
      <c r="B6" s="30"/>
      <c r="C6" s="30"/>
      <c r="D6" s="30"/>
    </row>
    <row r="7" spans="1:4" ht="13" x14ac:dyDescent="0.35">
      <c r="A7" s="29" t="s">
        <v>23</v>
      </c>
      <c r="B7" s="30"/>
      <c r="C7" s="30"/>
      <c r="D7" s="30"/>
    </row>
    <row r="8" spans="1:4" x14ac:dyDescent="0.35">
      <c r="A8" s="31" t="s">
        <v>24</v>
      </c>
      <c r="B8" s="30"/>
      <c r="C8" s="30"/>
      <c r="D8" s="30"/>
    </row>
    <row r="9" spans="1:4" ht="13" x14ac:dyDescent="0.35">
      <c r="A9" s="29" t="s">
        <v>18</v>
      </c>
      <c r="B9" s="30"/>
      <c r="C9" s="30"/>
      <c r="D9" s="30"/>
    </row>
    <row r="10" spans="1:4" x14ac:dyDescent="0.35">
      <c r="B10" s="2" t="s">
        <v>18</v>
      </c>
      <c r="C10" s="2" t="s">
        <v>62</v>
      </c>
      <c r="D10" s="2" t="s">
        <v>37</v>
      </c>
    </row>
    <row r="11" spans="1:4" x14ac:dyDescent="0.35">
      <c r="B11" s="2" t="s">
        <v>63</v>
      </c>
    </row>
    <row r="12" spans="1:4" x14ac:dyDescent="0.35">
      <c r="B12" s="2" t="s">
        <v>64</v>
      </c>
      <c r="C12" s="3">
        <v>687</v>
      </c>
      <c r="D12" s="3">
        <v>683</v>
      </c>
    </row>
    <row r="13" spans="1:4" x14ac:dyDescent="0.35">
      <c r="B13" s="2" t="s">
        <v>65</v>
      </c>
      <c r="C13" s="5">
        <v>4117</v>
      </c>
      <c r="D13" s="5">
        <v>4074</v>
      </c>
    </row>
    <row r="14" spans="1:4" x14ac:dyDescent="0.35">
      <c r="B14" s="2" t="s">
        <v>66</v>
      </c>
      <c r="C14" s="5">
        <v>3713</v>
      </c>
      <c r="D14" s="5">
        <v>3667</v>
      </c>
    </row>
    <row r="15" spans="1:4" x14ac:dyDescent="0.35">
      <c r="B15" s="2" t="s">
        <v>67</v>
      </c>
      <c r="C15" s="5">
        <v>12262</v>
      </c>
      <c r="D15" s="5">
        <v>10927</v>
      </c>
    </row>
    <row r="16" spans="1:4" x14ac:dyDescent="0.35">
      <c r="B16" s="2" t="s">
        <v>68</v>
      </c>
      <c r="C16" s="5">
        <v>7385</v>
      </c>
      <c r="D16" s="5">
        <v>6756</v>
      </c>
    </row>
    <row r="17" spans="2:4" x14ac:dyDescent="0.35">
      <c r="B17" s="2" t="s">
        <v>55</v>
      </c>
      <c r="C17" s="5">
        <v>2994</v>
      </c>
      <c r="D17" s="5">
        <v>2982</v>
      </c>
    </row>
    <row r="18" spans="2:4" x14ac:dyDescent="0.35">
      <c r="B18" s="2" t="s">
        <v>69</v>
      </c>
      <c r="C18" s="3">
        <v>31158</v>
      </c>
      <c r="D18" s="3">
        <v>29089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CE884A2-B695-4A81-BD4B-2B9A45C9CA32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E685-3876-424F-973E-50FB35CAC146}">
  <dimension ref="A1:H57"/>
  <sheetViews>
    <sheetView topLeftCell="A4" zoomScale="80" zoomScaleNormal="80" workbookViewId="0">
      <selection activeCell="G30" sqref="G30"/>
    </sheetView>
  </sheetViews>
  <sheetFormatPr defaultRowHeight="12.5" x14ac:dyDescent="0.35"/>
  <cols>
    <col min="1" max="1" width="3" style="2" customWidth="1"/>
    <col min="2" max="2" width="42" style="2" customWidth="1"/>
    <col min="3" max="4" width="14" style="2" customWidth="1"/>
    <col min="5" max="5" width="21" style="2" customWidth="1"/>
    <col min="6" max="8" width="15" style="2" customWidth="1"/>
    <col min="9" max="256" width="21.08984375" style="2" customWidth="1"/>
    <col min="257" max="257" width="3" style="2" customWidth="1"/>
    <col min="258" max="258" width="42" style="2" customWidth="1"/>
    <col min="259" max="260" width="14" style="2" customWidth="1"/>
    <col min="261" max="261" width="21" style="2" customWidth="1"/>
    <col min="262" max="264" width="15" style="2" customWidth="1"/>
    <col min="265" max="512" width="21.08984375" style="2" customWidth="1"/>
    <col min="513" max="513" width="3" style="2" customWidth="1"/>
    <col min="514" max="514" width="42" style="2" customWidth="1"/>
    <col min="515" max="516" width="14" style="2" customWidth="1"/>
    <col min="517" max="517" width="21" style="2" customWidth="1"/>
    <col min="518" max="520" width="15" style="2" customWidth="1"/>
    <col min="521" max="768" width="21.08984375" style="2" customWidth="1"/>
    <col min="769" max="769" width="3" style="2" customWidth="1"/>
    <col min="770" max="770" width="42" style="2" customWidth="1"/>
    <col min="771" max="772" width="14" style="2" customWidth="1"/>
    <col min="773" max="773" width="21" style="2" customWidth="1"/>
    <col min="774" max="776" width="15" style="2" customWidth="1"/>
    <col min="777" max="1024" width="21.08984375" style="2" customWidth="1"/>
    <col min="1025" max="1025" width="3" style="2" customWidth="1"/>
    <col min="1026" max="1026" width="42" style="2" customWidth="1"/>
    <col min="1027" max="1028" width="14" style="2" customWidth="1"/>
    <col min="1029" max="1029" width="21" style="2" customWidth="1"/>
    <col min="1030" max="1032" width="15" style="2" customWidth="1"/>
    <col min="1033" max="1280" width="21.08984375" style="2" customWidth="1"/>
    <col min="1281" max="1281" width="3" style="2" customWidth="1"/>
    <col min="1282" max="1282" width="42" style="2" customWidth="1"/>
    <col min="1283" max="1284" width="14" style="2" customWidth="1"/>
    <col min="1285" max="1285" width="21" style="2" customWidth="1"/>
    <col min="1286" max="1288" width="15" style="2" customWidth="1"/>
    <col min="1289" max="1536" width="21.08984375" style="2" customWidth="1"/>
    <col min="1537" max="1537" width="3" style="2" customWidth="1"/>
    <col min="1538" max="1538" width="42" style="2" customWidth="1"/>
    <col min="1539" max="1540" width="14" style="2" customWidth="1"/>
    <col min="1541" max="1541" width="21" style="2" customWidth="1"/>
    <col min="1542" max="1544" width="15" style="2" customWidth="1"/>
    <col min="1545" max="1792" width="21.08984375" style="2" customWidth="1"/>
    <col min="1793" max="1793" width="3" style="2" customWidth="1"/>
    <col min="1794" max="1794" width="42" style="2" customWidth="1"/>
    <col min="1795" max="1796" width="14" style="2" customWidth="1"/>
    <col min="1797" max="1797" width="21" style="2" customWidth="1"/>
    <col min="1798" max="1800" width="15" style="2" customWidth="1"/>
    <col min="1801" max="2048" width="21.08984375" style="2" customWidth="1"/>
    <col min="2049" max="2049" width="3" style="2" customWidth="1"/>
    <col min="2050" max="2050" width="42" style="2" customWidth="1"/>
    <col min="2051" max="2052" width="14" style="2" customWidth="1"/>
    <col min="2053" max="2053" width="21" style="2" customWidth="1"/>
    <col min="2054" max="2056" width="15" style="2" customWidth="1"/>
    <col min="2057" max="2304" width="21.08984375" style="2" customWidth="1"/>
    <col min="2305" max="2305" width="3" style="2" customWidth="1"/>
    <col min="2306" max="2306" width="42" style="2" customWidth="1"/>
    <col min="2307" max="2308" width="14" style="2" customWidth="1"/>
    <col min="2309" max="2309" width="21" style="2" customWidth="1"/>
    <col min="2310" max="2312" width="15" style="2" customWidth="1"/>
    <col min="2313" max="2560" width="21.08984375" style="2" customWidth="1"/>
    <col min="2561" max="2561" width="3" style="2" customWidth="1"/>
    <col min="2562" max="2562" width="42" style="2" customWidth="1"/>
    <col min="2563" max="2564" width="14" style="2" customWidth="1"/>
    <col min="2565" max="2565" width="21" style="2" customWidth="1"/>
    <col min="2566" max="2568" width="15" style="2" customWidth="1"/>
    <col min="2569" max="2816" width="21.08984375" style="2" customWidth="1"/>
    <col min="2817" max="2817" width="3" style="2" customWidth="1"/>
    <col min="2818" max="2818" width="42" style="2" customWidth="1"/>
    <col min="2819" max="2820" width="14" style="2" customWidth="1"/>
    <col min="2821" max="2821" width="21" style="2" customWidth="1"/>
    <col min="2822" max="2824" width="15" style="2" customWidth="1"/>
    <col min="2825" max="3072" width="21.08984375" style="2" customWidth="1"/>
    <col min="3073" max="3073" width="3" style="2" customWidth="1"/>
    <col min="3074" max="3074" width="42" style="2" customWidth="1"/>
    <col min="3075" max="3076" width="14" style="2" customWidth="1"/>
    <col min="3077" max="3077" width="21" style="2" customWidth="1"/>
    <col min="3078" max="3080" width="15" style="2" customWidth="1"/>
    <col min="3081" max="3328" width="21.08984375" style="2" customWidth="1"/>
    <col min="3329" max="3329" width="3" style="2" customWidth="1"/>
    <col min="3330" max="3330" width="42" style="2" customWidth="1"/>
    <col min="3331" max="3332" width="14" style="2" customWidth="1"/>
    <col min="3333" max="3333" width="21" style="2" customWidth="1"/>
    <col min="3334" max="3336" width="15" style="2" customWidth="1"/>
    <col min="3337" max="3584" width="21.08984375" style="2" customWidth="1"/>
    <col min="3585" max="3585" width="3" style="2" customWidth="1"/>
    <col min="3586" max="3586" width="42" style="2" customWidth="1"/>
    <col min="3587" max="3588" width="14" style="2" customWidth="1"/>
    <col min="3589" max="3589" width="21" style="2" customWidth="1"/>
    <col min="3590" max="3592" width="15" style="2" customWidth="1"/>
    <col min="3593" max="3840" width="21.08984375" style="2" customWidth="1"/>
    <col min="3841" max="3841" width="3" style="2" customWidth="1"/>
    <col min="3842" max="3842" width="42" style="2" customWidth="1"/>
    <col min="3843" max="3844" width="14" style="2" customWidth="1"/>
    <col min="3845" max="3845" width="21" style="2" customWidth="1"/>
    <col min="3846" max="3848" width="15" style="2" customWidth="1"/>
    <col min="3849" max="4096" width="21.08984375" style="2" customWidth="1"/>
    <col min="4097" max="4097" width="3" style="2" customWidth="1"/>
    <col min="4098" max="4098" width="42" style="2" customWidth="1"/>
    <col min="4099" max="4100" width="14" style="2" customWidth="1"/>
    <col min="4101" max="4101" width="21" style="2" customWidth="1"/>
    <col min="4102" max="4104" width="15" style="2" customWidth="1"/>
    <col min="4105" max="4352" width="21.08984375" style="2" customWidth="1"/>
    <col min="4353" max="4353" width="3" style="2" customWidth="1"/>
    <col min="4354" max="4354" width="42" style="2" customWidth="1"/>
    <col min="4355" max="4356" width="14" style="2" customWidth="1"/>
    <col min="4357" max="4357" width="21" style="2" customWidth="1"/>
    <col min="4358" max="4360" width="15" style="2" customWidth="1"/>
    <col min="4361" max="4608" width="21.08984375" style="2" customWidth="1"/>
    <col min="4609" max="4609" width="3" style="2" customWidth="1"/>
    <col min="4610" max="4610" width="42" style="2" customWidth="1"/>
    <col min="4611" max="4612" width="14" style="2" customWidth="1"/>
    <col min="4613" max="4613" width="21" style="2" customWidth="1"/>
    <col min="4614" max="4616" width="15" style="2" customWidth="1"/>
    <col min="4617" max="4864" width="21.08984375" style="2" customWidth="1"/>
    <col min="4865" max="4865" width="3" style="2" customWidth="1"/>
    <col min="4866" max="4866" width="42" style="2" customWidth="1"/>
    <col min="4867" max="4868" width="14" style="2" customWidth="1"/>
    <col min="4869" max="4869" width="21" style="2" customWidth="1"/>
    <col min="4870" max="4872" width="15" style="2" customWidth="1"/>
    <col min="4873" max="5120" width="21.08984375" style="2" customWidth="1"/>
    <col min="5121" max="5121" width="3" style="2" customWidth="1"/>
    <col min="5122" max="5122" width="42" style="2" customWidth="1"/>
    <col min="5123" max="5124" width="14" style="2" customWidth="1"/>
    <col min="5125" max="5125" width="21" style="2" customWidth="1"/>
    <col min="5126" max="5128" width="15" style="2" customWidth="1"/>
    <col min="5129" max="5376" width="21.08984375" style="2" customWidth="1"/>
    <col min="5377" max="5377" width="3" style="2" customWidth="1"/>
    <col min="5378" max="5378" width="42" style="2" customWidth="1"/>
    <col min="5379" max="5380" width="14" style="2" customWidth="1"/>
    <col min="5381" max="5381" width="21" style="2" customWidth="1"/>
    <col min="5382" max="5384" width="15" style="2" customWidth="1"/>
    <col min="5385" max="5632" width="21.08984375" style="2" customWidth="1"/>
    <col min="5633" max="5633" width="3" style="2" customWidth="1"/>
    <col min="5634" max="5634" width="42" style="2" customWidth="1"/>
    <col min="5635" max="5636" width="14" style="2" customWidth="1"/>
    <col min="5637" max="5637" width="21" style="2" customWidth="1"/>
    <col min="5638" max="5640" width="15" style="2" customWidth="1"/>
    <col min="5641" max="5888" width="21.08984375" style="2" customWidth="1"/>
    <col min="5889" max="5889" width="3" style="2" customWidth="1"/>
    <col min="5890" max="5890" width="42" style="2" customWidth="1"/>
    <col min="5891" max="5892" width="14" style="2" customWidth="1"/>
    <col min="5893" max="5893" width="21" style="2" customWidth="1"/>
    <col min="5894" max="5896" width="15" style="2" customWidth="1"/>
    <col min="5897" max="6144" width="21.08984375" style="2" customWidth="1"/>
    <col min="6145" max="6145" width="3" style="2" customWidth="1"/>
    <col min="6146" max="6146" width="42" style="2" customWidth="1"/>
    <col min="6147" max="6148" width="14" style="2" customWidth="1"/>
    <col min="6149" max="6149" width="21" style="2" customWidth="1"/>
    <col min="6150" max="6152" width="15" style="2" customWidth="1"/>
    <col min="6153" max="6400" width="21.08984375" style="2" customWidth="1"/>
    <col min="6401" max="6401" width="3" style="2" customWidth="1"/>
    <col min="6402" max="6402" width="42" style="2" customWidth="1"/>
    <col min="6403" max="6404" width="14" style="2" customWidth="1"/>
    <col min="6405" max="6405" width="21" style="2" customWidth="1"/>
    <col min="6406" max="6408" width="15" style="2" customWidth="1"/>
    <col min="6409" max="6656" width="21.08984375" style="2" customWidth="1"/>
    <col min="6657" max="6657" width="3" style="2" customWidth="1"/>
    <col min="6658" max="6658" width="42" style="2" customWidth="1"/>
    <col min="6659" max="6660" width="14" style="2" customWidth="1"/>
    <col min="6661" max="6661" width="21" style="2" customWidth="1"/>
    <col min="6662" max="6664" width="15" style="2" customWidth="1"/>
    <col min="6665" max="6912" width="21.08984375" style="2" customWidth="1"/>
    <col min="6913" max="6913" width="3" style="2" customWidth="1"/>
    <col min="6914" max="6914" width="42" style="2" customWidth="1"/>
    <col min="6915" max="6916" width="14" style="2" customWidth="1"/>
    <col min="6917" max="6917" width="21" style="2" customWidth="1"/>
    <col min="6918" max="6920" width="15" style="2" customWidth="1"/>
    <col min="6921" max="7168" width="21.08984375" style="2" customWidth="1"/>
    <col min="7169" max="7169" width="3" style="2" customWidth="1"/>
    <col min="7170" max="7170" width="42" style="2" customWidth="1"/>
    <col min="7171" max="7172" width="14" style="2" customWidth="1"/>
    <col min="7173" max="7173" width="21" style="2" customWidth="1"/>
    <col min="7174" max="7176" width="15" style="2" customWidth="1"/>
    <col min="7177" max="7424" width="21.08984375" style="2" customWidth="1"/>
    <col min="7425" max="7425" width="3" style="2" customWidth="1"/>
    <col min="7426" max="7426" width="42" style="2" customWidth="1"/>
    <col min="7427" max="7428" width="14" style="2" customWidth="1"/>
    <col min="7429" max="7429" width="21" style="2" customWidth="1"/>
    <col min="7430" max="7432" width="15" style="2" customWidth="1"/>
    <col min="7433" max="7680" width="21.08984375" style="2" customWidth="1"/>
    <col min="7681" max="7681" width="3" style="2" customWidth="1"/>
    <col min="7682" max="7682" width="42" style="2" customWidth="1"/>
    <col min="7683" max="7684" width="14" style="2" customWidth="1"/>
    <col min="7685" max="7685" width="21" style="2" customWidth="1"/>
    <col min="7686" max="7688" width="15" style="2" customWidth="1"/>
    <col min="7689" max="7936" width="21.08984375" style="2" customWidth="1"/>
    <col min="7937" max="7937" width="3" style="2" customWidth="1"/>
    <col min="7938" max="7938" width="42" style="2" customWidth="1"/>
    <col min="7939" max="7940" width="14" style="2" customWidth="1"/>
    <col min="7941" max="7941" width="21" style="2" customWidth="1"/>
    <col min="7942" max="7944" width="15" style="2" customWidth="1"/>
    <col min="7945" max="8192" width="21.08984375" style="2" customWidth="1"/>
    <col min="8193" max="8193" width="3" style="2" customWidth="1"/>
    <col min="8194" max="8194" width="42" style="2" customWidth="1"/>
    <col min="8195" max="8196" width="14" style="2" customWidth="1"/>
    <col min="8197" max="8197" width="21" style="2" customWidth="1"/>
    <col min="8198" max="8200" width="15" style="2" customWidth="1"/>
    <col min="8201" max="8448" width="21.08984375" style="2" customWidth="1"/>
    <col min="8449" max="8449" width="3" style="2" customWidth="1"/>
    <col min="8450" max="8450" width="42" style="2" customWidth="1"/>
    <col min="8451" max="8452" width="14" style="2" customWidth="1"/>
    <col min="8453" max="8453" width="21" style="2" customWidth="1"/>
    <col min="8454" max="8456" width="15" style="2" customWidth="1"/>
    <col min="8457" max="8704" width="21.08984375" style="2" customWidth="1"/>
    <col min="8705" max="8705" width="3" style="2" customWidth="1"/>
    <col min="8706" max="8706" width="42" style="2" customWidth="1"/>
    <col min="8707" max="8708" width="14" style="2" customWidth="1"/>
    <col min="8709" max="8709" width="21" style="2" customWidth="1"/>
    <col min="8710" max="8712" width="15" style="2" customWidth="1"/>
    <col min="8713" max="8960" width="21.08984375" style="2" customWidth="1"/>
    <col min="8961" max="8961" width="3" style="2" customWidth="1"/>
    <col min="8962" max="8962" width="42" style="2" customWidth="1"/>
    <col min="8963" max="8964" width="14" style="2" customWidth="1"/>
    <col min="8965" max="8965" width="21" style="2" customWidth="1"/>
    <col min="8966" max="8968" width="15" style="2" customWidth="1"/>
    <col min="8969" max="9216" width="21.08984375" style="2" customWidth="1"/>
    <col min="9217" max="9217" width="3" style="2" customWidth="1"/>
    <col min="9218" max="9218" width="42" style="2" customWidth="1"/>
    <col min="9219" max="9220" width="14" style="2" customWidth="1"/>
    <col min="9221" max="9221" width="21" style="2" customWidth="1"/>
    <col min="9222" max="9224" width="15" style="2" customWidth="1"/>
    <col min="9225" max="9472" width="21.08984375" style="2" customWidth="1"/>
    <col min="9473" max="9473" width="3" style="2" customWidth="1"/>
    <col min="9474" max="9474" width="42" style="2" customWidth="1"/>
    <col min="9475" max="9476" width="14" style="2" customWidth="1"/>
    <col min="9477" max="9477" width="21" style="2" customWidth="1"/>
    <col min="9478" max="9480" width="15" style="2" customWidth="1"/>
    <col min="9481" max="9728" width="21.08984375" style="2" customWidth="1"/>
    <col min="9729" max="9729" width="3" style="2" customWidth="1"/>
    <col min="9730" max="9730" width="42" style="2" customWidth="1"/>
    <col min="9731" max="9732" width="14" style="2" customWidth="1"/>
    <col min="9733" max="9733" width="21" style="2" customWidth="1"/>
    <col min="9734" max="9736" width="15" style="2" customWidth="1"/>
    <col min="9737" max="9984" width="21.08984375" style="2" customWidth="1"/>
    <col min="9985" max="9985" width="3" style="2" customWidth="1"/>
    <col min="9986" max="9986" width="42" style="2" customWidth="1"/>
    <col min="9987" max="9988" width="14" style="2" customWidth="1"/>
    <col min="9989" max="9989" width="21" style="2" customWidth="1"/>
    <col min="9990" max="9992" width="15" style="2" customWidth="1"/>
    <col min="9993" max="10240" width="21.08984375" style="2" customWidth="1"/>
    <col min="10241" max="10241" width="3" style="2" customWidth="1"/>
    <col min="10242" max="10242" width="42" style="2" customWidth="1"/>
    <col min="10243" max="10244" width="14" style="2" customWidth="1"/>
    <col min="10245" max="10245" width="21" style="2" customWidth="1"/>
    <col min="10246" max="10248" width="15" style="2" customWidth="1"/>
    <col min="10249" max="10496" width="21.08984375" style="2" customWidth="1"/>
    <col min="10497" max="10497" width="3" style="2" customWidth="1"/>
    <col min="10498" max="10498" width="42" style="2" customWidth="1"/>
    <col min="10499" max="10500" width="14" style="2" customWidth="1"/>
    <col min="10501" max="10501" width="21" style="2" customWidth="1"/>
    <col min="10502" max="10504" width="15" style="2" customWidth="1"/>
    <col min="10505" max="10752" width="21.08984375" style="2" customWidth="1"/>
    <col min="10753" max="10753" width="3" style="2" customWidth="1"/>
    <col min="10754" max="10754" width="42" style="2" customWidth="1"/>
    <col min="10755" max="10756" width="14" style="2" customWidth="1"/>
    <col min="10757" max="10757" width="21" style="2" customWidth="1"/>
    <col min="10758" max="10760" width="15" style="2" customWidth="1"/>
    <col min="10761" max="11008" width="21.08984375" style="2" customWidth="1"/>
    <col min="11009" max="11009" width="3" style="2" customWidth="1"/>
    <col min="11010" max="11010" width="42" style="2" customWidth="1"/>
    <col min="11011" max="11012" width="14" style="2" customWidth="1"/>
    <col min="11013" max="11013" width="21" style="2" customWidth="1"/>
    <col min="11014" max="11016" width="15" style="2" customWidth="1"/>
    <col min="11017" max="11264" width="21.08984375" style="2" customWidth="1"/>
    <col min="11265" max="11265" width="3" style="2" customWidth="1"/>
    <col min="11266" max="11266" width="42" style="2" customWidth="1"/>
    <col min="11267" max="11268" width="14" style="2" customWidth="1"/>
    <col min="11269" max="11269" width="21" style="2" customWidth="1"/>
    <col min="11270" max="11272" width="15" style="2" customWidth="1"/>
    <col min="11273" max="11520" width="21.08984375" style="2" customWidth="1"/>
    <col min="11521" max="11521" width="3" style="2" customWidth="1"/>
    <col min="11522" max="11522" width="42" style="2" customWidth="1"/>
    <col min="11523" max="11524" width="14" style="2" customWidth="1"/>
    <col min="11525" max="11525" width="21" style="2" customWidth="1"/>
    <col min="11526" max="11528" width="15" style="2" customWidth="1"/>
    <col min="11529" max="11776" width="21.08984375" style="2" customWidth="1"/>
    <col min="11777" max="11777" width="3" style="2" customWidth="1"/>
    <col min="11778" max="11778" width="42" style="2" customWidth="1"/>
    <col min="11779" max="11780" width="14" style="2" customWidth="1"/>
    <col min="11781" max="11781" width="21" style="2" customWidth="1"/>
    <col min="11782" max="11784" width="15" style="2" customWidth="1"/>
    <col min="11785" max="12032" width="21.08984375" style="2" customWidth="1"/>
    <col min="12033" max="12033" width="3" style="2" customWidth="1"/>
    <col min="12034" max="12034" width="42" style="2" customWidth="1"/>
    <col min="12035" max="12036" width="14" style="2" customWidth="1"/>
    <col min="12037" max="12037" width="21" style="2" customWidth="1"/>
    <col min="12038" max="12040" width="15" style="2" customWidth="1"/>
    <col min="12041" max="12288" width="21.08984375" style="2" customWidth="1"/>
    <col min="12289" max="12289" width="3" style="2" customWidth="1"/>
    <col min="12290" max="12290" width="42" style="2" customWidth="1"/>
    <col min="12291" max="12292" width="14" style="2" customWidth="1"/>
    <col min="12293" max="12293" width="21" style="2" customWidth="1"/>
    <col min="12294" max="12296" width="15" style="2" customWidth="1"/>
    <col min="12297" max="12544" width="21.08984375" style="2" customWidth="1"/>
    <col min="12545" max="12545" width="3" style="2" customWidth="1"/>
    <col min="12546" max="12546" width="42" style="2" customWidth="1"/>
    <col min="12547" max="12548" width="14" style="2" customWidth="1"/>
    <col min="12549" max="12549" width="21" style="2" customWidth="1"/>
    <col min="12550" max="12552" width="15" style="2" customWidth="1"/>
    <col min="12553" max="12800" width="21.08984375" style="2" customWidth="1"/>
    <col min="12801" max="12801" width="3" style="2" customWidth="1"/>
    <col min="12802" max="12802" width="42" style="2" customWidth="1"/>
    <col min="12803" max="12804" width="14" style="2" customWidth="1"/>
    <col min="12805" max="12805" width="21" style="2" customWidth="1"/>
    <col min="12806" max="12808" width="15" style="2" customWidth="1"/>
    <col min="12809" max="13056" width="21.08984375" style="2" customWidth="1"/>
    <col min="13057" max="13057" width="3" style="2" customWidth="1"/>
    <col min="13058" max="13058" width="42" style="2" customWidth="1"/>
    <col min="13059" max="13060" width="14" style="2" customWidth="1"/>
    <col min="13061" max="13061" width="21" style="2" customWidth="1"/>
    <col min="13062" max="13064" width="15" style="2" customWidth="1"/>
    <col min="13065" max="13312" width="21.08984375" style="2" customWidth="1"/>
    <col min="13313" max="13313" width="3" style="2" customWidth="1"/>
    <col min="13314" max="13314" width="42" style="2" customWidth="1"/>
    <col min="13315" max="13316" width="14" style="2" customWidth="1"/>
    <col min="13317" max="13317" width="21" style="2" customWidth="1"/>
    <col min="13318" max="13320" width="15" style="2" customWidth="1"/>
    <col min="13321" max="13568" width="21.08984375" style="2" customWidth="1"/>
    <col min="13569" max="13569" width="3" style="2" customWidth="1"/>
    <col min="13570" max="13570" width="42" style="2" customWidth="1"/>
    <col min="13571" max="13572" width="14" style="2" customWidth="1"/>
    <col min="13573" max="13573" width="21" style="2" customWidth="1"/>
    <col min="13574" max="13576" width="15" style="2" customWidth="1"/>
    <col min="13577" max="13824" width="21.08984375" style="2" customWidth="1"/>
    <col min="13825" max="13825" width="3" style="2" customWidth="1"/>
    <col min="13826" max="13826" width="42" style="2" customWidth="1"/>
    <col min="13827" max="13828" width="14" style="2" customWidth="1"/>
    <col min="13829" max="13829" width="21" style="2" customWidth="1"/>
    <col min="13830" max="13832" width="15" style="2" customWidth="1"/>
    <col min="13833" max="14080" width="21.08984375" style="2" customWidth="1"/>
    <col min="14081" max="14081" width="3" style="2" customWidth="1"/>
    <col min="14082" max="14082" width="42" style="2" customWidth="1"/>
    <col min="14083" max="14084" width="14" style="2" customWidth="1"/>
    <col min="14085" max="14085" width="21" style="2" customWidth="1"/>
    <col min="14086" max="14088" width="15" style="2" customWidth="1"/>
    <col min="14089" max="14336" width="21.08984375" style="2" customWidth="1"/>
    <col min="14337" max="14337" width="3" style="2" customWidth="1"/>
    <col min="14338" max="14338" width="42" style="2" customWidth="1"/>
    <col min="14339" max="14340" width="14" style="2" customWidth="1"/>
    <col min="14341" max="14341" width="21" style="2" customWidth="1"/>
    <col min="14342" max="14344" width="15" style="2" customWidth="1"/>
    <col min="14345" max="14592" width="21.08984375" style="2" customWidth="1"/>
    <col min="14593" max="14593" width="3" style="2" customWidth="1"/>
    <col min="14594" max="14594" width="42" style="2" customWidth="1"/>
    <col min="14595" max="14596" width="14" style="2" customWidth="1"/>
    <col min="14597" max="14597" width="21" style="2" customWidth="1"/>
    <col min="14598" max="14600" width="15" style="2" customWidth="1"/>
    <col min="14601" max="14848" width="21.08984375" style="2" customWidth="1"/>
    <col min="14849" max="14849" width="3" style="2" customWidth="1"/>
    <col min="14850" max="14850" width="42" style="2" customWidth="1"/>
    <col min="14851" max="14852" width="14" style="2" customWidth="1"/>
    <col min="14853" max="14853" width="21" style="2" customWidth="1"/>
    <col min="14854" max="14856" width="15" style="2" customWidth="1"/>
    <col min="14857" max="15104" width="21.08984375" style="2" customWidth="1"/>
    <col min="15105" max="15105" width="3" style="2" customWidth="1"/>
    <col min="15106" max="15106" width="42" style="2" customWidth="1"/>
    <col min="15107" max="15108" width="14" style="2" customWidth="1"/>
    <col min="15109" max="15109" width="21" style="2" customWidth="1"/>
    <col min="15110" max="15112" width="15" style="2" customWidth="1"/>
    <col min="15113" max="15360" width="21.08984375" style="2" customWidth="1"/>
    <col min="15361" max="15361" width="3" style="2" customWidth="1"/>
    <col min="15362" max="15362" width="42" style="2" customWidth="1"/>
    <col min="15363" max="15364" width="14" style="2" customWidth="1"/>
    <col min="15365" max="15365" width="21" style="2" customWidth="1"/>
    <col min="15366" max="15368" width="15" style="2" customWidth="1"/>
    <col min="15369" max="15616" width="21.08984375" style="2" customWidth="1"/>
    <col min="15617" max="15617" width="3" style="2" customWidth="1"/>
    <col min="15618" max="15618" width="42" style="2" customWidth="1"/>
    <col min="15619" max="15620" width="14" style="2" customWidth="1"/>
    <col min="15621" max="15621" width="21" style="2" customWidth="1"/>
    <col min="15622" max="15624" width="15" style="2" customWidth="1"/>
    <col min="15625" max="15872" width="21.08984375" style="2" customWidth="1"/>
    <col min="15873" max="15873" width="3" style="2" customWidth="1"/>
    <col min="15874" max="15874" width="42" style="2" customWidth="1"/>
    <col min="15875" max="15876" width="14" style="2" customWidth="1"/>
    <col min="15877" max="15877" width="21" style="2" customWidth="1"/>
    <col min="15878" max="15880" width="15" style="2" customWidth="1"/>
    <col min="15881" max="16128" width="21.08984375" style="2" customWidth="1"/>
    <col min="16129" max="16129" width="3" style="2" customWidth="1"/>
    <col min="16130" max="16130" width="42" style="2" customWidth="1"/>
    <col min="16131" max="16132" width="14" style="2" customWidth="1"/>
    <col min="16133" max="16133" width="21" style="2" customWidth="1"/>
    <col min="16134" max="16136" width="15" style="2" customWidth="1"/>
    <col min="16137" max="16384" width="21.08984375" style="2" customWidth="1"/>
  </cols>
  <sheetData>
    <row r="1" spans="1:8" ht="13" x14ac:dyDescent="0.35">
      <c r="A1" s="29" t="s">
        <v>17</v>
      </c>
      <c r="B1" s="30"/>
      <c r="C1" s="30"/>
      <c r="D1" s="30"/>
      <c r="E1" s="30"/>
      <c r="F1" s="30"/>
      <c r="G1" s="30"/>
      <c r="H1" s="30"/>
    </row>
    <row r="2" spans="1:8" ht="13" x14ac:dyDescent="0.35">
      <c r="A2" s="29" t="s">
        <v>18</v>
      </c>
      <c r="B2" s="30"/>
      <c r="C2" s="30"/>
      <c r="D2" s="30"/>
      <c r="E2" s="30"/>
      <c r="F2" s="30"/>
      <c r="G2" s="30"/>
      <c r="H2" s="30"/>
    </row>
    <row r="3" spans="1:8" ht="13" x14ac:dyDescent="0.35">
      <c r="A3" s="29" t="s">
        <v>19</v>
      </c>
      <c r="B3" s="30"/>
      <c r="C3" s="30"/>
      <c r="D3" s="30"/>
      <c r="E3" s="30"/>
      <c r="F3" s="30"/>
      <c r="G3" s="30"/>
      <c r="H3" s="30"/>
    </row>
    <row r="4" spans="1:8" ht="13" x14ac:dyDescent="0.35">
      <c r="A4" s="29" t="s">
        <v>70</v>
      </c>
      <c r="B4" s="30"/>
      <c r="C4" s="30"/>
      <c r="D4" s="30"/>
      <c r="E4" s="30"/>
      <c r="F4" s="30"/>
      <c r="G4" s="30"/>
      <c r="H4" s="30"/>
    </row>
    <row r="5" spans="1:8" ht="13" x14ac:dyDescent="0.35">
      <c r="A5" s="29" t="s">
        <v>21</v>
      </c>
      <c r="B5" s="30"/>
      <c r="C5" s="30"/>
      <c r="D5" s="30"/>
      <c r="E5" s="30"/>
      <c r="F5" s="30"/>
      <c r="G5" s="30"/>
      <c r="H5" s="30"/>
    </row>
    <row r="6" spans="1:8" ht="13" x14ac:dyDescent="0.35">
      <c r="A6" s="29" t="s">
        <v>22</v>
      </c>
      <c r="B6" s="30"/>
      <c r="C6" s="30"/>
      <c r="D6" s="30"/>
      <c r="E6" s="30"/>
      <c r="F6" s="30"/>
      <c r="G6" s="30"/>
      <c r="H6" s="30"/>
    </row>
    <row r="7" spans="1:8" ht="13" x14ac:dyDescent="0.35">
      <c r="A7" s="29" t="s">
        <v>23</v>
      </c>
      <c r="B7" s="30"/>
      <c r="C7" s="30"/>
      <c r="D7" s="30"/>
      <c r="E7" s="30"/>
      <c r="F7" s="30"/>
      <c r="G7" s="30"/>
      <c r="H7" s="30"/>
    </row>
    <row r="8" spans="1:8" x14ac:dyDescent="0.35">
      <c r="A8" s="31" t="s">
        <v>24</v>
      </c>
      <c r="B8" s="30"/>
      <c r="C8" s="30"/>
      <c r="D8" s="30"/>
      <c r="E8" s="30"/>
      <c r="F8" s="30"/>
      <c r="G8" s="30"/>
      <c r="H8" s="30"/>
    </row>
    <row r="9" spans="1:8" ht="13" x14ac:dyDescent="0.35">
      <c r="A9" s="29" t="s">
        <v>18</v>
      </c>
      <c r="B9" s="30"/>
      <c r="C9" s="30"/>
      <c r="D9" s="30"/>
      <c r="E9" s="30"/>
      <c r="F9" s="30"/>
      <c r="G9" s="30"/>
      <c r="H9" s="30"/>
    </row>
    <row r="10" spans="1:8" x14ac:dyDescent="0.35">
      <c r="B10" s="2" t="s">
        <v>71</v>
      </c>
      <c r="C10" s="2" t="s">
        <v>18</v>
      </c>
      <c r="D10" s="2" t="s">
        <v>18</v>
      </c>
      <c r="E10" s="2" t="s">
        <v>72</v>
      </c>
    </row>
    <row r="11" spans="1:8" x14ac:dyDescent="0.35"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73</v>
      </c>
    </row>
    <row r="12" spans="1:8" x14ac:dyDescent="0.35"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80</v>
      </c>
    </row>
    <row r="13" spans="1:8" x14ac:dyDescent="0.35">
      <c r="B13" s="2" t="s">
        <v>39</v>
      </c>
      <c r="C13" s="4">
        <v>0</v>
      </c>
      <c r="D13" s="3">
        <v>546</v>
      </c>
      <c r="E13" s="4">
        <v>0</v>
      </c>
      <c r="F13" s="4">
        <v>0</v>
      </c>
      <c r="G13" s="4">
        <v>0</v>
      </c>
      <c r="H13" s="3">
        <v>546</v>
      </c>
    </row>
    <row r="14" spans="1:8" x14ac:dyDescent="0.35">
      <c r="B14" s="2" t="s">
        <v>41</v>
      </c>
    </row>
    <row r="15" spans="1:8" x14ac:dyDescent="0.35">
      <c r="B15" s="2" t="s">
        <v>42</v>
      </c>
      <c r="C15" s="6">
        <v>0</v>
      </c>
      <c r="D15" s="5">
        <v>31</v>
      </c>
      <c r="E15" s="6">
        <v>0</v>
      </c>
      <c r="F15" s="6">
        <v>0</v>
      </c>
      <c r="G15" s="6">
        <v>0</v>
      </c>
      <c r="H15" s="5">
        <v>31</v>
      </c>
    </row>
    <row r="16" spans="1:8" x14ac:dyDescent="0.35">
      <c r="B16" s="2" t="s">
        <v>81</v>
      </c>
    </row>
    <row r="17" spans="2:8" x14ac:dyDescent="0.35">
      <c r="B17" s="2" t="s">
        <v>82</v>
      </c>
      <c r="C17" s="5">
        <v>22</v>
      </c>
      <c r="D17" s="5">
        <v>292</v>
      </c>
      <c r="E17" s="5">
        <v>168</v>
      </c>
      <c r="F17" s="5">
        <v>31</v>
      </c>
      <c r="G17" s="5">
        <v>3</v>
      </c>
      <c r="H17" s="5">
        <v>516</v>
      </c>
    </row>
    <row r="18" spans="2:8" x14ac:dyDescent="0.35">
      <c r="B18" s="2" t="s">
        <v>45</v>
      </c>
      <c r="C18" s="5">
        <v>18</v>
      </c>
      <c r="D18" s="5">
        <v>319</v>
      </c>
      <c r="E18" s="5">
        <v>2152</v>
      </c>
      <c r="F18" s="5">
        <v>4701</v>
      </c>
      <c r="G18" s="5">
        <v>228</v>
      </c>
      <c r="H18" s="5">
        <v>7418</v>
      </c>
    </row>
    <row r="19" spans="2:8" x14ac:dyDescent="0.35">
      <c r="B19" s="2" t="s">
        <v>46</v>
      </c>
      <c r="C19" s="5">
        <v>22</v>
      </c>
      <c r="D19" s="5">
        <v>325</v>
      </c>
      <c r="E19" s="5">
        <v>1873</v>
      </c>
      <c r="F19" s="5">
        <v>2656</v>
      </c>
      <c r="G19" s="5">
        <v>512</v>
      </c>
      <c r="H19" s="5">
        <v>5388</v>
      </c>
    </row>
    <row r="20" spans="2:8" x14ac:dyDescent="0.35">
      <c r="B20" s="2" t="s">
        <v>83</v>
      </c>
    </row>
    <row r="21" spans="2:8" x14ac:dyDescent="0.35">
      <c r="B21" s="2" t="s">
        <v>84</v>
      </c>
      <c r="C21" s="6">
        <v>0</v>
      </c>
      <c r="D21" s="5">
        <v>112</v>
      </c>
      <c r="E21" s="5">
        <v>704</v>
      </c>
      <c r="F21" s="5">
        <v>1548</v>
      </c>
      <c r="G21" s="5">
        <v>196</v>
      </c>
      <c r="H21" s="5">
        <v>2560</v>
      </c>
    </row>
    <row r="22" spans="2:8" x14ac:dyDescent="0.35">
      <c r="B22" s="2" t="s">
        <v>50</v>
      </c>
    </row>
    <row r="23" spans="2:8" x14ac:dyDescent="0.35">
      <c r="B23" s="2" t="s">
        <v>51</v>
      </c>
      <c r="C23" s="6">
        <v>0</v>
      </c>
      <c r="D23" s="5">
        <v>37</v>
      </c>
      <c r="E23" s="5">
        <v>426</v>
      </c>
      <c r="F23" s="5">
        <v>2247</v>
      </c>
      <c r="G23" s="5">
        <v>182</v>
      </c>
      <c r="H23" s="5">
        <v>2892</v>
      </c>
    </row>
    <row r="24" spans="2:8" x14ac:dyDescent="0.35">
      <c r="B24" s="2" t="s">
        <v>52</v>
      </c>
    </row>
    <row r="25" spans="2:8" x14ac:dyDescent="0.35">
      <c r="B25" s="2" t="s">
        <v>53</v>
      </c>
      <c r="C25" s="5">
        <v>1338</v>
      </c>
      <c r="D25" s="5">
        <v>2194</v>
      </c>
      <c r="E25" s="5">
        <v>3</v>
      </c>
      <c r="F25" s="5">
        <v>24</v>
      </c>
      <c r="G25" s="5">
        <v>157</v>
      </c>
      <c r="H25" s="5">
        <v>3716</v>
      </c>
    </row>
    <row r="26" spans="2:8" x14ac:dyDescent="0.35">
      <c r="B26" s="2" t="s">
        <v>54</v>
      </c>
    </row>
    <row r="27" spans="2:8" x14ac:dyDescent="0.35">
      <c r="B27" s="2" t="s">
        <v>53</v>
      </c>
      <c r="C27" s="5">
        <v>152</v>
      </c>
      <c r="D27" s="5">
        <v>1384</v>
      </c>
      <c r="E27" s="5">
        <v>587</v>
      </c>
      <c r="F27" s="5">
        <v>748</v>
      </c>
      <c r="G27" s="5">
        <v>169</v>
      </c>
      <c r="H27" s="5">
        <v>3040</v>
      </c>
    </row>
    <row r="28" spans="2:8" x14ac:dyDescent="0.35">
      <c r="B28" s="2" t="s">
        <v>55</v>
      </c>
      <c r="C28" s="5">
        <v>489</v>
      </c>
      <c r="D28" s="5">
        <v>622</v>
      </c>
      <c r="E28" s="5">
        <v>1534</v>
      </c>
      <c r="F28" s="5">
        <v>237</v>
      </c>
      <c r="G28" s="5">
        <v>100</v>
      </c>
      <c r="H28" s="5">
        <v>2982</v>
      </c>
    </row>
    <row r="29" spans="2:8" x14ac:dyDescent="0.35">
      <c r="B29" s="2" t="s">
        <v>85</v>
      </c>
      <c r="C29" s="3">
        <v>2041</v>
      </c>
      <c r="D29" s="3">
        <v>5862</v>
      </c>
      <c r="E29" s="3">
        <v>7447</v>
      </c>
      <c r="F29" s="3">
        <v>12192</v>
      </c>
      <c r="G29" s="3">
        <v>1547</v>
      </c>
      <c r="H29" s="3">
        <v>29089</v>
      </c>
    </row>
    <row r="30" spans="2:8" x14ac:dyDescent="0.35">
      <c r="B30" s="2" t="s">
        <v>86</v>
      </c>
      <c r="C30" s="7">
        <v>7.0000000000000007E-2</v>
      </c>
      <c r="D30" s="7">
        <v>0.20199999999999999</v>
      </c>
      <c r="E30" s="7">
        <v>0.25600000000000001</v>
      </c>
      <c r="F30" s="7">
        <v>0.41899999999999998</v>
      </c>
      <c r="G30" s="7">
        <v>5.2999999999999999E-2</v>
      </c>
      <c r="H30" s="7">
        <v>1</v>
      </c>
    </row>
    <row r="31" spans="2:8" x14ac:dyDescent="0.35">
      <c r="B31" s="2" t="s">
        <v>87</v>
      </c>
    </row>
    <row r="36" spans="2:8" x14ac:dyDescent="0.35">
      <c r="B36" s="2" t="s">
        <v>71</v>
      </c>
      <c r="C36" s="2" t="s">
        <v>18</v>
      </c>
      <c r="D36" s="2" t="s">
        <v>18</v>
      </c>
      <c r="E36" s="2" t="s">
        <v>88</v>
      </c>
    </row>
    <row r="37" spans="2:8" x14ac:dyDescent="0.35">
      <c r="B37" s="2" t="s">
        <v>18</v>
      </c>
      <c r="C37" s="2" t="s">
        <v>18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73</v>
      </c>
    </row>
    <row r="38" spans="2:8" x14ac:dyDescent="0.35">
      <c r="B38" s="2" t="s">
        <v>74</v>
      </c>
      <c r="C38" s="2" t="s">
        <v>75</v>
      </c>
      <c r="D38" s="2" t="s">
        <v>76</v>
      </c>
      <c r="E38" s="2" t="s">
        <v>77</v>
      </c>
      <c r="F38" s="2" t="s">
        <v>78</v>
      </c>
      <c r="G38" s="2" t="s">
        <v>79</v>
      </c>
      <c r="H38" s="2" t="s">
        <v>80</v>
      </c>
    </row>
    <row r="39" spans="2:8" x14ac:dyDescent="0.35">
      <c r="B39" s="2" t="s">
        <v>39</v>
      </c>
      <c r="C39" s="4">
        <v>0</v>
      </c>
      <c r="D39" s="3">
        <v>472</v>
      </c>
      <c r="E39" s="4">
        <v>0</v>
      </c>
      <c r="F39" s="4">
        <v>0</v>
      </c>
      <c r="G39" s="4">
        <v>0</v>
      </c>
      <c r="H39" s="3">
        <v>472</v>
      </c>
    </row>
    <row r="40" spans="2:8" x14ac:dyDescent="0.35">
      <c r="B40" s="2" t="s">
        <v>41</v>
      </c>
    </row>
    <row r="41" spans="2:8" x14ac:dyDescent="0.35">
      <c r="B41" s="2" t="s">
        <v>42</v>
      </c>
      <c r="C41" s="6">
        <v>0</v>
      </c>
      <c r="D41" s="5">
        <v>30</v>
      </c>
      <c r="E41" s="6">
        <v>0</v>
      </c>
      <c r="F41" s="6">
        <v>0</v>
      </c>
      <c r="G41" s="6">
        <v>0</v>
      </c>
      <c r="H41" s="5">
        <v>30</v>
      </c>
    </row>
    <row r="42" spans="2:8" x14ac:dyDescent="0.35">
      <c r="B42" s="2" t="s">
        <v>81</v>
      </c>
    </row>
    <row r="43" spans="2:8" x14ac:dyDescent="0.35">
      <c r="B43" s="2" t="s">
        <v>82</v>
      </c>
      <c r="C43" s="5">
        <v>37</v>
      </c>
      <c r="D43" s="5">
        <v>314</v>
      </c>
      <c r="E43" s="5">
        <v>195</v>
      </c>
      <c r="F43" s="5">
        <v>31</v>
      </c>
      <c r="G43" s="5">
        <v>3</v>
      </c>
      <c r="H43" s="5">
        <v>580</v>
      </c>
    </row>
    <row r="44" spans="2:8" x14ac:dyDescent="0.35">
      <c r="B44" s="2" t="s">
        <v>45</v>
      </c>
      <c r="C44" s="5">
        <v>25</v>
      </c>
      <c r="D44" s="5">
        <v>321</v>
      </c>
      <c r="E44" s="5">
        <v>1977</v>
      </c>
      <c r="F44" s="5">
        <v>4487</v>
      </c>
      <c r="G44" s="5">
        <v>198</v>
      </c>
      <c r="H44" s="5">
        <v>7008</v>
      </c>
    </row>
    <row r="45" spans="2:8" x14ac:dyDescent="0.35">
      <c r="B45" s="2" t="s">
        <v>46</v>
      </c>
      <c r="C45" s="5">
        <v>8</v>
      </c>
      <c r="D45" s="5">
        <v>309</v>
      </c>
      <c r="E45" s="5">
        <v>1607</v>
      </c>
      <c r="F45" s="5">
        <v>2522</v>
      </c>
      <c r="G45" s="5">
        <v>537</v>
      </c>
      <c r="H45" s="5">
        <v>4983</v>
      </c>
    </row>
    <row r="46" spans="2:8" x14ac:dyDescent="0.35">
      <c r="B46" s="2" t="s">
        <v>83</v>
      </c>
    </row>
    <row r="47" spans="2:8" x14ac:dyDescent="0.35">
      <c r="B47" s="2" t="s">
        <v>84</v>
      </c>
      <c r="C47" s="6">
        <v>0</v>
      </c>
      <c r="D47" s="5">
        <v>122</v>
      </c>
      <c r="E47" s="5">
        <v>662</v>
      </c>
      <c r="F47" s="5">
        <v>1487</v>
      </c>
      <c r="G47" s="5">
        <v>201</v>
      </c>
      <c r="H47" s="5">
        <v>2472</v>
      </c>
    </row>
    <row r="48" spans="2:8" x14ac:dyDescent="0.35">
      <c r="B48" s="2" t="s">
        <v>50</v>
      </c>
    </row>
    <row r="49" spans="2:8" x14ac:dyDescent="0.35">
      <c r="B49" s="2" t="s">
        <v>51</v>
      </c>
      <c r="C49" s="6">
        <v>0</v>
      </c>
      <c r="D49" s="5">
        <v>38</v>
      </c>
      <c r="E49" s="5">
        <v>215</v>
      </c>
      <c r="F49" s="5">
        <v>2087</v>
      </c>
      <c r="G49" s="5">
        <v>197</v>
      </c>
      <c r="H49" s="5">
        <v>2537</v>
      </c>
    </row>
    <row r="50" spans="2:8" x14ac:dyDescent="0.35">
      <c r="B50" s="2" t="s">
        <v>52</v>
      </c>
    </row>
    <row r="51" spans="2:8" x14ac:dyDescent="0.35">
      <c r="B51" s="2" t="s">
        <v>53</v>
      </c>
      <c r="C51" s="5">
        <v>1197</v>
      </c>
      <c r="D51" s="5">
        <v>2081</v>
      </c>
      <c r="E51" s="5">
        <v>19</v>
      </c>
      <c r="F51" s="5">
        <v>22</v>
      </c>
      <c r="G51" s="5">
        <v>152</v>
      </c>
      <c r="H51" s="5">
        <v>3471</v>
      </c>
    </row>
    <row r="52" spans="2:8" x14ac:dyDescent="0.35">
      <c r="B52" s="2" t="s">
        <v>54</v>
      </c>
    </row>
    <row r="53" spans="2:8" x14ac:dyDescent="0.35">
      <c r="B53" s="2" t="s">
        <v>53</v>
      </c>
      <c r="C53" s="5">
        <v>214</v>
      </c>
      <c r="D53" s="5">
        <v>1276</v>
      </c>
      <c r="E53" s="5">
        <v>631</v>
      </c>
      <c r="F53" s="5">
        <v>829</v>
      </c>
      <c r="G53" s="5">
        <v>182</v>
      </c>
      <c r="H53" s="5">
        <v>3132</v>
      </c>
    </row>
    <row r="54" spans="2:8" x14ac:dyDescent="0.35">
      <c r="B54" s="2" t="s">
        <v>55</v>
      </c>
      <c r="C54" s="5">
        <v>302</v>
      </c>
      <c r="D54" s="5">
        <v>593</v>
      </c>
      <c r="E54" s="5">
        <v>1553</v>
      </c>
      <c r="F54" s="5">
        <v>260</v>
      </c>
      <c r="G54" s="5">
        <v>61</v>
      </c>
      <c r="H54" s="5">
        <v>2769</v>
      </c>
    </row>
    <row r="55" spans="2:8" x14ac:dyDescent="0.35">
      <c r="B55" s="2" t="s">
        <v>85</v>
      </c>
      <c r="C55" s="3">
        <v>1783</v>
      </c>
      <c r="D55" s="3">
        <v>5556</v>
      </c>
      <c r="E55" s="3">
        <v>6859</v>
      </c>
      <c r="F55" s="3">
        <v>11725</v>
      </c>
      <c r="G55" s="3">
        <v>1531</v>
      </c>
      <c r="H55" s="3">
        <v>27454</v>
      </c>
    </row>
    <row r="56" spans="2:8" x14ac:dyDescent="0.35">
      <c r="B56" s="2" t="s">
        <v>86</v>
      </c>
      <c r="C56" s="7">
        <v>6.5000000000000002E-2</v>
      </c>
      <c r="D56" s="7">
        <v>0.20199999999999999</v>
      </c>
      <c r="E56" s="7">
        <v>0.25</v>
      </c>
      <c r="F56" s="7">
        <v>0.42700000000000005</v>
      </c>
      <c r="G56" s="7">
        <v>5.5999999999999994E-2</v>
      </c>
      <c r="H56" s="7">
        <v>1</v>
      </c>
    </row>
    <row r="57" spans="2:8" x14ac:dyDescent="0.35">
      <c r="B57" s="2" t="s">
        <v>87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1D392C83-A047-40DC-A717-22BAEE3D955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allocation</vt:lpstr>
      <vt:lpstr>fixed_maturity</vt:lpstr>
      <vt:lpstr>bs_assets</vt:lpstr>
      <vt:lpstr>maturity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2025-09-07T23:30:08Z</dcterms:created>
  <dcterms:modified xsi:type="dcterms:W3CDTF">2025-10-07T18:27:57Z</dcterms:modified>
</cp:coreProperties>
</file>