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zhiyichen/Desktop/idkworthornot/Wharton Financial Modeling/Capstone/Historical Stock Data/"/>
    </mc:Choice>
  </mc:AlternateContent>
  <xr:revisionPtr revIDLastSave="0" documentId="8_{A3D3D31F-5E9E-7E4A-AE7F-40A034F4F2F2}" xr6:coauthVersionLast="47" xr6:coauthVersionMax="47" xr10:uidLastSave="{00000000-0000-0000-0000-000000000000}"/>
  <bookViews>
    <workbookView xWindow="0" yWindow="500" windowWidth="28800" windowHeight="16860" tabRatio="500" xr2:uid="{00000000-000D-0000-FFFF-FFFF00000000}"/>
  </bookViews>
  <sheets>
    <sheet name="return (2)" sheetId="1" r:id="rId1"/>
  </sheets>
  <definedNames>
    <definedName name="solver_adj" localSheetId="0" hidden="1">'return (2)'!$N$8:$N$9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'return (2)'!$N$10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'return (2)'!$I$14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2" i="1" l="1" a="1"/>
  <c r="O52" i="1" s="1"/>
  <c r="Q52" i="1" s="1"/>
  <c r="I59" i="1"/>
  <c r="I60" i="1"/>
  <c r="I61" i="1"/>
  <c r="I62" i="1"/>
  <c r="I63" i="1"/>
  <c r="I64" i="1" s="1"/>
  <c r="I65" i="1" s="1"/>
  <c r="I51" i="1"/>
  <c r="H51" i="1" a="1"/>
  <c r="H51" i="1" s="1"/>
  <c r="H52" i="1" a="1"/>
  <c r="H52" i="1" s="1"/>
  <c r="H53" i="1" a="1"/>
  <c r="H53" i="1"/>
  <c r="H54" i="1" a="1"/>
  <c r="H54" i="1" s="1"/>
  <c r="H55" i="1" a="1"/>
  <c r="H55" i="1"/>
  <c r="H56" i="1" a="1"/>
  <c r="H56" i="1" s="1"/>
  <c r="H57" i="1" a="1"/>
  <c r="H57" i="1"/>
  <c r="O18" i="1" a="1"/>
  <c r="O18" i="1" s="1"/>
  <c r="P10" i="1"/>
  <c r="S5" i="1"/>
  <c r="N6" i="1"/>
  <c r="N7" i="1"/>
  <c r="N10" i="1"/>
  <c r="I12" i="1" a="1"/>
  <c r="I12" i="1" s="1"/>
  <c r="I13" i="1" s="1"/>
  <c r="O57" i="1" a="1"/>
  <c r="O57" i="1" s="1"/>
  <c r="O23" i="1" a="1"/>
  <c r="O23" i="1" s="1"/>
  <c r="O24" i="1" a="1"/>
  <c r="O24" i="1" s="1"/>
  <c r="O25" i="1" a="1"/>
  <c r="O25" i="1" s="1"/>
  <c r="O26" i="1" a="1"/>
  <c r="O26" i="1"/>
  <c r="O27" i="1" a="1"/>
  <c r="O27" i="1" s="1"/>
  <c r="O28" i="1" a="1"/>
  <c r="O28" i="1" s="1"/>
  <c r="O29" i="1" a="1"/>
  <c r="O29" i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/>
  <c r="O38" i="1" a="1"/>
  <c r="O38" i="1" s="1"/>
  <c r="O39" i="1" a="1"/>
  <c r="O39" i="1" s="1"/>
  <c r="O40" i="1" a="1"/>
  <c r="O40" i="1" s="1"/>
  <c r="O41" i="1" a="1"/>
  <c r="O41" i="1" s="1"/>
  <c r="O42" i="1" a="1"/>
  <c r="O42" i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/>
  <c r="O50" i="1" a="1"/>
  <c r="O50" i="1" s="1"/>
  <c r="O51" i="1" a="1"/>
  <c r="O51" i="1" s="1"/>
  <c r="Q51" i="1" s="1"/>
  <c r="O53" i="1" a="1"/>
  <c r="O53" i="1"/>
  <c r="O54" i="1" a="1"/>
  <c r="O54" i="1"/>
  <c r="O55" i="1" a="1"/>
  <c r="O55" i="1" s="1"/>
  <c r="O56" i="1" a="1"/>
  <c r="O56" i="1" s="1"/>
  <c r="O7" i="1" a="1"/>
  <c r="O7" i="1" s="1"/>
  <c r="O4" i="1" a="1"/>
  <c r="O4" i="1" s="1"/>
  <c r="O5" i="1" a="1"/>
  <c r="O5" i="1" s="1"/>
  <c r="O6" i="1" a="1"/>
  <c r="O6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/>
  <c r="O15" i="1" a="1"/>
  <c r="O15" i="1"/>
  <c r="O16" i="1" a="1"/>
  <c r="O16" i="1" s="1"/>
  <c r="O17" i="1" a="1"/>
  <c r="O17" i="1" s="1"/>
  <c r="O19" i="1" a="1"/>
  <c r="O19" i="1"/>
  <c r="O20" i="1" a="1"/>
  <c r="O20" i="1" s="1"/>
  <c r="O21" i="1" a="1"/>
  <c r="O21" i="1" s="1"/>
  <c r="O22" i="1" a="1"/>
  <c r="O22" i="1" s="1"/>
  <c r="O3" i="1" a="1"/>
  <c r="O3" i="1" s="1"/>
  <c r="P3" i="1" s="1"/>
  <c r="P4" i="1" s="1"/>
  <c r="P5" i="1" s="1"/>
  <c r="I11" i="1" a="1"/>
  <c r="I11" i="1" s="1"/>
  <c r="J8" i="1"/>
  <c r="I7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P6" i="1" l="1"/>
  <c r="P7" i="1" s="1"/>
  <c r="P8" i="1" s="1"/>
  <c r="P9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Q53" i="1"/>
  <c r="Q54" i="1" s="1"/>
  <c r="Q55" i="1" s="1"/>
  <c r="Q56" i="1" s="1"/>
  <c r="Q57" i="1" s="1"/>
  <c r="I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<sst xmlns="http://schemas.openxmlformats.org/spreadsheetml/2006/main" count="27" uniqueCount="20">
  <si>
    <t>Converting into decimal return</t>
  </si>
  <si>
    <t>Date</t>
  </si>
  <si>
    <t>VBTLX</t>
  </si>
  <si>
    <t>VFIAX</t>
  </si>
  <si>
    <t>SUM</t>
    <phoneticPr fontId="2" type="noConversion"/>
  </si>
  <si>
    <t>MEAN</t>
    <phoneticPr fontId="2" type="noConversion"/>
  </si>
  <si>
    <t>VAR</t>
    <phoneticPr fontId="2" type="noConversion"/>
  </si>
  <si>
    <t>STDEV</t>
    <phoneticPr fontId="2" type="noConversion"/>
  </si>
  <si>
    <t>SHARPE</t>
    <phoneticPr fontId="2" type="noConversion"/>
  </si>
  <si>
    <t>AVERAGE_VBTL</t>
    <phoneticPr fontId="2" type="noConversion"/>
  </si>
  <si>
    <t>AVERAGE_VFIA</t>
    <phoneticPr fontId="2" type="noConversion"/>
  </si>
  <si>
    <t>WEIGHT_VBTL</t>
    <phoneticPr fontId="2" type="noConversion"/>
  </si>
  <si>
    <t>WEIGHT_VFIA</t>
    <phoneticPr fontId="2" type="noConversion"/>
  </si>
  <si>
    <t>Portfolio Return</t>
    <phoneticPr fontId="2" type="noConversion"/>
  </si>
  <si>
    <t xml:space="preserve">CORREL = </t>
    <phoneticPr fontId="2" type="noConversion"/>
  </si>
  <si>
    <t>Correlation between VBTLX &amp; VFIAX:</t>
    <phoneticPr fontId="2" type="noConversion"/>
  </si>
  <si>
    <t>Diversified Portfolio:</t>
    <phoneticPr fontId="2" type="noConversion"/>
  </si>
  <si>
    <t>Single Stock Return</t>
    <phoneticPr fontId="2" type="noConversion"/>
  </si>
  <si>
    <t>Performance of Portofolio versus AAPL (Single Stock)</t>
    <phoneticPr fontId="2" type="noConversion"/>
  </si>
  <si>
    <t>Portfolio of diversification has a return much less volatile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</si>
</sst>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\-yy;@"/>
  </numFmts>
  <fonts count="6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  <font>
      <b/>
      <sz val="11"/>
      <color theme="1"/>
      <name val="DengXian"/>
      <family val="4"/>
      <charset val="134"/>
      <scheme val="minor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center"/>
    </xf>
    <xf numFmtId="10" fontId="1" fillId="0" borderId="0" xfId="1" applyNumberFormat="1" applyFont="1" applyAlignment="1">
      <alignment horizontal="right"/>
    </xf>
    <xf numFmtId="0" fontId="0" fillId="0" borderId="2" xfId="0" applyBorder="1" applyAlignment="1">
      <alignment horizontal="centerContinuous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  <xf numFmtId="10" fontId="5" fillId="0" borderId="0" xfId="1" applyNumberFormat="1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Portfolio</a:t>
            </a:r>
            <a:r>
              <a:rPr lang="en-US" altLang="zh-CN" baseline="0"/>
              <a:t> in 2016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9359135990805282E-2"/>
          <c:y val="3.0339939756390225E-2"/>
          <c:w val="0.84767181061020691"/>
          <c:h val="0.765788849137407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'return (2)'!$F$51:$F$57</c:f>
              <c:numCache>
                <c:formatCode>General</c:formatCode>
                <c:ptCount val="7"/>
                <c:pt idx="0">
                  <c:v>1.44E-2</c:v>
                </c:pt>
                <c:pt idx="1">
                  <c:v>6.7000000000000002E-3</c:v>
                </c:pt>
                <c:pt idx="2">
                  <c:v>9.4999999999999998E-3</c:v>
                </c:pt>
                <c:pt idx="3">
                  <c:v>3.9000000000000003E-3</c:v>
                </c:pt>
                <c:pt idx="4">
                  <c:v>2.0000000000000001E-4</c:v>
                </c:pt>
                <c:pt idx="5">
                  <c:v>1.9400000000000001E-2</c:v>
                </c:pt>
                <c:pt idx="6">
                  <c:v>6.5000000000000006E-3</c:v>
                </c:pt>
              </c:numCache>
            </c:numRef>
          </c:xVal>
          <c:yVal>
            <c:numRef>
              <c:f>'return (2)'!$G$51:$G$57</c:f>
              <c:numCache>
                <c:formatCode>General</c:formatCode>
                <c:ptCount val="7"/>
                <c:pt idx="0">
                  <c:v>-4.9699999999999994E-2</c:v>
                </c:pt>
                <c:pt idx="1">
                  <c:v>-1.4000000000000002E-3</c:v>
                </c:pt>
                <c:pt idx="2">
                  <c:v>6.7799999999999999E-2</c:v>
                </c:pt>
                <c:pt idx="3">
                  <c:v>3.9000000000000003E-3</c:v>
                </c:pt>
                <c:pt idx="4">
                  <c:v>1.7899999999999999E-2</c:v>
                </c:pt>
                <c:pt idx="5">
                  <c:v>2.5999999999999999E-3</c:v>
                </c:pt>
                <c:pt idx="6">
                  <c:v>3.6799999999999999E-2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B-7342-820B-FE3C10500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908575"/>
        <c:axId val="646027455"/>
      </c:scatterChart>
      <c:valAx>
        <c:axId val="64690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027455"/>
        <c:crosses val="autoZero"/>
        <c:crossBetween val="midCat"/>
      </c:valAx>
      <c:valAx>
        <c:axId val="64602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90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Portfolio</a:t>
            </a:r>
            <a:r>
              <a:rPr lang="en-US" altLang="zh-CN" baseline="0"/>
              <a:t> in 2012-2016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42366579177603E-2"/>
          <c:y val="0.16187518226888309"/>
          <c:w val="0.89075699912510942"/>
          <c:h val="0.7686803732866724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'return (2)'!$F$3:$F$57</c:f>
              <c:numCache>
                <c:formatCode>General</c:formatCode>
                <c:ptCount val="55"/>
                <c:pt idx="0">
                  <c:v>8.8000000000000005E-3</c:v>
                </c:pt>
                <c:pt idx="1">
                  <c:v>-4.0000000000000002E-4</c:v>
                </c:pt>
                <c:pt idx="2">
                  <c:v>-5.6999999999999993E-3</c:v>
                </c:pt>
                <c:pt idx="3">
                  <c:v>1.15E-2</c:v>
                </c:pt>
                <c:pt idx="4">
                  <c:v>9.5999999999999992E-3</c:v>
                </c:pt>
                <c:pt idx="5">
                  <c:v>4.0000000000000002E-4</c:v>
                </c:pt>
                <c:pt idx="6">
                  <c:v>1.3899999999999999E-2</c:v>
                </c:pt>
                <c:pt idx="7">
                  <c:v>4.0000000000000002E-4</c:v>
                </c:pt>
                <c:pt idx="8">
                  <c:v>1.1999999999999999E-3</c:v>
                </c:pt>
                <c:pt idx="9">
                  <c:v>1.1999999999999999E-3</c:v>
                </c:pt>
                <c:pt idx="10">
                  <c:v>2E-3</c:v>
                </c:pt>
                <c:pt idx="11">
                  <c:v>-1.9E-3</c:v>
                </c:pt>
                <c:pt idx="12">
                  <c:v>-6.9999999999999993E-3</c:v>
                </c:pt>
                <c:pt idx="13">
                  <c:v>5.5000000000000005E-3</c:v>
                </c:pt>
                <c:pt idx="14">
                  <c:v>8.9999999999999998E-4</c:v>
                </c:pt>
                <c:pt idx="15">
                  <c:v>9.1999999999999998E-3</c:v>
                </c:pt>
                <c:pt idx="16">
                  <c:v>-1.7000000000000001E-2</c:v>
                </c:pt>
                <c:pt idx="17">
                  <c:v>-1.6399999999999998E-2</c:v>
                </c:pt>
                <c:pt idx="18">
                  <c:v>2.0999999999999999E-3</c:v>
                </c:pt>
                <c:pt idx="19">
                  <c:v>-6.3E-3</c:v>
                </c:pt>
                <c:pt idx="20">
                  <c:v>9.7000000000000003E-3</c:v>
                </c:pt>
                <c:pt idx="21">
                  <c:v>7.9000000000000008E-3</c:v>
                </c:pt>
                <c:pt idx="22">
                  <c:v>-3.4000000000000002E-3</c:v>
                </c:pt>
                <c:pt idx="23">
                  <c:v>-6.4000000000000003E-3</c:v>
                </c:pt>
                <c:pt idx="24">
                  <c:v>1.55E-2</c:v>
                </c:pt>
                <c:pt idx="25">
                  <c:v>4.8999999999999998E-3</c:v>
                </c:pt>
                <c:pt idx="26">
                  <c:v>-1.4000000000000002E-3</c:v>
                </c:pt>
                <c:pt idx="27">
                  <c:v>7.8000000000000005E-3</c:v>
                </c:pt>
                <c:pt idx="28">
                  <c:v>1.06E-2</c:v>
                </c:pt>
                <c:pt idx="29">
                  <c:v>1.1999999999999999E-3</c:v>
                </c:pt>
                <c:pt idx="30">
                  <c:v>-2.5000000000000001E-3</c:v>
                </c:pt>
                <c:pt idx="31">
                  <c:v>1.1399999999999999E-2</c:v>
                </c:pt>
                <c:pt idx="32">
                  <c:v>-7.0999999999999995E-3</c:v>
                </c:pt>
                <c:pt idx="33">
                  <c:v>9.4999999999999998E-3</c:v>
                </c:pt>
                <c:pt idx="34">
                  <c:v>6.6E-3</c:v>
                </c:pt>
                <c:pt idx="35">
                  <c:v>1E-3</c:v>
                </c:pt>
                <c:pt idx="36">
                  <c:v>2.3199999999999998E-2</c:v>
                </c:pt>
                <c:pt idx="37">
                  <c:v>-1.0700000000000001E-2</c:v>
                </c:pt>
                <c:pt idx="38">
                  <c:v>4.1999999999999997E-3</c:v>
                </c:pt>
                <c:pt idx="39">
                  <c:v>-3.4999999999999996E-3</c:v>
                </c:pt>
                <c:pt idx="40">
                  <c:v>-4.4000000000000003E-3</c:v>
                </c:pt>
                <c:pt idx="41">
                  <c:v>-0.01</c:v>
                </c:pt>
                <c:pt idx="42">
                  <c:v>7.7000000000000002E-3</c:v>
                </c:pt>
                <c:pt idx="43">
                  <c:v>-3.4999999999999996E-3</c:v>
                </c:pt>
                <c:pt idx="44">
                  <c:v>7.6E-3</c:v>
                </c:pt>
                <c:pt idx="45">
                  <c:v>2.0000000000000001E-4</c:v>
                </c:pt>
                <c:pt idx="46">
                  <c:v>-2.5999999999999999E-3</c:v>
                </c:pt>
                <c:pt idx="47">
                  <c:v>-3.7000000000000002E-3</c:v>
                </c:pt>
                <c:pt idx="48">
                  <c:v>1.44E-2</c:v>
                </c:pt>
                <c:pt idx="49">
                  <c:v>6.7000000000000002E-3</c:v>
                </c:pt>
                <c:pt idx="50">
                  <c:v>9.4999999999999998E-3</c:v>
                </c:pt>
                <c:pt idx="51">
                  <c:v>3.9000000000000003E-3</c:v>
                </c:pt>
                <c:pt idx="52">
                  <c:v>2.0000000000000001E-4</c:v>
                </c:pt>
                <c:pt idx="53">
                  <c:v>1.9400000000000001E-2</c:v>
                </c:pt>
                <c:pt idx="54">
                  <c:v>6.5000000000000006E-3</c:v>
                </c:pt>
              </c:numCache>
            </c:numRef>
          </c:xVal>
          <c:yVal>
            <c:numRef>
              <c:f>'return (2)'!$G$3:$G$57</c:f>
              <c:numCache>
                <c:formatCode>General</c:formatCode>
                <c:ptCount val="55"/>
                <c:pt idx="0">
                  <c:v>4.4699999999999997E-2</c:v>
                </c:pt>
                <c:pt idx="1">
                  <c:v>4.3200000000000002E-2</c:v>
                </c:pt>
                <c:pt idx="2">
                  <c:v>3.2899999999999999E-2</c:v>
                </c:pt>
                <c:pt idx="3">
                  <c:v>-6.3E-3</c:v>
                </c:pt>
                <c:pt idx="4">
                  <c:v>-6.0100000000000001E-2</c:v>
                </c:pt>
                <c:pt idx="5">
                  <c:v>4.1200000000000001E-2</c:v>
                </c:pt>
                <c:pt idx="6">
                  <c:v>1.38E-2</c:v>
                </c:pt>
                <c:pt idx="7">
                  <c:v>2.2499999999999999E-2</c:v>
                </c:pt>
                <c:pt idx="8">
                  <c:v>2.58E-2</c:v>
                </c:pt>
                <c:pt idx="9">
                  <c:v>-1.8500000000000003E-2</c:v>
                </c:pt>
                <c:pt idx="10">
                  <c:v>5.7999999999999996E-3</c:v>
                </c:pt>
                <c:pt idx="11">
                  <c:v>9.1000000000000004E-3</c:v>
                </c:pt>
                <c:pt idx="12">
                  <c:v>5.1799999999999999E-2</c:v>
                </c:pt>
                <c:pt idx="13">
                  <c:v>1.3500000000000002E-2</c:v>
                </c:pt>
                <c:pt idx="14">
                  <c:v>3.7499999999999999E-2</c:v>
                </c:pt>
                <c:pt idx="15">
                  <c:v>1.9199999999999998E-2</c:v>
                </c:pt>
                <c:pt idx="16">
                  <c:v>2.3300000000000001E-2</c:v>
                </c:pt>
                <c:pt idx="17">
                  <c:v>-1.3500000000000002E-2</c:v>
                </c:pt>
                <c:pt idx="18">
                  <c:v>5.0900000000000001E-2</c:v>
                </c:pt>
                <c:pt idx="19">
                  <c:v>-2.8999999999999998E-2</c:v>
                </c:pt>
                <c:pt idx="20">
                  <c:v>3.1300000000000001E-2</c:v>
                </c:pt>
                <c:pt idx="21">
                  <c:v>4.5899999999999996E-2</c:v>
                </c:pt>
                <c:pt idx="22">
                  <c:v>3.04E-2</c:v>
                </c:pt>
                <c:pt idx="23">
                  <c:v>2.53E-2</c:v>
                </c:pt>
                <c:pt idx="24">
                  <c:v>-3.4599999999999999E-2</c:v>
                </c:pt>
                <c:pt idx="25">
                  <c:v>4.5700000000000005E-2</c:v>
                </c:pt>
                <c:pt idx="26">
                  <c:v>8.3999999999999995E-3</c:v>
                </c:pt>
                <c:pt idx="27">
                  <c:v>7.4000000000000003E-3</c:v>
                </c:pt>
                <c:pt idx="28">
                  <c:v>2.3399999999999997E-2</c:v>
                </c:pt>
                <c:pt idx="29">
                  <c:v>2.06E-2</c:v>
                </c:pt>
                <c:pt idx="30">
                  <c:v>-1.38E-2</c:v>
                </c:pt>
                <c:pt idx="31">
                  <c:v>0.04</c:v>
                </c:pt>
                <c:pt idx="32">
                  <c:v>-1.3999999999999999E-2</c:v>
                </c:pt>
                <c:pt idx="33">
                  <c:v>2.4300000000000002E-2</c:v>
                </c:pt>
                <c:pt idx="34">
                  <c:v>2.69E-2</c:v>
                </c:pt>
                <c:pt idx="35">
                  <c:v>-2.5999999999999999E-3</c:v>
                </c:pt>
                <c:pt idx="36">
                  <c:v>-0.03</c:v>
                </c:pt>
                <c:pt idx="37">
                  <c:v>5.74E-2</c:v>
                </c:pt>
                <c:pt idx="38">
                  <c:v>-1.5900000000000001E-2</c:v>
                </c:pt>
                <c:pt idx="39">
                  <c:v>9.4999999999999998E-3</c:v>
                </c:pt>
                <c:pt idx="40">
                  <c:v>1.2800000000000001E-2</c:v>
                </c:pt>
                <c:pt idx="41">
                  <c:v>-1.9199999999999998E-2</c:v>
                </c:pt>
                <c:pt idx="42">
                  <c:v>2.0899999999999998E-2</c:v>
                </c:pt>
                <c:pt idx="43">
                  <c:v>-6.0400000000000002E-2</c:v>
                </c:pt>
                <c:pt idx="44">
                  <c:v>-2.4799999999999999E-2</c:v>
                </c:pt>
                <c:pt idx="45">
                  <c:v>8.43E-2</c:v>
                </c:pt>
                <c:pt idx="46">
                  <c:v>3.0000000000000001E-3</c:v>
                </c:pt>
                <c:pt idx="47">
                  <c:v>-1.5800000000000002E-2</c:v>
                </c:pt>
                <c:pt idx="48">
                  <c:v>-4.9699999999999994E-2</c:v>
                </c:pt>
                <c:pt idx="49">
                  <c:v>-1.4000000000000002E-3</c:v>
                </c:pt>
                <c:pt idx="50">
                  <c:v>6.7799999999999999E-2</c:v>
                </c:pt>
                <c:pt idx="51">
                  <c:v>3.9000000000000003E-3</c:v>
                </c:pt>
                <c:pt idx="52">
                  <c:v>1.7899999999999999E-2</c:v>
                </c:pt>
                <c:pt idx="53">
                  <c:v>2.5999999999999999E-3</c:v>
                </c:pt>
                <c:pt idx="54">
                  <c:v>3.6799999999999999E-2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7-694A-BEC9-46ACFF631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33231"/>
        <c:axId val="1443945760"/>
      </c:scatterChart>
      <c:valAx>
        <c:axId val="64673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945760"/>
        <c:crosses val="autoZero"/>
        <c:crossBetween val="midCat"/>
      </c:valAx>
      <c:valAx>
        <c:axId val="14439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6733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Portofolio Return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'return (2)'!$H$51:$H$57</c:f>
              <c:numCache>
                <c:formatCode>0.00%</c:formatCode>
                <c:ptCount val="7"/>
                <c:pt idx="0">
                  <c:v>-6.2107720214729691E-3</c:v>
                </c:pt>
                <c:pt idx="1">
                  <c:v>4.0955185632654129E-3</c:v>
                </c:pt>
                <c:pt idx="2">
                  <c:v>2.824583428601142E-2</c:v>
                </c:pt>
                <c:pt idx="3">
                  <c:v>3.8999999162134436E-3</c:v>
                </c:pt>
                <c:pt idx="4">
                  <c:v>5.8912739318077445E-3</c:v>
                </c:pt>
                <c:pt idx="5">
                  <c:v>1.3998112457421498E-2</c:v>
                </c:pt>
                <c:pt idx="6">
                  <c:v>1.6242689140805799E-2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6F-404D-8F87-C651B3E57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605471"/>
        <c:axId val="289315823"/>
      </c:scatterChart>
      <c:valAx>
        <c:axId val="65360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9315823"/>
        <c:crosses val="autoZero"/>
        <c:crossBetween val="midCat"/>
      </c:valAx>
      <c:valAx>
        <c:axId val="28931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60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AAPL</a:t>
            </a:r>
            <a:r>
              <a:rPr lang="en-US" altLang="zh-CN" baseline="0"/>
              <a:t> Return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'return (2)'!$H$59:$H$65</c:f>
              <c:numCache>
                <c:formatCode>0.00%</c:formatCode>
                <c:ptCount val="7"/>
                <c:pt idx="0">
                  <c:v>-1.2875670505002601E-3</c:v>
                </c:pt>
                <c:pt idx="1">
                  <c:v>0.12721064490444101</c:v>
                </c:pt>
                <c:pt idx="2">
                  <c:v>-0.13992111007546301</c:v>
                </c:pt>
                <c:pt idx="3">
                  <c:v>7.1772927273714399E-2</c:v>
                </c:pt>
                <c:pt idx="4">
                  <c:v>-4.2659753227921503E-2</c:v>
                </c:pt>
                <c:pt idx="5">
                  <c:v>9.0062773850685604E-2</c:v>
                </c:pt>
                <c:pt idx="6">
                  <c:v>1.76566933850562E-2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1-AD4B-8A73-11E20FBF2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876928"/>
        <c:axId val="335295887"/>
      </c:scatterChart>
      <c:valAx>
        <c:axId val="49787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5295887"/>
        <c:crosses val="autoZero"/>
        <c:crossBetween val="midCat"/>
      </c:valAx>
      <c:valAx>
        <c:axId val="33529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787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811589</xdr:colOff>
      <xdr:row>20</xdr:row>
      <xdr:rowOff>169333</xdr:rowOff>
    </xdr:from>
    <xdr:to>
      <xdr:col>20</xdr:col>
      <xdr:colOff>572104</xdr:colOff>
      <xdr:row>35</xdr:row>
      <xdr:rowOff>84666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E2F3352-B46B-032F-FF34-6ED1806E6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821267</xdr:colOff>
      <xdr:row>6</xdr:row>
      <xdr:rowOff>42334</xdr:rowOff>
    </xdr:from>
    <xdr:to>
      <xdr:col>20</xdr:col>
      <xdr:colOff>524934</xdr:colOff>
      <xdr:row>19</xdr:row>
      <xdr:rowOff>110066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3F05CB7-A919-B7D3-1A36-00B7485DC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489659</xdr:colOff>
      <xdr:row>40</xdr:row>
      <xdr:rowOff>187738</xdr:rowOff>
    </xdr:from>
    <xdr:to>
      <xdr:col>13</xdr:col>
      <xdr:colOff>78723</xdr:colOff>
      <xdr:row>51</xdr:row>
      <xdr:rowOff>76501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402A1CE-67EB-F0A7-9026-DC8117D79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511156</xdr:colOff>
      <xdr:row>52</xdr:row>
      <xdr:rowOff>169794</xdr:rowOff>
    </xdr:from>
    <xdr:to>
      <xdr:col>12</xdr:col>
      <xdr:colOff>1086587</xdr:colOff>
      <xdr:row>64</xdr:row>
      <xdr:rowOff>121859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88E1C80-CBC9-2183-AF85-0CBACAA3D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zoomScale="50" zoomScaleNormal="68" workbookViewId="0">
      <selection activeCell="R40" sqref="R40"/>
    </sheetView>
  </sheetViews>
  <sheetFormatPr baseColWidth="10" defaultColWidth="8.83203125" defaultRowHeight="15"/>
  <cols>
    <col min="1" max="1" width="14.1640625" style="1" bestFit="1" customWidth="1"/>
    <col min="2" max="3" width="9.33203125" style="2" bestFit="1" customWidth="1"/>
    <col min="5" max="5" width="10.33203125" bestFit="1" customWidth="1"/>
    <col min="6" max="6" width="9.33203125" bestFit="1" customWidth="1"/>
    <col min="7" max="7" width="9.5" bestFit="1" customWidth="1"/>
    <col min="8" max="8" width="51" bestFit="1" customWidth="1"/>
    <col min="9" max="10" width="17.6640625" bestFit="1" customWidth="1"/>
    <col min="11" max="11" width="12.6640625" bestFit="1" customWidth="1"/>
    <col min="12" max="12" width="11.33203125" bestFit="1" customWidth="1"/>
    <col min="13" max="13" width="15.33203125" bestFit="1" customWidth="1"/>
    <col min="14" max="14" width="15" bestFit="1" customWidth="1"/>
    <col min="15" max="15" width="9.1640625" bestFit="1" customWidth="1"/>
    <col min="16" max="16" width="12.6640625" bestFit="1" customWidth="1"/>
    <col min="17" max="17" width="13.83203125" bestFit="1" customWidth="1"/>
    <col min="18" max="18" width="34.1640625" bestFit="1" customWidth="1"/>
    <col min="19" max="19" width="9" bestFit="1" customWidth="1"/>
  </cols>
  <sheetData>
    <row r="1" spans="1:19">
      <c r="E1" s="3" t="s">
        <v>0</v>
      </c>
    </row>
    <row r="2" spans="1:19">
      <c r="A2" s="4" t="s">
        <v>1</v>
      </c>
      <c r="B2" s="5" t="s">
        <v>2</v>
      </c>
      <c r="C2" s="5" t="s">
        <v>3</v>
      </c>
      <c r="E2" s="4" t="s">
        <v>1</v>
      </c>
      <c r="F2" s="5" t="s">
        <v>2</v>
      </c>
      <c r="G2" s="5" t="s">
        <v>3</v>
      </c>
      <c r="H2" s="5"/>
      <c r="I2" s="5"/>
      <c r="J2" s="5"/>
      <c r="K2" s="5"/>
      <c r="L2" s="5"/>
      <c r="P2">
        <v>5000000</v>
      </c>
      <c r="R2" s="13" t="s">
        <v>16</v>
      </c>
    </row>
    <row r="3" spans="1:19">
      <c r="A3" s="1">
        <v>40909</v>
      </c>
      <c r="B3" s="2">
        <v>0.88</v>
      </c>
      <c r="C3" s="2">
        <v>4.47</v>
      </c>
      <c r="E3" s="1">
        <v>40909</v>
      </c>
      <c r="F3">
        <f>B3/100</f>
        <v>8.8000000000000005E-3</v>
      </c>
      <c r="G3">
        <f>C3/100</f>
        <v>4.4699999999999997E-2</v>
      </c>
      <c r="H3" s="5"/>
      <c r="O3" cm="1">
        <f t="array" ref="O3">MMULT(F3:G3,$N$8:$N$9)</f>
        <v>2.0343318133324576E-2</v>
      </c>
      <c r="P3">
        <f>P2*(1+O3)</f>
        <v>5101716.5906666229</v>
      </c>
    </row>
    <row r="4" spans="1:19">
      <c r="A4" s="1">
        <v>40940</v>
      </c>
      <c r="B4" s="2">
        <v>-0.04</v>
      </c>
      <c r="C4" s="2">
        <v>4.32</v>
      </c>
      <c r="E4" s="1">
        <v>40940</v>
      </c>
      <c r="F4">
        <f t="shared" ref="F4:G57" si="0">B4/100</f>
        <v>-4.0000000000000002E-4</v>
      </c>
      <c r="G4">
        <f t="shared" si="0"/>
        <v>4.3200000000000002E-2</v>
      </c>
      <c r="H4" s="5"/>
      <c r="J4" s="5"/>
      <c r="O4" cm="1">
        <f t="array" ref="O4">MMULT(F4:G4,$N$8:$N$9)</f>
        <v>1.3619183263630543E-2</v>
      </c>
      <c r="P4">
        <f>P3*(1+O4)</f>
        <v>5171197.8038740158</v>
      </c>
      <c r="R4" s="13" t="s">
        <v>15</v>
      </c>
    </row>
    <row r="5" spans="1:19" ht="16" thickBot="1">
      <c r="A5" s="1">
        <v>40969</v>
      </c>
      <c r="B5" s="2">
        <v>-0.56999999999999995</v>
      </c>
      <c r="C5" s="2">
        <v>3.29</v>
      </c>
      <c r="E5" s="1">
        <v>40969</v>
      </c>
      <c r="F5">
        <f t="shared" si="0"/>
        <v>-5.6999999999999993E-3</v>
      </c>
      <c r="G5">
        <f t="shared" si="0"/>
        <v>3.2899999999999999E-2</v>
      </c>
      <c r="H5" s="5"/>
      <c r="J5" s="5"/>
      <c r="O5" cm="1">
        <f t="array" ref="O5">MMULT(F5:G5,$N$8:$N$9)</f>
        <v>6.7114788757698931E-3</v>
      </c>
      <c r="P5">
        <f t="shared" ref="P5:P57" si="1">P4*(1+O5)</f>
        <v>5205904.1886971435</v>
      </c>
      <c r="R5" s="5" t="s">
        <v>14</v>
      </c>
      <c r="S5">
        <f>CORREL(F3:F57,G3:G57)</f>
        <v>-9.8192729760945993E-2</v>
      </c>
    </row>
    <row r="6" spans="1:19">
      <c r="A6" s="1">
        <v>41000</v>
      </c>
      <c r="B6" s="2">
        <v>1.1499999999999999</v>
      </c>
      <c r="C6" s="2">
        <v>-0.63</v>
      </c>
      <c r="E6" s="1">
        <v>41000</v>
      </c>
      <c r="F6">
        <f t="shared" si="0"/>
        <v>1.15E-2</v>
      </c>
      <c r="G6">
        <f t="shared" si="0"/>
        <v>-6.3E-3</v>
      </c>
      <c r="H6" s="7"/>
      <c r="I6" s="7" t="s">
        <v>2</v>
      </c>
      <c r="J6" s="7" t="s">
        <v>3</v>
      </c>
      <c r="L6" s="5"/>
      <c r="M6" s="10" t="s">
        <v>9</v>
      </c>
      <c r="N6">
        <f>AVERAGE(F3:F50)</f>
        <v>1.7041666666666663E-3</v>
      </c>
      <c r="O6" cm="1">
        <f t="array" ref="O6">MMULT(F6:G6,$N$8:$N$9)</f>
        <v>5.7765717267980968E-3</v>
      </c>
      <c r="P6">
        <f t="shared" si="1"/>
        <v>5235976.4676459916</v>
      </c>
    </row>
    <row r="7" spans="1:19" ht="16" thickBot="1">
      <c r="A7" s="1">
        <v>41030</v>
      </c>
      <c r="B7" s="2">
        <v>0.96</v>
      </c>
      <c r="C7" s="2">
        <v>-6.01</v>
      </c>
      <c r="E7" s="1">
        <v>41030</v>
      </c>
      <c r="F7">
        <f t="shared" si="0"/>
        <v>9.5999999999999992E-3</v>
      </c>
      <c r="G7">
        <f t="shared" si="0"/>
        <v>-6.0100000000000001E-2</v>
      </c>
      <c r="H7" t="s">
        <v>2</v>
      </c>
      <c r="I7">
        <f>VARP('return (2)'!$F$3:$F$50)</f>
        <v>6.4353315972222249E-5</v>
      </c>
      <c r="J7" s="6">
        <v>-1.742407986111111E-5</v>
      </c>
      <c r="L7" s="5"/>
      <c r="M7" s="11" t="s">
        <v>10</v>
      </c>
      <c r="N7">
        <f>AVERAGE(G3:G50)</f>
        <v>1.2379166666666663E-2</v>
      </c>
      <c r="O7" cm="1">
        <f t="array" ref="O7">MMULT(F7:G7,$N$8:$N$9)</f>
        <v>-1.281140096028242E-2</v>
      </c>
      <c r="P7">
        <f t="shared" si="1"/>
        <v>5168896.2737003751</v>
      </c>
    </row>
    <row r="8" spans="1:19" ht="16" thickBot="1">
      <c r="A8" s="1">
        <v>41061</v>
      </c>
      <c r="B8" s="2">
        <v>0.04</v>
      </c>
      <c r="C8" s="2">
        <v>4.12</v>
      </c>
      <c r="E8" s="1">
        <v>41061</v>
      </c>
      <c r="F8">
        <f t="shared" si="0"/>
        <v>4.0000000000000002E-4</v>
      </c>
      <c r="G8">
        <f t="shared" si="0"/>
        <v>4.1200000000000001E-2</v>
      </c>
      <c r="H8" s="6" t="s">
        <v>3</v>
      </c>
      <c r="I8" s="6">
        <v>-1.742407986111111E-5</v>
      </c>
      <c r="J8" s="6">
        <f>VARP('return (2)'!$G$3:$G$50)</f>
        <v>8.9656081597222221E-4</v>
      </c>
      <c r="M8" s="11" t="s">
        <v>11</v>
      </c>
      <c r="N8">
        <v>0.67845907817138107</v>
      </c>
      <c r="O8" cm="1">
        <f t="array" ref="O8">MMULT(F8:G8,$N$8:$N$9)</f>
        <v>1.3518868725477876E-2</v>
      </c>
      <c r="P8">
        <f t="shared" si="1"/>
        <v>5238773.9038801426</v>
      </c>
    </row>
    <row r="9" spans="1:19">
      <c r="A9" s="1">
        <v>41091</v>
      </c>
      <c r="B9" s="2">
        <v>1.39</v>
      </c>
      <c r="C9" s="2">
        <v>1.38</v>
      </c>
      <c r="E9" s="1">
        <v>41091</v>
      </c>
      <c r="F9">
        <f t="shared" si="0"/>
        <v>1.3899999999999999E-2</v>
      </c>
      <c r="G9">
        <f t="shared" si="0"/>
        <v>1.38E-2</v>
      </c>
      <c r="H9" s="5"/>
      <c r="M9" s="11" t="s">
        <v>12</v>
      </c>
      <c r="N9">
        <v>0.32154090034488647</v>
      </c>
      <c r="O9" cm="1">
        <f t="array" ref="O9">MMULT(F9:G9,$N$8:$N$9)</f>
        <v>1.386784561134163E-2</v>
      </c>
      <c r="P9">
        <f t="shared" si="1"/>
        <v>5311424.411571878</v>
      </c>
    </row>
    <row r="10" spans="1:19">
      <c r="A10" s="1">
        <v>41122</v>
      </c>
      <c r="B10" s="2">
        <v>0.04</v>
      </c>
      <c r="C10" s="2">
        <v>2.25</v>
      </c>
      <c r="E10" s="1">
        <v>41122</v>
      </c>
      <c r="F10">
        <f t="shared" si="0"/>
        <v>4.0000000000000002E-4</v>
      </c>
      <c r="G10">
        <f t="shared" si="0"/>
        <v>2.2499999999999999E-2</v>
      </c>
      <c r="H10" s="5"/>
      <c r="M10" s="11" t="s">
        <v>4</v>
      </c>
      <c r="N10">
        <f>SUM(N8:N9)</f>
        <v>0.99999997851626754</v>
      </c>
      <c r="O10" cm="1">
        <f t="array" ref="O10">MMULT(F10:G10,$N$8:$N$9)</f>
        <v>7.5060538890284979E-3</v>
      </c>
      <c r="P10">
        <f>P9*(1+O10)</f>
        <v>5351292.2494326383</v>
      </c>
    </row>
    <row r="11" spans="1:19">
      <c r="A11" s="1">
        <v>41153</v>
      </c>
      <c r="B11" s="2">
        <v>0.12</v>
      </c>
      <c r="C11" s="2">
        <v>2.58</v>
      </c>
      <c r="E11" s="1">
        <v>41153</v>
      </c>
      <c r="F11">
        <f t="shared" si="0"/>
        <v>1.1999999999999999E-3</v>
      </c>
      <c r="G11">
        <f t="shared" si="0"/>
        <v>2.58E-2</v>
      </c>
      <c r="H11" s="5" t="s">
        <v>5</v>
      </c>
      <c r="I11" cm="1">
        <f t="array" ref="I11">MMULT(TRANSPOSE(N6:N7),N8:N9)</f>
        <v>5.1366157412364678E-3</v>
      </c>
      <c r="O11" cm="1">
        <f t="array" ref="O11">MMULT(F11:G11,$N$8:$N$9)</f>
        <v>9.1099061227037283E-3</v>
      </c>
      <c r="P11">
        <f t="shared" si="1"/>
        <v>5400042.0194601221</v>
      </c>
    </row>
    <row r="12" spans="1:19">
      <c r="A12" s="1">
        <v>41183</v>
      </c>
      <c r="B12" s="2">
        <v>0.12</v>
      </c>
      <c r="C12" s="2">
        <v>-1.85</v>
      </c>
      <c r="E12" s="1">
        <v>41183</v>
      </c>
      <c r="F12">
        <f t="shared" si="0"/>
        <v>1.1999999999999999E-3</v>
      </c>
      <c r="G12">
        <f t="shared" si="0"/>
        <v>-1.8500000000000003E-2</v>
      </c>
      <c r="H12" s="5" t="s">
        <v>6</v>
      </c>
      <c r="I12" cm="1">
        <f t="array" ref="I12">MMULT(TRANSPOSE(N8:N9),MMULT(I7:J8,N8:N9))</f>
        <v>1.1471417944089725E-4</v>
      </c>
      <c r="O12" cm="1">
        <f t="array" ref="O12">MMULT(F12:G12,$N$8:$N$9)</f>
        <v>-5.1343557625747431E-3</v>
      </c>
      <c r="P12">
        <f t="shared" si="1"/>
        <v>5372316.2825993616</v>
      </c>
    </row>
    <row r="13" spans="1:19">
      <c r="A13" s="1">
        <v>41214</v>
      </c>
      <c r="B13" s="2">
        <v>0.2</v>
      </c>
      <c r="C13" s="2">
        <v>0.57999999999999996</v>
      </c>
      <c r="E13" s="1">
        <v>41214</v>
      </c>
      <c r="F13">
        <f t="shared" si="0"/>
        <v>2E-3</v>
      </c>
      <c r="G13">
        <f t="shared" si="0"/>
        <v>5.7999999999999996E-3</v>
      </c>
      <c r="H13" s="5" t="s">
        <v>7</v>
      </c>
      <c r="I13">
        <f>SQRT(I12)</f>
        <v>1.071047055179637E-2</v>
      </c>
      <c r="O13" cm="1">
        <f t="array" ref="O13">MMULT(F13:G13,$N$8:$N$9)</f>
        <v>3.2218553783431034E-3</v>
      </c>
      <c r="P13">
        <f t="shared" si="1"/>
        <v>5389625.1087086154</v>
      </c>
    </row>
    <row r="14" spans="1:19">
      <c r="A14" s="1">
        <v>41244</v>
      </c>
      <c r="B14" s="2">
        <v>-0.19</v>
      </c>
      <c r="C14" s="2">
        <v>0.91</v>
      </c>
      <c r="E14" s="1">
        <v>41244</v>
      </c>
      <c r="F14">
        <f t="shared" si="0"/>
        <v>-1.9E-3</v>
      </c>
      <c r="G14">
        <f t="shared" si="0"/>
        <v>9.1000000000000004E-3</v>
      </c>
      <c r="H14" s="5" t="s">
        <v>8</v>
      </c>
      <c r="I14">
        <f>I11/I13</f>
        <v>0.47958824184199356</v>
      </c>
      <c r="O14" cm="1">
        <f t="array" ref="O14">MMULT(F14:G14,$N$8:$N$9)</f>
        <v>1.636949944612843E-3</v>
      </c>
      <c r="P14">
        <f t="shared" si="1"/>
        <v>5398447.6552318009</v>
      </c>
    </row>
    <row r="15" spans="1:19">
      <c r="A15" s="1">
        <v>41275</v>
      </c>
      <c r="B15" s="2">
        <v>-0.7</v>
      </c>
      <c r="C15" s="2">
        <v>5.18</v>
      </c>
      <c r="E15" s="1">
        <v>41275</v>
      </c>
      <c r="F15">
        <f t="shared" si="0"/>
        <v>-6.9999999999999993E-3</v>
      </c>
      <c r="G15">
        <f t="shared" si="0"/>
        <v>5.1799999999999999E-2</v>
      </c>
      <c r="H15" s="5"/>
      <c r="O15" cm="1">
        <f t="array" ref="O15">MMULT(F15:G15,$N$8:$N$9)</f>
        <v>1.1906605090665452E-2</v>
      </c>
      <c r="P15">
        <f t="shared" si="1"/>
        <v>5462724.8395652752</v>
      </c>
    </row>
    <row r="16" spans="1:19">
      <c r="A16" s="1">
        <v>41306</v>
      </c>
      <c r="B16" s="2">
        <v>0.55000000000000004</v>
      </c>
      <c r="C16" s="2">
        <v>1.35</v>
      </c>
      <c r="E16" s="1">
        <v>41306</v>
      </c>
      <c r="F16">
        <f t="shared" si="0"/>
        <v>5.5000000000000005E-3</v>
      </c>
      <c r="G16">
        <f t="shared" si="0"/>
        <v>1.3500000000000002E-2</v>
      </c>
      <c r="H16" s="5"/>
      <c r="O16" cm="1">
        <f t="array" ref="O16">MMULT(F16:G16,$N$8:$N$9)</f>
        <v>8.0723270845985649E-3</v>
      </c>
      <c r="P16">
        <f t="shared" si="1"/>
        <v>5506821.7412434071</v>
      </c>
    </row>
    <row r="17" spans="1:16">
      <c r="A17" s="1">
        <v>41334</v>
      </c>
      <c r="B17" s="2">
        <v>0.09</v>
      </c>
      <c r="C17" s="2">
        <v>3.75</v>
      </c>
      <c r="E17" s="1">
        <v>41334</v>
      </c>
      <c r="F17">
        <f t="shared" si="0"/>
        <v>8.9999999999999998E-4</v>
      </c>
      <c r="G17">
        <f t="shared" si="0"/>
        <v>3.7499999999999999E-2</v>
      </c>
      <c r="H17" s="5"/>
      <c r="O17" cm="1">
        <f t="array" ref="O17">MMULT(F17:G17,$N$8:$N$9)</f>
        <v>1.2668396933287484E-2</v>
      </c>
      <c r="P17">
        <f t="shared" si="1"/>
        <v>5576584.3449023357</v>
      </c>
    </row>
    <row r="18" spans="1:16">
      <c r="A18" s="1">
        <v>41365</v>
      </c>
      <c r="B18" s="2">
        <v>0.92</v>
      </c>
      <c r="C18" s="2">
        <v>1.92</v>
      </c>
      <c r="E18" s="1">
        <v>41365</v>
      </c>
      <c r="F18">
        <f t="shared" si="0"/>
        <v>9.1999999999999998E-3</v>
      </c>
      <c r="G18">
        <f t="shared" si="0"/>
        <v>1.9199999999999998E-2</v>
      </c>
      <c r="H18" s="5"/>
      <c r="O18" cm="1">
        <f t="array" ref="O18">MMULT(F18:G18,$N$8:$N$9)</f>
        <v>1.2415408805798524E-2</v>
      </c>
      <c r="P18">
        <f t="shared" si="1"/>
        <v>5645819.9192843148</v>
      </c>
    </row>
    <row r="19" spans="1:16">
      <c r="A19" s="1">
        <v>41395</v>
      </c>
      <c r="B19" s="2">
        <v>-1.7</v>
      </c>
      <c r="C19" s="2">
        <v>2.33</v>
      </c>
      <c r="E19" s="1">
        <v>41395</v>
      </c>
      <c r="F19">
        <f t="shared" si="0"/>
        <v>-1.7000000000000001E-2</v>
      </c>
      <c r="G19">
        <f t="shared" si="0"/>
        <v>2.3300000000000001E-2</v>
      </c>
      <c r="H19" s="5"/>
      <c r="O19" cm="1">
        <f t="array" ref="O19">MMULT(F19:G19,$N$8:$N$9)</f>
        <v>-4.0419013508776244E-3</v>
      </c>
      <c r="P19">
        <f t="shared" si="1"/>
        <v>5623000.0721257478</v>
      </c>
    </row>
    <row r="20" spans="1:16">
      <c r="A20" s="1">
        <v>41426</v>
      </c>
      <c r="B20" s="2">
        <v>-1.64</v>
      </c>
      <c r="C20" s="2">
        <v>-1.35</v>
      </c>
      <c r="E20" s="1">
        <v>41426</v>
      </c>
      <c r="F20">
        <f t="shared" si="0"/>
        <v>-1.6399999999999998E-2</v>
      </c>
      <c r="G20">
        <f t="shared" si="0"/>
        <v>-1.3500000000000002E-2</v>
      </c>
      <c r="H20" s="5"/>
      <c r="O20" cm="1">
        <f t="array" ref="O20">MMULT(F20:G20,$N$8:$N$9)</f>
        <v>-1.5467531036666616E-2</v>
      </c>
      <c r="P20">
        <f t="shared" si="1"/>
        <v>5536026.1439909637</v>
      </c>
    </row>
    <row r="21" spans="1:16">
      <c r="A21" s="1">
        <v>41456</v>
      </c>
      <c r="B21" s="2">
        <v>0.21</v>
      </c>
      <c r="C21" s="2">
        <v>5.09</v>
      </c>
      <c r="E21" s="1">
        <v>41456</v>
      </c>
      <c r="F21">
        <f t="shared" si="0"/>
        <v>2.0999999999999999E-3</v>
      </c>
      <c r="G21">
        <f t="shared" si="0"/>
        <v>5.0900000000000001E-2</v>
      </c>
      <c r="H21" s="5"/>
      <c r="O21" cm="1">
        <f t="array" ref="O21">MMULT(F21:G21,$N$8:$N$9)</f>
        <v>1.7791195891714622E-2</v>
      </c>
      <c r="P21">
        <f t="shared" si="1"/>
        <v>5634518.6695803599</v>
      </c>
    </row>
    <row r="22" spans="1:16">
      <c r="A22" s="1">
        <v>41487</v>
      </c>
      <c r="B22" s="2">
        <v>-0.63</v>
      </c>
      <c r="C22" s="2">
        <v>-2.9</v>
      </c>
      <c r="E22" s="1">
        <v>41487</v>
      </c>
      <c r="F22">
        <f t="shared" si="0"/>
        <v>-6.3E-3</v>
      </c>
      <c r="G22">
        <f t="shared" si="0"/>
        <v>-2.8999999999999998E-2</v>
      </c>
      <c r="H22" s="5"/>
      <c r="O22" cm="1">
        <f t="array" ref="O22">MMULT(F22:G22,$N$8:$N$9)</f>
        <v>-1.3598978302481409E-2</v>
      </c>
      <c r="P22">
        <f t="shared" si="1"/>
        <v>5557894.9724478107</v>
      </c>
    </row>
    <row r="23" spans="1:16">
      <c r="A23" s="1">
        <v>41518</v>
      </c>
      <c r="B23" s="2">
        <v>0.97</v>
      </c>
      <c r="C23" s="2">
        <v>3.13</v>
      </c>
      <c r="E23" s="1">
        <v>41518</v>
      </c>
      <c r="F23">
        <f t="shared" si="0"/>
        <v>9.7000000000000003E-3</v>
      </c>
      <c r="G23">
        <f t="shared" si="0"/>
        <v>3.1300000000000001E-2</v>
      </c>
      <c r="H23" s="5"/>
      <c r="O23" cm="1">
        <f t="array" ref="O23">MMULT(F23:G23,$N$8:$N$9)</f>
        <v>1.6645283239057344E-2</v>
      </c>
      <c r="P23">
        <f t="shared" si="1"/>
        <v>5650407.7084771376</v>
      </c>
    </row>
    <row r="24" spans="1:16">
      <c r="A24" s="1">
        <v>41548</v>
      </c>
      <c r="B24" s="2">
        <v>0.79</v>
      </c>
      <c r="C24" s="2">
        <v>4.59</v>
      </c>
      <c r="E24" s="1">
        <v>41548</v>
      </c>
      <c r="F24">
        <f t="shared" si="0"/>
        <v>7.9000000000000008E-3</v>
      </c>
      <c r="G24">
        <f t="shared" si="0"/>
        <v>4.5899999999999996E-2</v>
      </c>
      <c r="H24" s="5"/>
      <c r="O24" cm="1">
        <f t="array" ref="O24">MMULT(F24:G24,$N$8:$N$9)</f>
        <v>2.0118554043384199E-2</v>
      </c>
      <c r="P24">
        <f t="shared" si="1"/>
        <v>5764085.7413272895</v>
      </c>
    </row>
    <row r="25" spans="1:16">
      <c r="A25" s="1">
        <v>41579</v>
      </c>
      <c r="B25" s="2">
        <v>-0.34</v>
      </c>
      <c r="C25" s="2">
        <v>3.04</v>
      </c>
      <c r="E25" s="1">
        <v>41579</v>
      </c>
      <c r="F25">
        <f t="shared" si="0"/>
        <v>-3.4000000000000002E-3</v>
      </c>
      <c r="G25">
        <f t="shared" si="0"/>
        <v>3.04E-2</v>
      </c>
      <c r="H25" s="5"/>
      <c r="O25" cm="1">
        <f t="array" ref="O25">MMULT(F25:G25,$N$8:$N$9)</f>
        <v>7.4680825047018541E-3</v>
      </c>
      <c r="P25">
        <f t="shared" si="1"/>
        <v>5807132.409207697</v>
      </c>
    </row>
    <row r="26" spans="1:16">
      <c r="A26" s="1">
        <v>41609</v>
      </c>
      <c r="B26" s="2">
        <v>-0.64</v>
      </c>
      <c r="C26" s="2">
        <v>2.5299999999999998</v>
      </c>
      <c r="E26" s="1">
        <v>41609</v>
      </c>
      <c r="F26">
        <f t="shared" si="0"/>
        <v>-6.4000000000000003E-3</v>
      </c>
      <c r="G26">
        <f t="shared" si="0"/>
        <v>2.53E-2</v>
      </c>
      <c r="H26" s="5"/>
      <c r="O26" cm="1">
        <f t="array" ref="O26">MMULT(F26:G26,$N$8:$N$9)</f>
        <v>3.7928466784287879E-3</v>
      </c>
      <c r="P26">
        <f t="shared" si="1"/>
        <v>5829157.9720771564</v>
      </c>
    </row>
    <row r="27" spans="1:16">
      <c r="A27" s="1">
        <v>41640</v>
      </c>
      <c r="B27" s="2">
        <v>1.55</v>
      </c>
      <c r="C27" s="2">
        <v>-3.46</v>
      </c>
      <c r="E27" s="1">
        <v>41640</v>
      </c>
      <c r="F27">
        <f t="shared" si="0"/>
        <v>1.55E-2</v>
      </c>
      <c r="G27">
        <f t="shared" si="0"/>
        <v>-3.4599999999999999E-2</v>
      </c>
      <c r="H27" s="5"/>
      <c r="O27" cm="1">
        <f t="array" ref="O27">MMULT(F27:G27,$N$8:$N$9)</f>
        <v>-6.0919944027666532E-4</v>
      </c>
      <c r="P27">
        <f t="shared" si="1"/>
        <v>5825606.8523032824</v>
      </c>
    </row>
    <row r="28" spans="1:16">
      <c r="A28" s="1">
        <v>41671</v>
      </c>
      <c r="B28" s="2">
        <v>0.49</v>
      </c>
      <c r="C28" s="2">
        <v>4.57</v>
      </c>
      <c r="E28" s="1">
        <v>41671</v>
      </c>
      <c r="F28">
        <f t="shared" si="0"/>
        <v>4.8999999999999998E-3</v>
      </c>
      <c r="G28">
        <f t="shared" si="0"/>
        <v>4.5700000000000005E-2</v>
      </c>
      <c r="H28" s="5"/>
      <c r="O28" cm="1">
        <f t="array" ref="O28">MMULT(F28:G28,$N$8:$N$9)</f>
        <v>1.8018868628801081E-2</v>
      </c>
      <c r="P28">
        <f t="shared" si="1"/>
        <v>5930577.6968579777</v>
      </c>
    </row>
    <row r="29" spans="1:16">
      <c r="A29" s="1">
        <v>41699</v>
      </c>
      <c r="B29" s="2">
        <v>-0.14000000000000001</v>
      </c>
      <c r="C29" s="2">
        <v>0.84</v>
      </c>
      <c r="E29" s="1">
        <v>41699</v>
      </c>
      <c r="F29">
        <f t="shared" si="0"/>
        <v>-1.4000000000000002E-3</v>
      </c>
      <c r="G29">
        <f t="shared" si="0"/>
        <v>8.3999999999999995E-3</v>
      </c>
      <c r="H29" s="5"/>
      <c r="O29" cm="1">
        <f t="array" ref="O29">MMULT(F29:G29,$N$8:$N$9)</f>
        <v>1.7511008534571125E-3</v>
      </c>
      <c r="P29">
        <f t="shared" si="1"/>
        <v>5940962.7365244403</v>
      </c>
    </row>
    <row r="30" spans="1:16">
      <c r="A30" s="1">
        <v>41730</v>
      </c>
      <c r="B30" s="2">
        <v>0.78</v>
      </c>
      <c r="C30" s="2">
        <v>0.74</v>
      </c>
      <c r="E30" s="1">
        <v>41730</v>
      </c>
      <c r="F30">
        <f t="shared" si="0"/>
        <v>7.8000000000000005E-3</v>
      </c>
      <c r="G30">
        <f t="shared" si="0"/>
        <v>7.4000000000000003E-3</v>
      </c>
      <c r="H30" s="5"/>
      <c r="O30" cm="1">
        <f t="array" ref="O30">MMULT(F30:G30,$N$8:$N$9)</f>
        <v>7.6713834722889323E-3</v>
      </c>
      <c r="P30">
        <f t="shared" si="1"/>
        <v>5986538.1398708988</v>
      </c>
    </row>
    <row r="31" spans="1:16">
      <c r="A31" s="1">
        <v>41760</v>
      </c>
      <c r="B31" s="2">
        <v>1.06</v>
      </c>
      <c r="C31" s="2">
        <v>2.34</v>
      </c>
      <c r="E31" s="1">
        <v>41760</v>
      </c>
      <c r="F31">
        <f t="shared" si="0"/>
        <v>1.06E-2</v>
      </c>
      <c r="G31">
        <f t="shared" si="0"/>
        <v>2.3399999999999997E-2</v>
      </c>
      <c r="H31" s="5"/>
      <c r="O31" cm="1">
        <f t="array" ref="O31">MMULT(F31:G31,$N$8:$N$9)</f>
        <v>1.4715723296686982E-2</v>
      </c>
      <c r="P31">
        <f t="shared" si="1"/>
        <v>6074634.378642302</v>
      </c>
    </row>
    <row r="32" spans="1:16">
      <c r="A32" s="1">
        <v>41791</v>
      </c>
      <c r="B32" s="2">
        <v>0.12</v>
      </c>
      <c r="C32" s="2">
        <v>2.06</v>
      </c>
      <c r="E32" s="1">
        <v>41791</v>
      </c>
      <c r="F32">
        <f t="shared" si="0"/>
        <v>1.1999999999999999E-3</v>
      </c>
      <c r="G32">
        <f t="shared" si="0"/>
        <v>2.06E-2</v>
      </c>
      <c r="H32" s="5"/>
      <c r="O32" cm="1">
        <f t="array" ref="O32">MMULT(F32:G32,$N$8:$N$9)</f>
        <v>7.4378934409103188E-3</v>
      </c>
      <c r="P32">
        <f t="shared" si="1"/>
        <v>6119816.8618431333</v>
      </c>
    </row>
    <row r="33" spans="1:16">
      <c r="A33" s="1">
        <v>41821</v>
      </c>
      <c r="B33" s="2">
        <v>-0.25</v>
      </c>
      <c r="C33" s="2">
        <v>-1.38</v>
      </c>
      <c r="E33" s="1">
        <v>41821</v>
      </c>
      <c r="F33">
        <f t="shared" si="0"/>
        <v>-2.5000000000000001E-3</v>
      </c>
      <c r="G33">
        <f t="shared" si="0"/>
        <v>-1.38E-2</v>
      </c>
      <c r="H33" s="5"/>
      <c r="O33" cm="1">
        <f t="array" ref="O33">MMULT(F33:G33,$N$8:$N$9)</f>
        <v>-6.1334121201878861E-3</v>
      </c>
      <c r="P33">
        <f t="shared" si="1"/>
        <v>6082281.5029293746</v>
      </c>
    </row>
    <row r="34" spans="1:16">
      <c r="A34" s="1">
        <v>41852</v>
      </c>
      <c r="B34" s="2">
        <v>1.1399999999999999</v>
      </c>
      <c r="C34" s="2">
        <v>4</v>
      </c>
      <c r="E34" s="1">
        <v>41852</v>
      </c>
      <c r="F34">
        <f t="shared" si="0"/>
        <v>1.1399999999999999E-2</v>
      </c>
      <c r="G34">
        <f t="shared" si="0"/>
        <v>0.04</v>
      </c>
      <c r="H34" s="5"/>
      <c r="O34" cm="1">
        <f t="array" ref="O34">MMULT(F34:G34,$N$8:$N$9)</f>
        <v>2.0596069504949202E-2</v>
      </c>
      <c r="P34">
        <f t="shared" si="1"/>
        <v>6207552.5955123752</v>
      </c>
    </row>
    <row r="35" spans="1:16">
      <c r="A35" s="1">
        <v>41883</v>
      </c>
      <c r="B35" s="2">
        <v>-0.71</v>
      </c>
      <c r="C35" s="2">
        <v>-1.4</v>
      </c>
      <c r="E35" s="1">
        <v>41883</v>
      </c>
      <c r="F35">
        <f t="shared" si="0"/>
        <v>-7.0999999999999995E-3</v>
      </c>
      <c r="G35">
        <f t="shared" si="0"/>
        <v>-1.3999999999999999E-2</v>
      </c>
      <c r="H35" s="5"/>
      <c r="O35" cm="1">
        <f t="array" ref="O35">MMULT(F35:G35,$N$8:$N$9)</f>
        <v>-9.3186320598452159E-3</v>
      </c>
      <c r="P35">
        <f t="shared" si="1"/>
        <v>6149706.6968826586</v>
      </c>
    </row>
    <row r="36" spans="1:16">
      <c r="A36" s="1">
        <v>41913</v>
      </c>
      <c r="B36" s="2">
        <v>0.95</v>
      </c>
      <c r="C36" s="2">
        <v>2.4300000000000002</v>
      </c>
      <c r="E36" s="1">
        <v>41913</v>
      </c>
      <c r="F36">
        <f t="shared" si="0"/>
        <v>9.4999999999999998E-3</v>
      </c>
      <c r="G36">
        <f t="shared" si="0"/>
        <v>2.4300000000000002E-2</v>
      </c>
      <c r="H36" s="5"/>
      <c r="O36" cm="1">
        <f t="array" ref="O36">MMULT(F36:G36,$N$8:$N$9)</f>
        <v>1.4258805121008862E-2</v>
      </c>
      <c r="P36">
        <f t="shared" si="1"/>
        <v>6237394.1662248718</v>
      </c>
    </row>
    <row r="37" spans="1:16">
      <c r="A37" s="1">
        <v>41944</v>
      </c>
      <c r="B37" s="2">
        <v>0.66</v>
      </c>
      <c r="C37" s="2">
        <v>2.69</v>
      </c>
      <c r="E37" s="1">
        <v>41944</v>
      </c>
      <c r="F37">
        <f t="shared" si="0"/>
        <v>6.6E-3</v>
      </c>
      <c r="G37">
        <f t="shared" si="0"/>
        <v>2.69E-2</v>
      </c>
      <c r="H37" s="5"/>
      <c r="O37" cm="1">
        <f t="array" ref="O37">MMULT(F37:G37,$N$8:$N$9)</f>
        <v>1.3127280135208561E-2</v>
      </c>
      <c r="P37">
        <f t="shared" si="1"/>
        <v>6319274.1867586207</v>
      </c>
    </row>
    <row r="38" spans="1:16">
      <c r="A38" s="1">
        <v>41974</v>
      </c>
      <c r="B38" s="2">
        <v>0.1</v>
      </c>
      <c r="C38" s="2">
        <v>-0.26</v>
      </c>
      <c r="E38" s="1">
        <v>41974</v>
      </c>
      <c r="F38">
        <f t="shared" si="0"/>
        <v>1E-3</v>
      </c>
      <c r="G38">
        <f t="shared" si="0"/>
        <v>-2.5999999999999999E-3</v>
      </c>
      <c r="H38" s="5"/>
      <c r="O38" cm="1">
        <f t="array" ref="O38">MMULT(F38:G38,$N$8:$N$9)</f>
        <v>-1.5754726272532366E-4</v>
      </c>
      <c r="P38">
        <f t="shared" si="1"/>
        <v>6318278.6024080859</v>
      </c>
    </row>
    <row r="39" spans="1:16">
      <c r="A39" s="1">
        <v>42005</v>
      </c>
      <c r="B39" s="2">
        <v>2.3199999999999998</v>
      </c>
      <c r="C39" s="2">
        <v>-3</v>
      </c>
      <c r="E39" s="1">
        <v>42005</v>
      </c>
      <c r="F39">
        <f t="shared" si="0"/>
        <v>2.3199999999999998E-2</v>
      </c>
      <c r="G39">
        <f t="shared" si="0"/>
        <v>-0.03</v>
      </c>
      <c r="H39" s="5"/>
      <c r="O39" cm="1">
        <f t="array" ref="O39">MMULT(F39:G39,$N$8:$N$9)</f>
        <v>6.0940236032294478E-3</v>
      </c>
      <c r="P39">
        <f t="shared" si="1"/>
        <v>6356782.34134294</v>
      </c>
    </row>
    <row r="40" spans="1:16">
      <c r="A40" s="1">
        <v>42036</v>
      </c>
      <c r="B40" s="2">
        <v>-1.07</v>
      </c>
      <c r="C40" s="2">
        <v>5.74</v>
      </c>
      <c r="E40" s="1">
        <v>42036</v>
      </c>
      <c r="F40">
        <f t="shared" si="0"/>
        <v>-1.0700000000000001E-2</v>
      </c>
      <c r="G40">
        <f t="shared" si="0"/>
        <v>5.74E-2</v>
      </c>
      <c r="H40" s="5"/>
      <c r="O40" cm="1">
        <f t="array" ref="O40">MMULT(F40:G40,$N$8:$N$9)</f>
        <v>1.1196935543362705E-2</v>
      </c>
      <c r="P40">
        <f t="shared" si="1"/>
        <v>6427958.8234821437</v>
      </c>
    </row>
    <row r="41" spans="1:16">
      <c r="A41" s="1">
        <v>42064</v>
      </c>
      <c r="B41" s="2">
        <v>0.42</v>
      </c>
      <c r="C41" s="2">
        <v>-1.59</v>
      </c>
      <c r="E41" s="1">
        <v>42064</v>
      </c>
      <c r="F41">
        <f t="shared" si="0"/>
        <v>4.1999999999999997E-3</v>
      </c>
      <c r="G41">
        <f t="shared" si="0"/>
        <v>-1.5900000000000001E-2</v>
      </c>
      <c r="H41" s="5"/>
      <c r="O41" cm="1">
        <f t="array" ref="O41">MMULT(F41:G41,$N$8:$N$9)</f>
        <v>-2.2629721871638953E-3</v>
      </c>
      <c r="P41">
        <f t="shared" si="1"/>
        <v>6413412.5314443689</v>
      </c>
    </row>
    <row r="42" spans="1:16">
      <c r="A42" s="1">
        <v>42095</v>
      </c>
      <c r="B42" s="2">
        <v>-0.35</v>
      </c>
      <c r="C42" s="2">
        <v>0.95</v>
      </c>
      <c r="E42" s="1">
        <v>42095</v>
      </c>
      <c r="F42">
        <f t="shared" si="0"/>
        <v>-3.4999999999999996E-3</v>
      </c>
      <c r="G42">
        <f t="shared" si="0"/>
        <v>9.4999999999999998E-3</v>
      </c>
      <c r="H42" s="5" t="s">
        <v>18</v>
      </c>
      <c r="O42" cm="1">
        <f t="array" ref="O42">MMULT(F42:G42,$N$8:$N$9)</f>
        <v>6.8003177967658783E-4</v>
      </c>
      <c r="P42">
        <f t="shared" si="1"/>
        <v>6417773.8557819277</v>
      </c>
    </row>
    <row r="43" spans="1:16">
      <c r="A43" s="1">
        <v>42125</v>
      </c>
      <c r="B43" s="2">
        <v>-0.44</v>
      </c>
      <c r="C43" s="2">
        <v>1.28</v>
      </c>
      <c r="E43" s="1">
        <v>42125</v>
      </c>
      <c r="F43">
        <f t="shared" si="0"/>
        <v>-4.4000000000000003E-3</v>
      </c>
      <c r="G43">
        <f t="shared" si="0"/>
        <v>1.2800000000000001E-2</v>
      </c>
      <c r="H43" s="5" t="s">
        <v>19</v>
      </c>
      <c r="O43" cm="1">
        <f t="array" ref="O43">MMULT(F43:G43,$N$8:$N$9)</f>
        <v>1.1305035804604706E-3</v>
      </c>
      <c r="P43">
        <f t="shared" si="1"/>
        <v>6425029.1721044751</v>
      </c>
    </row>
    <row r="44" spans="1:16">
      <c r="A44" s="1">
        <v>42156</v>
      </c>
      <c r="B44" s="2">
        <v>-1</v>
      </c>
      <c r="C44" s="2">
        <v>-1.92</v>
      </c>
      <c r="E44" s="1">
        <v>42156</v>
      </c>
      <c r="F44">
        <f t="shared" si="0"/>
        <v>-0.01</v>
      </c>
      <c r="G44">
        <f t="shared" si="0"/>
        <v>-1.9199999999999998E-2</v>
      </c>
      <c r="H44" s="5"/>
      <c r="O44" cm="1">
        <f t="array" ref="O44">MMULT(F44:G44,$N$8:$N$9)</f>
        <v>-1.2958176068335631E-2</v>
      </c>
      <c r="P44">
        <f t="shared" si="1"/>
        <v>6341772.5128481528</v>
      </c>
    </row>
    <row r="45" spans="1:16">
      <c r="A45" s="1">
        <v>42186</v>
      </c>
      <c r="B45" s="2">
        <v>0.77</v>
      </c>
      <c r="C45" s="2">
        <v>2.09</v>
      </c>
      <c r="E45" s="1">
        <v>42186</v>
      </c>
      <c r="F45">
        <f t="shared" si="0"/>
        <v>7.7000000000000002E-3</v>
      </c>
      <c r="G45">
        <f t="shared" si="0"/>
        <v>2.0899999999999998E-2</v>
      </c>
      <c r="H45" s="5"/>
      <c r="O45" cm="1">
        <f t="array" ref="O45">MMULT(F45:G45,$N$8:$N$9)</f>
        <v>1.1944339719127763E-2</v>
      </c>
      <c r="P45">
        <f t="shared" si="1"/>
        <v>6417520.7981630368</v>
      </c>
    </row>
    <row r="46" spans="1:16">
      <c r="A46" s="1">
        <v>42217</v>
      </c>
      <c r="B46" s="2">
        <v>-0.35</v>
      </c>
      <c r="C46" s="2">
        <v>-6.04</v>
      </c>
      <c r="E46" s="1">
        <v>42217</v>
      </c>
      <c r="F46">
        <f t="shared" si="0"/>
        <v>-3.4999999999999996E-3</v>
      </c>
      <c r="G46">
        <f t="shared" si="0"/>
        <v>-6.0400000000000002E-2</v>
      </c>
      <c r="H46" s="5"/>
      <c r="O46" cm="1">
        <f t="array" ref="O46">MMULT(F46:G46,$N$8:$N$9)</f>
        <v>-2.1795677154430978E-2</v>
      </c>
      <c r="P46">
        <f t="shared" si="1"/>
        <v>6277646.5867144288</v>
      </c>
    </row>
    <row r="47" spans="1:16">
      <c r="A47" s="1">
        <v>42248</v>
      </c>
      <c r="B47" s="2">
        <v>0.76</v>
      </c>
      <c r="C47" s="2">
        <v>-2.48</v>
      </c>
      <c r="E47" s="1">
        <v>42248</v>
      </c>
      <c r="F47">
        <f t="shared" si="0"/>
        <v>7.6E-3</v>
      </c>
      <c r="G47">
        <f t="shared" si="0"/>
        <v>-2.4799999999999999E-2</v>
      </c>
      <c r="H47" s="5"/>
      <c r="O47" cm="1">
        <f t="array" ref="O47">MMULT(F47:G47,$N$8:$N$9)</f>
        <v>-2.8179253344506891E-3</v>
      </c>
      <c r="P47">
        <f t="shared" si="1"/>
        <v>6259956.6473569982</v>
      </c>
    </row>
    <row r="48" spans="1:16">
      <c r="A48" s="1">
        <v>42278</v>
      </c>
      <c r="B48" s="2">
        <v>0.02</v>
      </c>
      <c r="C48" s="2">
        <v>8.43</v>
      </c>
      <c r="E48" s="1">
        <v>42278</v>
      </c>
      <c r="F48">
        <f t="shared" si="0"/>
        <v>2.0000000000000001E-4</v>
      </c>
      <c r="G48">
        <f t="shared" si="0"/>
        <v>8.43E-2</v>
      </c>
      <c r="H48" s="5"/>
      <c r="O48" cm="1">
        <f t="array" ref="O48">MMULT(F48:G48,$N$8:$N$9)</f>
        <v>2.7241589714708206E-2</v>
      </c>
      <c r="P48">
        <f t="shared" si="1"/>
        <v>6430487.8179761581</v>
      </c>
    </row>
    <row r="49" spans="1:17">
      <c r="A49" s="1">
        <v>42309</v>
      </c>
      <c r="B49" s="2">
        <v>-0.26</v>
      </c>
      <c r="C49" s="2">
        <v>0.3</v>
      </c>
      <c r="E49" s="1">
        <v>42309</v>
      </c>
      <c r="F49">
        <f t="shared" si="0"/>
        <v>-2.5999999999999999E-3</v>
      </c>
      <c r="G49">
        <f t="shared" si="0"/>
        <v>3.0000000000000001E-3</v>
      </c>
      <c r="H49" s="5"/>
      <c r="O49" cm="1">
        <f t="array" ref="O49">MMULT(F49:G49,$N$8:$N$9)</f>
        <v>-7.9937090221093138E-4</v>
      </c>
      <c r="P49">
        <f t="shared" si="1"/>
        <v>6425347.4731274461</v>
      </c>
    </row>
    <row r="50" spans="1:17">
      <c r="A50" s="1">
        <v>42339</v>
      </c>
      <c r="B50" s="2">
        <v>-0.37</v>
      </c>
      <c r="C50" s="2">
        <v>-1.58</v>
      </c>
      <c r="E50" s="1">
        <v>42339</v>
      </c>
      <c r="F50">
        <f t="shared" si="0"/>
        <v>-3.7000000000000002E-3</v>
      </c>
      <c r="G50">
        <f t="shared" si="0"/>
        <v>-1.5800000000000002E-2</v>
      </c>
      <c r="H50" s="5" t="s">
        <v>13</v>
      </c>
      <c r="I50">
        <v>5000000</v>
      </c>
      <c r="O50" cm="1">
        <f t="array" ref="O50">MMULT(F50:G50,$N$8:$N$9)</f>
        <v>-7.5906448146833162E-3</v>
      </c>
      <c r="P50">
        <f t="shared" si="1"/>
        <v>6376574.9426480131</v>
      </c>
      <c r="Q50">
        <v>5000000</v>
      </c>
    </row>
    <row r="51" spans="1:17">
      <c r="A51" s="1">
        <v>42370</v>
      </c>
      <c r="B51" s="2">
        <v>1.44</v>
      </c>
      <c r="C51" s="2">
        <v>-4.97</v>
      </c>
      <c r="E51" s="1">
        <v>42370</v>
      </c>
      <c r="F51">
        <f t="shared" si="0"/>
        <v>1.44E-2</v>
      </c>
      <c r="G51">
        <f t="shared" si="0"/>
        <v>-4.9699999999999994E-2</v>
      </c>
      <c r="H51" s="8" cm="1">
        <f t="array" ref="H51">MMULT(F51:G51,$N$8:$N$9)</f>
        <v>-6.2107720214729691E-3</v>
      </c>
      <c r="I51">
        <f>I50*N8*(1+F51)+I50*N9*(1+G51)</f>
        <v>4968946.032473973</v>
      </c>
      <c r="O51" cm="1">
        <f t="array" ref="O51">MMULT(F51:G51,$N$8:$N$9)</f>
        <v>-6.2107720214729691E-3</v>
      </c>
      <c r="P51">
        <f t="shared" si="1"/>
        <v>6336971.4894013889</v>
      </c>
      <c r="Q51">
        <f>Q50*(1+O51)</f>
        <v>4968946.1398926349</v>
      </c>
    </row>
    <row r="52" spans="1:17">
      <c r="A52" s="1">
        <v>42401</v>
      </c>
      <c r="B52" s="2">
        <v>0.67</v>
      </c>
      <c r="C52" s="2">
        <v>-0.14000000000000001</v>
      </c>
      <c r="E52" s="1">
        <v>42401</v>
      </c>
      <c r="F52">
        <f t="shared" si="0"/>
        <v>6.7000000000000002E-3</v>
      </c>
      <c r="G52">
        <f t="shared" si="0"/>
        <v>-1.4000000000000002E-3</v>
      </c>
      <c r="H52" s="8" cm="1">
        <f t="array" ref="H52">MMULT(F52:G52,$N$8:$N$9)</f>
        <v>4.0955185632654129E-3</v>
      </c>
      <c r="O52" cm="1">
        <f t="array" ref="O52">MMULT(F52:G52,$N$8:$N$9)</f>
        <v>4.0955185632654129E-3</v>
      </c>
      <c r="P52">
        <f t="shared" si="1"/>
        <v>6362924.673771116</v>
      </c>
      <c r="Q52">
        <f>Q51*(1+O52)</f>
        <v>4989296.5510484315</v>
      </c>
    </row>
    <row r="53" spans="1:17">
      <c r="A53" s="1">
        <v>42430</v>
      </c>
      <c r="B53" s="2">
        <v>0.95</v>
      </c>
      <c r="C53" s="2">
        <v>6.78</v>
      </c>
      <c r="E53" s="1">
        <v>42430</v>
      </c>
      <c r="F53">
        <f t="shared" si="0"/>
        <v>9.4999999999999998E-3</v>
      </c>
      <c r="G53">
        <f t="shared" si="0"/>
        <v>6.7799999999999999E-2</v>
      </c>
      <c r="H53" s="8" cm="1">
        <f t="array" ref="H53">MMULT(F53:G53,$N$8:$N$9)</f>
        <v>2.824583428601142E-2</v>
      </c>
      <c r="O53" cm="1">
        <f t="array" ref="O53">MMULT(F53:G53,$N$8:$N$9)</f>
        <v>2.824583428601142E-2</v>
      </c>
      <c r="P53">
        <f t="shared" si="1"/>
        <v>6542650.7896808283</v>
      </c>
      <c r="Q53">
        <f t="shared" ref="Q52:Q57" si="2">Q52*(1+O53)</f>
        <v>5130223.3946331143</v>
      </c>
    </row>
    <row r="54" spans="1:17">
      <c r="A54" s="1">
        <v>42461</v>
      </c>
      <c r="B54" s="2">
        <v>0.39</v>
      </c>
      <c r="C54" s="2">
        <v>0.39</v>
      </c>
      <c r="E54" s="1">
        <v>42461</v>
      </c>
      <c r="F54">
        <f t="shared" si="0"/>
        <v>3.9000000000000003E-3</v>
      </c>
      <c r="G54">
        <f t="shared" si="0"/>
        <v>3.9000000000000003E-3</v>
      </c>
      <c r="H54" s="8" cm="1">
        <f t="array" ref="H54">MMULT(F54:G54,$N$8:$N$9)</f>
        <v>3.8999999162134436E-3</v>
      </c>
      <c r="O54" cm="1">
        <f t="array" ref="O54">MMULT(F54:G54,$N$8:$N$9)</f>
        <v>3.8999999162134436E-3</v>
      </c>
      <c r="P54">
        <f t="shared" si="1"/>
        <v>6568167.1272123978</v>
      </c>
      <c r="Q54">
        <f t="shared" si="2"/>
        <v>5150231.2654423397</v>
      </c>
    </row>
    <row r="55" spans="1:17">
      <c r="A55" s="1">
        <v>42491</v>
      </c>
      <c r="B55" s="2">
        <v>0.02</v>
      </c>
      <c r="C55" s="2">
        <v>1.79</v>
      </c>
      <c r="E55" s="1">
        <v>42491</v>
      </c>
      <c r="F55">
        <f t="shared" si="0"/>
        <v>2.0000000000000001E-4</v>
      </c>
      <c r="G55">
        <f t="shared" si="0"/>
        <v>1.7899999999999999E-2</v>
      </c>
      <c r="H55" s="8" cm="1">
        <f t="array" ref="H55">MMULT(F55:G55,$N$8:$N$9)</f>
        <v>5.8912739318077445E-3</v>
      </c>
      <c r="O55" cm="1">
        <f t="array" ref="O55">MMULT(F55:G55,$N$8:$N$9)</f>
        <v>5.8912739318077445E-3</v>
      </c>
      <c r="P55">
        <f t="shared" si="1"/>
        <v>6606861.998988701</v>
      </c>
      <c r="Q55">
        <f t="shared" si="2"/>
        <v>5180572.6886392217</v>
      </c>
    </row>
    <row r="56" spans="1:17">
      <c r="A56" s="1">
        <v>42522</v>
      </c>
      <c r="B56" s="2">
        <v>1.94</v>
      </c>
      <c r="C56" s="2">
        <v>0.26</v>
      </c>
      <c r="E56" s="1">
        <v>42522</v>
      </c>
      <c r="F56">
        <f t="shared" si="0"/>
        <v>1.9400000000000001E-2</v>
      </c>
      <c r="G56">
        <f t="shared" si="0"/>
        <v>2.5999999999999999E-3</v>
      </c>
      <c r="H56" s="8" cm="1">
        <f t="array" ref="H56">MMULT(F56:G56,$N$8:$N$9)</f>
        <v>1.3998112457421498E-2</v>
      </c>
      <c r="O56" cm="1">
        <f t="array" ref="O56">MMULT(F56:G56,$N$8:$N$9)</f>
        <v>1.3998112457421498E-2</v>
      </c>
      <c r="P56">
        <f t="shared" si="1"/>
        <v>6699345.5962412097</v>
      </c>
      <c r="Q56">
        <f t="shared" si="2"/>
        <v>5253090.9277286399</v>
      </c>
    </row>
    <row r="57" spans="1:17">
      <c r="A57" s="1">
        <v>42552</v>
      </c>
      <c r="B57" s="2">
        <v>0.65</v>
      </c>
      <c r="C57" s="2">
        <v>3.68</v>
      </c>
      <c r="E57" s="1">
        <v>42552</v>
      </c>
      <c r="F57">
        <f t="shared" si="0"/>
        <v>6.5000000000000006E-3</v>
      </c>
      <c r="G57">
        <f t="shared" si="0"/>
        <v>3.6799999999999999E-2</v>
      </c>
      <c r="H57" s="8" cm="1">
        <f t="array" ref="H57">MMULT(F57:G57,$N$8:$N$9)</f>
        <v>1.6242689140805799E-2</v>
      </c>
      <c r="O57" cm="1">
        <f t="array" ref="O57">MMULT(F57:G57,$N$8:$N$9)</f>
        <v>1.6242689140805799E-2</v>
      </c>
      <c r="P57">
        <f t="shared" si="1"/>
        <v>6808160.984207782</v>
      </c>
      <c r="Q57">
        <f t="shared" si="2"/>
        <v>5338415.2506961236</v>
      </c>
    </row>
    <row r="58" spans="1:17">
      <c r="H58" s="5" t="s">
        <v>17</v>
      </c>
      <c r="I58">
        <v>5000000</v>
      </c>
    </row>
    <row r="59" spans="1:17">
      <c r="H59" s="14">
        <v>-1.2875670505002601E-3</v>
      </c>
      <c r="I59">
        <f>I58*(1+H59)</f>
        <v>4993562.1647474989</v>
      </c>
    </row>
    <row r="60" spans="1:17">
      <c r="H60" s="14">
        <v>0.12721064490444101</v>
      </c>
      <c r="I60">
        <f>I59*(1+H60)</f>
        <v>5628796.428095445</v>
      </c>
    </row>
    <row r="61" spans="1:17">
      <c r="H61" s="14">
        <v>-0.13992111007546301</v>
      </c>
      <c r="I61">
        <f t="shared" ref="I61:I65" si="3">I60*(1+H61)</f>
        <v>4841208.9834875287</v>
      </c>
    </row>
    <row r="62" spans="1:17">
      <c r="H62" s="14">
        <v>7.1772927273714399E-2</v>
      </c>
      <c r="I62">
        <f t="shared" si="3"/>
        <v>5188676.7237762325</v>
      </c>
    </row>
    <row r="63" spans="1:17">
      <c r="H63" s="14">
        <v>-4.2659753227921503E-2</v>
      </c>
      <c r="I63">
        <f t="shared" si="3"/>
        <v>4967329.0551604787</v>
      </c>
    </row>
    <row r="64" spans="1:17" ht="16" thickBot="1">
      <c r="H64" s="14">
        <v>9.0062773850685604E-2</v>
      </c>
      <c r="I64">
        <f t="shared" si="3"/>
        <v>5414700.4884973364</v>
      </c>
    </row>
    <row r="65" spans="1:16">
      <c r="H65" s="14">
        <v>1.76566933850562E-2</v>
      </c>
      <c r="I65">
        <f t="shared" si="3"/>
        <v>5510306.1947946474</v>
      </c>
      <c r="M65" s="9"/>
      <c r="N65" s="9"/>
      <c r="O65" s="9"/>
      <c r="P65" s="9"/>
    </row>
    <row r="73" spans="1:16" ht="16" thickBot="1"/>
    <row r="74" spans="1:16">
      <c r="A74" s="7"/>
      <c r="B74" s="7"/>
      <c r="C74" s="7"/>
    </row>
    <row r="75" spans="1:16">
      <c r="A75" s="11"/>
      <c r="B75"/>
      <c r="C75"/>
    </row>
    <row r="76" spans="1:16" ht="16" thickBot="1">
      <c r="A76" s="12"/>
      <c r="B76" s="6"/>
      <c r="C76" s="6"/>
    </row>
    <row r="81" spans="13:16" ht="16" thickBot="1">
      <c r="M81" s="6"/>
      <c r="N81" s="6"/>
      <c r="O81" s="6"/>
      <c r="P81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return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2016-09-14T20:59:42Z</dcterms:created>
  <dcterms:modified xsi:type="dcterms:W3CDTF">2023-10-01T12:39:20Z</dcterms:modified>
</cp:coreProperties>
</file>