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600a9744b4983cc9/Education/SYR/MBC 638 Data Analysis and Decision Making/"/>
    </mc:Choice>
  </mc:AlternateContent>
  <xr:revisionPtr revIDLastSave="26" documentId="8_{785A1227-1FCF-496D-9589-323C4A9A5B0D}" xr6:coauthVersionLast="47" xr6:coauthVersionMax="47" xr10:uidLastSave="{A7AF36A0-2A4C-43DF-8394-EC9B63DA8396}"/>
  <bookViews>
    <workbookView xWindow="-120" yWindow="-120" windowWidth="29040" windowHeight="15840" xr2:uid="{00000000-000D-0000-FFFF-FFFF00000000}"/>
  </bookViews>
  <sheets>
    <sheet name="data_sheet" sheetId="5" r:id="rId1"/>
    <sheet name="solution" sheetId="11" r:id="rId2"/>
    <sheet name="constants" sheetId="9" r:id="rId3"/>
  </sheets>
  <definedNames>
    <definedName name="_xlnm.Print_Area" localSheetId="0">data_sheet!$A$1:$U$30</definedName>
    <definedName name="_xlnm.Print_Area" localSheetId="1">solution!$A$1:$I$30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5" l="1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7" i="5"/>
  <c r="M2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7" i="5"/>
  <c r="G2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7" i="5"/>
  <c r="M7" i="11"/>
  <c r="M8" i="11"/>
  <c r="M9" i="11"/>
  <c r="M27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G7" i="11"/>
  <c r="G8" i="11"/>
  <c r="G27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N30" i="5"/>
  <c r="N29" i="5"/>
  <c r="H30" i="5"/>
  <c r="H29" i="5"/>
  <c r="H29" i="11"/>
  <c r="H7" i="11"/>
  <c r="H30" i="11"/>
  <c r="N30" i="11"/>
  <c r="N8" i="11"/>
  <c r="N12" i="11"/>
  <c r="N16" i="11"/>
  <c r="N20" i="11"/>
  <c r="N24" i="11"/>
  <c r="N9" i="11"/>
  <c r="N13" i="11"/>
  <c r="N17" i="11"/>
  <c r="N21" i="11"/>
  <c r="N25" i="11"/>
  <c r="N29" i="11"/>
  <c r="N10" i="11"/>
  <c r="N14" i="11"/>
  <c r="N18" i="11"/>
  <c r="N22" i="11"/>
  <c r="N26" i="11"/>
  <c r="N11" i="11"/>
  <c r="N15" i="11"/>
  <c r="N19" i="11"/>
  <c r="N23" i="11"/>
  <c r="N7" i="11"/>
  <c r="P8" i="11"/>
  <c r="P10" i="11"/>
  <c r="P12" i="11"/>
  <c r="P14" i="11"/>
  <c r="P16" i="11"/>
  <c r="P18" i="11"/>
  <c r="P20" i="11"/>
  <c r="P22" i="11"/>
  <c r="P24" i="11"/>
  <c r="P26" i="11"/>
  <c r="P7" i="11"/>
  <c r="P9" i="11"/>
  <c r="P11" i="11"/>
  <c r="P13" i="11"/>
  <c r="P15" i="11"/>
  <c r="P17" i="11"/>
  <c r="P19" i="11"/>
  <c r="P21" i="11"/>
  <c r="P23" i="11"/>
  <c r="P25" i="11"/>
  <c r="O10" i="11"/>
  <c r="O12" i="11"/>
  <c r="O14" i="11"/>
  <c r="O16" i="11"/>
  <c r="O18" i="11"/>
  <c r="O20" i="11"/>
  <c r="O22" i="11"/>
  <c r="O24" i="11"/>
  <c r="O26" i="11"/>
  <c r="O9" i="11"/>
  <c r="O11" i="11"/>
  <c r="O13" i="11"/>
  <c r="O15" i="11"/>
  <c r="O17" i="11"/>
  <c r="O19" i="11"/>
  <c r="O21" i="11"/>
  <c r="O23" i="11"/>
  <c r="O25" i="11"/>
  <c r="O8" i="11"/>
  <c r="O7" i="11"/>
  <c r="I11" i="11"/>
  <c r="I15" i="11"/>
  <c r="I19" i="11"/>
  <c r="I23" i="11"/>
  <c r="I7" i="11"/>
  <c r="I8" i="11"/>
  <c r="I12" i="11"/>
  <c r="I16" i="11"/>
  <c r="I20" i="11"/>
  <c r="I24" i="11"/>
  <c r="I9" i="11"/>
  <c r="I13" i="11"/>
  <c r="I17" i="11"/>
  <c r="I21" i="11"/>
  <c r="I25" i="11"/>
  <c r="I10" i="11"/>
  <c r="I14" i="11"/>
  <c r="I18" i="11"/>
  <c r="I22" i="11"/>
  <c r="I26" i="11"/>
</calcChain>
</file>

<file path=xl/sharedStrings.xml><?xml version="1.0" encoding="utf-8"?>
<sst xmlns="http://schemas.openxmlformats.org/spreadsheetml/2006/main" count="93" uniqueCount="44">
  <si>
    <t>x-bar / R Chart Exercise :: Testing the Measurement System</t>
  </si>
  <si>
    <t>10 pound bag of cracked corn</t>
  </si>
  <si>
    <t>Graph both charts:</t>
  </si>
  <si>
    <t>Insert&gt;Line&gt; first chart</t>
  </si>
  <si>
    <t>n=3</t>
  </si>
  <si>
    <t>R-chart</t>
  </si>
  <si>
    <t>x bar chart</t>
  </si>
  <si>
    <t>Sample</t>
  </si>
  <si>
    <t>Calculations&gt;&gt;&gt;</t>
  </si>
  <si>
    <t>Centerline</t>
  </si>
  <si>
    <t>Is your Range chart in control?</t>
  </si>
  <si>
    <t>R</t>
  </si>
  <si>
    <t>Rbar</t>
  </si>
  <si>
    <t>UCL</t>
  </si>
  <si>
    <t>LCL</t>
  </si>
  <si>
    <t>x-bar</t>
  </si>
  <si>
    <t>x bar bar</t>
  </si>
  <si>
    <t>Is your measurement system good?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</si>
  <si>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</si>
  <si>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</si>
  <si>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</si>
  <si>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</si>
  <si>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</si>
  <si>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</si>
  <si>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</si>
  <si>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</si>
  <si>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</si>
  <si>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</si>
  <si>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</si>
  <si>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</si>
  <si>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</si>
  <si>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</si>
  <si>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</si>
  <si>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</si>
  <si>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</si>
  <si>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</si>
  <si>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</si>
  <si>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</si>
  <si>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 xml:space="preserve">Rbar = </t>
  </si>
  <si>
    <t>x bar bar=</t>
  </si>
  <si>
    <t>UCL = D4*Rbar</t>
  </si>
  <si>
    <t>UCL = xbarbar+A2*Rbar</t>
  </si>
  <si>
    <t>LCL = D3*Rbar</t>
  </si>
  <si>
    <t>LCL = xbarbar-A2*Rbar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</si>
</sst>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0"/>
      <name val="Arial"/>
    </font>
    <font>
      <b/>
      <sz val="10"/>
      <name val="Arial"/>
      <family val="2"/>
    </font>
    <font>
      <b/>
      <i/>
      <sz val="18"/>
      <name val="Arial"/>
      <family val="2"/>
    </font>
    <font>
      <sz val="10"/>
      <name val="Arial"/>
      <family val="2"/>
    </font>
    <font>
      <b/>
      <u/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7030A0"/>
      <name val="Arial"/>
      <family val="2"/>
    </font>
    <font>
      <b/>
      <i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2" fontId="0" fillId="0" borderId="0" xfId="0" applyNumberFormat="1"/>
    <xf numFmtId="2" fontId="0" fillId="0" borderId="1" xfId="0" applyNumberFormat="1" applyBorder="1"/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/>
    <xf numFmtId="0" fontId="0" fillId="0" borderId="7" xfId="0" applyBorder="1"/>
    <xf numFmtId="2" fontId="0" fillId="0" borderId="7" xfId="0" applyNumberFormat="1" applyBorder="1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7" xfId="0" applyFont="1" applyBorder="1" applyAlignment="1">
      <alignment horizontal="center"/>
    </xf>
    <xf numFmtId="0" fontId="0" fillId="3" borderId="0" xfId="0" applyFill="1"/>
    <xf numFmtId="0" fontId="0" fillId="3" borderId="7" xfId="0" applyFill="1" applyBorder="1"/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9" xfId="0" applyBorder="1"/>
    <xf numFmtId="0" fontId="7" fillId="0" borderId="0" xfId="0" applyFont="1" applyAlignment="1">
      <alignment horizontal="left"/>
    </xf>
    <xf numFmtId="0" fontId="8" fillId="0" borderId="0" xfId="0" applyFont="1"/>
    <xf numFmtId="0" fontId="3" fillId="3" borderId="0" xfId="0" applyFont="1" applyFill="1"/>
    <xf numFmtId="2" fontId="0" fillId="0" borderId="8" xfId="0" applyNumberFormat="1" applyBorder="1"/>
    <xf numFmtId="2" fontId="0" fillId="0" borderId="2" xfId="0" applyNumberFormat="1" applyBorder="1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3" fillId="0" borderId="7" xfId="0" applyNumberFormat="1" applyFont="1" applyBorder="1"/>
    <xf numFmtId="164" fontId="0" fillId="0" borderId="0" xfId="0" applyNumberFormat="1"/>
    <xf numFmtId="164" fontId="0" fillId="0" borderId="7" xfId="0" applyNumberFormat="1" applyBorder="1"/>
    <xf numFmtId="164" fontId="0" fillId="0" borderId="1" xfId="0" applyNumberFormat="1" applyBorder="1"/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chart</a:t>
            </a:r>
          </a:p>
        </c:rich>
      </c:tx>
      <c:layout>
        <c:manualLayout>
          <c:xMode val="edge"/>
          <c:yMode val="edge"/>
          <c:x val="0.420604111986001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data_sheet!$G$6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data_sheet!$G$7:$G$26</c:f>
              <c:numCache>
                <c:formatCode>0.00</c:formatCode>
                <c:ptCount val="20"/>
                <c:pt idx="0">
                  <c:v>3.9999999999999147E-2</c:v>
                </c:pt>
                <c:pt idx="1">
                  <c:v>5.9999999999998721E-2</c:v>
                </c:pt>
                <c:pt idx="2">
                  <c:v>4.0000000000000924E-2</c:v>
                </c:pt>
                <c:pt idx="3">
                  <c:v>4.0000000000000924E-2</c:v>
                </c:pt>
                <c:pt idx="4">
                  <c:v>4.9999999999998934E-2</c:v>
                </c:pt>
                <c:pt idx="5">
                  <c:v>5.0000000000000711E-2</c:v>
                </c:pt>
                <c:pt idx="6">
                  <c:v>5.0000000000000711E-2</c:v>
                </c:pt>
                <c:pt idx="7">
                  <c:v>5.0000000000000711E-2</c:v>
                </c:pt>
                <c:pt idx="8">
                  <c:v>6.0000000000000497E-2</c:v>
                </c:pt>
                <c:pt idx="9">
                  <c:v>1.9999999999999574E-2</c:v>
                </c:pt>
                <c:pt idx="10">
                  <c:v>5.0000000000000711E-2</c:v>
                </c:pt>
                <c:pt idx="11">
                  <c:v>5.0000000000000711E-2</c:v>
                </c:pt>
                <c:pt idx="12">
                  <c:v>6.0000000000000497E-2</c:v>
                </c:pt>
                <c:pt idx="13">
                  <c:v>5.0000000000000711E-2</c:v>
                </c:pt>
                <c:pt idx="14">
                  <c:v>5.0000000000000711E-2</c:v>
                </c:pt>
                <c:pt idx="15">
                  <c:v>5.0000000000000711E-2</c:v>
                </c:pt>
                <c:pt idx="16">
                  <c:v>4.0000000000000924E-2</c:v>
                </c:pt>
                <c:pt idx="17">
                  <c:v>4.0000000000000924E-2</c:v>
                </c:pt>
                <c:pt idx="18">
                  <c:v>4.0000000000000924E-2</c:v>
                </c:pt>
                <c:pt idx="19">
                  <c:v>4.0000000000000924E-2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B-418F-9EC0-679521089199}"/>
            </c:ext>
          </c:extLst>
        </c:ser>
        <c:ser>
          <c:idx val="1"/>
          <c:order val="1"/>
          <c:tx>
            <c:strRef>
              <c:f>data_sheet!$H$6</c:f>
              <c:strCache>
                <c:ptCount val="1"/>
                <c:pt idx="0">
                  <c:v>Rbar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data_sheet!$H$7:$H$26</c:f>
              <c:numCache>
                <c:formatCode>0.00</c:formatCode>
                <c:ptCount val="20"/>
                <c:pt idx="0">
                  <c:v>4.650000000000043E-2</c:v>
                </c:pt>
                <c:pt idx="1">
                  <c:v>4.650000000000043E-2</c:v>
                </c:pt>
                <c:pt idx="2">
                  <c:v>4.650000000000043E-2</c:v>
                </c:pt>
                <c:pt idx="3">
                  <c:v>4.650000000000043E-2</c:v>
                </c:pt>
                <c:pt idx="4">
                  <c:v>4.650000000000043E-2</c:v>
                </c:pt>
                <c:pt idx="5">
                  <c:v>4.650000000000043E-2</c:v>
                </c:pt>
                <c:pt idx="6">
                  <c:v>4.650000000000043E-2</c:v>
                </c:pt>
                <c:pt idx="7">
                  <c:v>4.650000000000043E-2</c:v>
                </c:pt>
                <c:pt idx="8">
                  <c:v>4.650000000000043E-2</c:v>
                </c:pt>
                <c:pt idx="9">
                  <c:v>4.650000000000043E-2</c:v>
                </c:pt>
                <c:pt idx="10">
                  <c:v>4.650000000000043E-2</c:v>
                </c:pt>
                <c:pt idx="11">
                  <c:v>4.650000000000043E-2</c:v>
                </c:pt>
                <c:pt idx="12">
                  <c:v>4.650000000000043E-2</c:v>
                </c:pt>
                <c:pt idx="13">
                  <c:v>4.650000000000043E-2</c:v>
                </c:pt>
                <c:pt idx="14">
                  <c:v>4.650000000000043E-2</c:v>
                </c:pt>
                <c:pt idx="15">
                  <c:v>4.650000000000043E-2</c:v>
                </c:pt>
                <c:pt idx="16">
                  <c:v>4.650000000000043E-2</c:v>
                </c:pt>
                <c:pt idx="17">
                  <c:v>4.650000000000043E-2</c:v>
                </c:pt>
                <c:pt idx="18">
                  <c:v>4.650000000000043E-2</c:v>
                </c:pt>
                <c:pt idx="19">
                  <c:v>4.650000000000043E-2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B-418F-9EC0-679521089199}"/>
            </c:ext>
          </c:extLst>
        </c:ser>
        <c:ser>
          <c:idx val="2"/>
          <c:order val="2"/>
          <c:tx>
            <c:strRef>
              <c:f>data_sheet!$I$6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data_sheet!$I$7:$I$26</c:f>
              <c:numCache>
                <c:formatCode>0.00</c:formatCode>
                <c:ptCount val="20"/>
                <c:pt idx="0">
                  <c:v>0.1195050000000011</c:v>
                </c:pt>
                <c:pt idx="1">
                  <c:v>0.1195050000000011</c:v>
                </c:pt>
                <c:pt idx="2">
                  <c:v>0.1195050000000011</c:v>
                </c:pt>
                <c:pt idx="3">
                  <c:v>0.1195050000000011</c:v>
                </c:pt>
                <c:pt idx="4">
                  <c:v>0.1195050000000011</c:v>
                </c:pt>
                <c:pt idx="5">
                  <c:v>0.1195050000000011</c:v>
                </c:pt>
                <c:pt idx="6">
                  <c:v>0.1195050000000011</c:v>
                </c:pt>
                <c:pt idx="7">
                  <c:v>0.1195050000000011</c:v>
                </c:pt>
                <c:pt idx="8">
                  <c:v>0.1195050000000011</c:v>
                </c:pt>
                <c:pt idx="9">
                  <c:v>0.1195050000000011</c:v>
                </c:pt>
                <c:pt idx="10">
                  <c:v>0.1195050000000011</c:v>
                </c:pt>
                <c:pt idx="11">
                  <c:v>0.1195050000000011</c:v>
                </c:pt>
                <c:pt idx="12">
                  <c:v>0.1195050000000011</c:v>
                </c:pt>
                <c:pt idx="13">
                  <c:v>0.1195050000000011</c:v>
                </c:pt>
                <c:pt idx="14">
                  <c:v>0.1195050000000011</c:v>
                </c:pt>
                <c:pt idx="15">
                  <c:v>0.1195050000000011</c:v>
                </c:pt>
                <c:pt idx="16">
                  <c:v>0.1195050000000011</c:v>
                </c:pt>
                <c:pt idx="17">
                  <c:v>0.1195050000000011</c:v>
                </c:pt>
                <c:pt idx="18">
                  <c:v>0.1195050000000011</c:v>
                </c:pt>
                <c:pt idx="19">
                  <c:v>0.1195050000000011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B-418F-9EC0-679521089199}"/>
            </c:ext>
          </c:extLst>
        </c:ser>
        <c:ser>
          <c:idx val="3"/>
          <c:order val="3"/>
          <c:tx>
            <c:strRef>
              <c:f>data_sheet!$J$6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data_sheet!$J$7:$J$26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CB-418F-9EC0-679521089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290207"/>
        <c:axId val="1861286879"/>
      </c:lineChart>
      <c:catAx>
        <c:axId val="186129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86879"/>
        <c:crosses val="autoZero"/>
        <c:auto val="1"/>
        <c:lblAlgn val="ctr"/>
        <c:lblOffset val="100"/>
        <c:noMultiLvlLbl val="0"/>
      </c:catAx>
      <c:valAx>
        <c:axId val="18612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9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data_sheet!$M$6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data_sheet!$M$7:$M$26</c:f>
              <c:numCache>
                <c:formatCode>0.00</c:formatCode>
                <c:ptCount val="20"/>
                <c:pt idx="0">
                  <c:v>10.42</c:v>
                </c:pt>
                <c:pt idx="1">
                  <c:v>10.336666666666666</c:v>
                </c:pt>
                <c:pt idx="2">
                  <c:v>10.216666666666667</c:v>
                </c:pt>
                <c:pt idx="3">
                  <c:v>10.220000000000001</c:v>
                </c:pt>
                <c:pt idx="4">
                  <c:v>10.433333333333334</c:v>
                </c:pt>
                <c:pt idx="5">
                  <c:v>10.229999999999999</c:v>
                </c:pt>
                <c:pt idx="6">
                  <c:v>10.53</c:v>
                </c:pt>
                <c:pt idx="7">
                  <c:v>10.633333333333333</c:v>
                </c:pt>
                <c:pt idx="8">
                  <c:v>10.133333333333333</c:v>
                </c:pt>
                <c:pt idx="9">
                  <c:v>10.51</c:v>
                </c:pt>
                <c:pt idx="10">
                  <c:v>10.223333333333334</c:v>
                </c:pt>
                <c:pt idx="11">
                  <c:v>10.119999999999999</c:v>
                </c:pt>
                <c:pt idx="12">
                  <c:v>10.236666666666666</c:v>
                </c:pt>
                <c:pt idx="13">
                  <c:v>10.119999999999999</c:v>
                </c:pt>
                <c:pt idx="14">
                  <c:v>10.626666666666667</c:v>
                </c:pt>
                <c:pt idx="15">
                  <c:v>10.229999999999999</c:v>
                </c:pt>
                <c:pt idx="16">
                  <c:v>10.223333333333333</c:v>
                </c:pt>
                <c:pt idx="17">
                  <c:v>10.220000000000001</c:v>
                </c:pt>
                <c:pt idx="18">
                  <c:v>10.623333333333333</c:v>
                </c:pt>
                <c:pt idx="19">
                  <c:v>10.119999999999999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C-4AA6-A37E-AB517E54DC7F}"/>
            </c:ext>
          </c:extLst>
        </c:ser>
        <c:ser>
          <c:idx val="1"/>
          <c:order val="1"/>
          <c:tx>
            <c:strRef>
              <c:f>data_sheet!$N$6</c:f>
              <c:strCache>
                <c:ptCount val="1"/>
                <c:pt idx="0">
                  <c:v>x bar 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data_sheet!$N$7:$N$26</c:f>
              <c:numCache>
                <c:formatCode>0.00</c:formatCode>
                <c:ptCount val="20"/>
                <c:pt idx="0">
                  <c:v>10.320333333333332</c:v>
                </c:pt>
                <c:pt idx="1">
                  <c:v>10.320333333333332</c:v>
                </c:pt>
                <c:pt idx="2">
                  <c:v>10.320333333333332</c:v>
                </c:pt>
                <c:pt idx="3">
                  <c:v>10.320333333333332</c:v>
                </c:pt>
                <c:pt idx="4">
                  <c:v>10.320333333333332</c:v>
                </c:pt>
                <c:pt idx="5">
                  <c:v>10.320333333333332</c:v>
                </c:pt>
                <c:pt idx="6">
                  <c:v>10.320333333333332</c:v>
                </c:pt>
                <c:pt idx="7">
                  <c:v>10.320333333333332</c:v>
                </c:pt>
                <c:pt idx="8">
                  <c:v>10.320333333333332</c:v>
                </c:pt>
                <c:pt idx="9">
                  <c:v>10.320333333333332</c:v>
                </c:pt>
                <c:pt idx="10">
                  <c:v>10.320333333333332</c:v>
                </c:pt>
                <c:pt idx="11">
                  <c:v>10.320333333333332</c:v>
                </c:pt>
                <c:pt idx="12">
                  <c:v>10.320333333333332</c:v>
                </c:pt>
                <c:pt idx="13">
                  <c:v>10.320333333333332</c:v>
                </c:pt>
                <c:pt idx="14">
                  <c:v>10.320333333333332</c:v>
                </c:pt>
                <c:pt idx="15">
                  <c:v>10.320333333333332</c:v>
                </c:pt>
                <c:pt idx="16">
                  <c:v>10.320333333333332</c:v>
                </c:pt>
                <c:pt idx="17">
                  <c:v>10.320333333333332</c:v>
                </c:pt>
                <c:pt idx="18">
                  <c:v>10.320333333333332</c:v>
                </c:pt>
                <c:pt idx="19">
                  <c:v>10.320333333333332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C-4AA6-A37E-AB517E54DC7F}"/>
            </c:ext>
          </c:extLst>
        </c:ser>
        <c:ser>
          <c:idx val="2"/>
          <c:order val="2"/>
          <c:tx>
            <c:strRef>
              <c:f>data_sheet!$O$6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data_sheet!$O$7:$O$26</c:f>
              <c:numCache>
                <c:formatCode>0.00</c:formatCode>
                <c:ptCount val="20"/>
                <c:pt idx="0">
                  <c:v>10.367763333333333</c:v>
                </c:pt>
                <c:pt idx="1">
                  <c:v>10.367763333333333</c:v>
                </c:pt>
                <c:pt idx="2">
                  <c:v>10.367763333333333</c:v>
                </c:pt>
                <c:pt idx="3">
                  <c:v>10.367763333333333</c:v>
                </c:pt>
                <c:pt idx="4">
                  <c:v>10.367763333333333</c:v>
                </c:pt>
                <c:pt idx="5">
                  <c:v>10.367763333333333</c:v>
                </c:pt>
                <c:pt idx="6">
                  <c:v>10.367763333333333</c:v>
                </c:pt>
                <c:pt idx="7">
                  <c:v>10.367763333333333</c:v>
                </c:pt>
                <c:pt idx="8">
                  <c:v>10.367763333333333</c:v>
                </c:pt>
                <c:pt idx="9">
                  <c:v>10.367763333333333</c:v>
                </c:pt>
                <c:pt idx="10">
                  <c:v>10.367763333333333</c:v>
                </c:pt>
                <c:pt idx="11">
                  <c:v>10.367763333333333</c:v>
                </c:pt>
                <c:pt idx="12">
                  <c:v>10.367763333333333</c:v>
                </c:pt>
                <c:pt idx="13">
                  <c:v>10.367763333333333</c:v>
                </c:pt>
                <c:pt idx="14">
                  <c:v>10.367763333333333</c:v>
                </c:pt>
                <c:pt idx="15">
                  <c:v>10.367763333333333</c:v>
                </c:pt>
                <c:pt idx="16">
                  <c:v>10.367763333333333</c:v>
                </c:pt>
                <c:pt idx="17">
                  <c:v>10.367763333333333</c:v>
                </c:pt>
                <c:pt idx="18">
                  <c:v>10.367763333333333</c:v>
                </c:pt>
                <c:pt idx="19">
                  <c:v>10.367763333333333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C-4AA6-A37E-AB517E54DC7F}"/>
            </c:ext>
          </c:extLst>
        </c:ser>
        <c:ser>
          <c:idx val="3"/>
          <c:order val="3"/>
          <c:tx>
            <c:strRef>
              <c:f>data_sheet!$P$6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data_sheet!$P$7:$P$26</c:f>
              <c:numCache>
                <c:formatCode>0.00</c:formatCode>
                <c:ptCount val="20"/>
                <c:pt idx="0">
                  <c:v>10.272903333333332</c:v>
                </c:pt>
                <c:pt idx="1">
                  <c:v>10.272903333333332</c:v>
                </c:pt>
                <c:pt idx="2">
                  <c:v>10.272903333333332</c:v>
                </c:pt>
                <c:pt idx="3">
                  <c:v>10.272903333333332</c:v>
                </c:pt>
                <c:pt idx="4">
                  <c:v>10.272903333333332</c:v>
                </c:pt>
                <c:pt idx="5">
                  <c:v>10.272903333333332</c:v>
                </c:pt>
                <c:pt idx="6">
                  <c:v>10.272903333333332</c:v>
                </c:pt>
                <c:pt idx="7">
                  <c:v>10.272903333333332</c:v>
                </c:pt>
                <c:pt idx="8">
                  <c:v>10.272903333333332</c:v>
                </c:pt>
                <c:pt idx="9">
                  <c:v>10.272903333333332</c:v>
                </c:pt>
                <c:pt idx="10">
                  <c:v>10.272903333333332</c:v>
                </c:pt>
                <c:pt idx="11">
                  <c:v>10.272903333333332</c:v>
                </c:pt>
                <c:pt idx="12">
                  <c:v>10.272903333333332</c:v>
                </c:pt>
                <c:pt idx="13">
                  <c:v>10.272903333333332</c:v>
                </c:pt>
                <c:pt idx="14">
                  <c:v>10.272903333333332</c:v>
                </c:pt>
                <c:pt idx="15">
                  <c:v>10.272903333333332</c:v>
                </c:pt>
                <c:pt idx="16">
                  <c:v>10.272903333333332</c:v>
                </c:pt>
                <c:pt idx="17">
                  <c:v>10.272903333333332</c:v>
                </c:pt>
                <c:pt idx="18">
                  <c:v>10.272903333333332</c:v>
                </c:pt>
                <c:pt idx="19">
                  <c:v>10.272903333333332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DC-4AA6-A37E-AB517E54D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400175"/>
        <c:axId val="1809396847"/>
      </c:lineChart>
      <c:catAx>
        <c:axId val="180940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96847"/>
        <c:crosses val="autoZero"/>
        <c:auto val="1"/>
        <c:lblAlgn val="ctr"/>
        <c:lblOffset val="100"/>
        <c:noMultiLvlLbl val="0"/>
      </c:catAx>
      <c:valAx>
        <c:axId val="180939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0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Range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solution!$G$6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solution!$G$7:$G$26</c:f>
              <c:numCache>
                <c:formatCode>0.00</c:formatCode>
                <c:ptCount val="20"/>
                <c:pt idx="0">
                  <c:v>3.9999999999999147E-2</c:v>
                </c:pt>
                <c:pt idx="1">
                  <c:v>5.9999999999998721E-2</c:v>
                </c:pt>
                <c:pt idx="2">
                  <c:v>4.0000000000000924E-2</c:v>
                </c:pt>
                <c:pt idx="3">
                  <c:v>4.0000000000000924E-2</c:v>
                </c:pt>
                <c:pt idx="4">
                  <c:v>4.9999999999998934E-2</c:v>
                </c:pt>
                <c:pt idx="5">
                  <c:v>5.0000000000000711E-2</c:v>
                </c:pt>
                <c:pt idx="6">
                  <c:v>5.0000000000000711E-2</c:v>
                </c:pt>
                <c:pt idx="7">
                  <c:v>5.0000000000000711E-2</c:v>
                </c:pt>
                <c:pt idx="8">
                  <c:v>6.0000000000000497E-2</c:v>
                </c:pt>
                <c:pt idx="9">
                  <c:v>1.9999999999999574E-2</c:v>
                </c:pt>
                <c:pt idx="10">
                  <c:v>5.0000000000000711E-2</c:v>
                </c:pt>
                <c:pt idx="11">
                  <c:v>5.0000000000000711E-2</c:v>
                </c:pt>
                <c:pt idx="12">
                  <c:v>6.0000000000000497E-2</c:v>
                </c:pt>
                <c:pt idx="13">
                  <c:v>5.0000000000000711E-2</c:v>
                </c:pt>
                <c:pt idx="14">
                  <c:v>5.0000000000000711E-2</c:v>
                </c:pt>
                <c:pt idx="15">
                  <c:v>5.0000000000000711E-2</c:v>
                </c:pt>
                <c:pt idx="16">
                  <c:v>4.0000000000000924E-2</c:v>
                </c:pt>
                <c:pt idx="17">
                  <c:v>4.0000000000000924E-2</c:v>
                </c:pt>
                <c:pt idx="18">
                  <c:v>4.0000000000000924E-2</c:v>
                </c:pt>
                <c:pt idx="19">
                  <c:v>4.0000000000000924E-2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3-FE4F-B81D-2757EAFEFB9B}"/>
            </c:ext>
          </c:extLst>
        </c:ser>
        <c:ser>
          <c:idx val="1"/>
          <c:order val="1"/>
          <c:tx>
            <c:strRef>
              <c:f>solution!$H$6</c:f>
              <c:strCache>
                <c:ptCount val="1"/>
                <c:pt idx="0">
                  <c:v>Rbar</c:v>
                </c:pt>
              </c:strCache>
            </c:strRef>
          </c:tx>
          <c:marker>
            <c:symbol val="none"/>
          </c:marker>
          <c:val>
            <c:numRef>
              <c:f>solution!$H$7:$H$26</c:f>
              <c:numCache>
                <c:formatCode>0.000</c:formatCode>
                <c:ptCount val="20"/>
                <c:pt idx="0">
                  <c:v>4.650000000000043E-2</c:v>
                </c:pt>
                <c:pt idx="1">
                  <c:v>4.650000000000043E-2</c:v>
                </c:pt>
                <c:pt idx="2">
                  <c:v>4.650000000000043E-2</c:v>
                </c:pt>
                <c:pt idx="3">
                  <c:v>4.650000000000043E-2</c:v>
                </c:pt>
                <c:pt idx="4">
                  <c:v>4.650000000000043E-2</c:v>
                </c:pt>
                <c:pt idx="5">
                  <c:v>4.650000000000043E-2</c:v>
                </c:pt>
                <c:pt idx="6">
                  <c:v>4.650000000000043E-2</c:v>
                </c:pt>
                <c:pt idx="7">
                  <c:v>4.650000000000043E-2</c:v>
                </c:pt>
                <c:pt idx="8">
                  <c:v>4.650000000000043E-2</c:v>
                </c:pt>
                <c:pt idx="9">
                  <c:v>4.650000000000043E-2</c:v>
                </c:pt>
                <c:pt idx="10">
                  <c:v>4.650000000000043E-2</c:v>
                </c:pt>
                <c:pt idx="11">
                  <c:v>4.650000000000043E-2</c:v>
                </c:pt>
                <c:pt idx="12">
                  <c:v>4.650000000000043E-2</c:v>
                </c:pt>
                <c:pt idx="13">
                  <c:v>4.650000000000043E-2</c:v>
                </c:pt>
                <c:pt idx="14">
                  <c:v>4.650000000000043E-2</c:v>
                </c:pt>
                <c:pt idx="15">
                  <c:v>4.650000000000043E-2</c:v>
                </c:pt>
                <c:pt idx="16">
                  <c:v>4.650000000000043E-2</c:v>
                </c:pt>
                <c:pt idx="17">
                  <c:v>4.650000000000043E-2</c:v>
                </c:pt>
                <c:pt idx="18">
                  <c:v>4.650000000000043E-2</c:v>
                </c:pt>
                <c:pt idx="19">
                  <c:v>4.650000000000043E-2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3-FE4F-B81D-2757EAFEFB9B}"/>
            </c:ext>
          </c:extLst>
        </c:ser>
        <c:ser>
          <c:idx val="2"/>
          <c:order val="2"/>
          <c:tx>
            <c:strRef>
              <c:f>solution!$I$6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solution!$I$7:$I$26</c:f>
              <c:numCache>
                <c:formatCode>0.000</c:formatCode>
                <c:ptCount val="20"/>
                <c:pt idx="0">
                  <c:v>0.1195050000000011</c:v>
                </c:pt>
                <c:pt idx="1">
                  <c:v>0.1195050000000011</c:v>
                </c:pt>
                <c:pt idx="2">
                  <c:v>0.1195050000000011</c:v>
                </c:pt>
                <c:pt idx="3">
                  <c:v>0.1195050000000011</c:v>
                </c:pt>
                <c:pt idx="4">
                  <c:v>0.1195050000000011</c:v>
                </c:pt>
                <c:pt idx="5">
                  <c:v>0.1195050000000011</c:v>
                </c:pt>
                <c:pt idx="6">
                  <c:v>0.1195050000000011</c:v>
                </c:pt>
                <c:pt idx="7">
                  <c:v>0.1195050000000011</c:v>
                </c:pt>
                <c:pt idx="8">
                  <c:v>0.1195050000000011</c:v>
                </c:pt>
                <c:pt idx="9">
                  <c:v>0.1195050000000011</c:v>
                </c:pt>
                <c:pt idx="10">
                  <c:v>0.1195050000000011</c:v>
                </c:pt>
                <c:pt idx="11">
                  <c:v>0.1195050000000011</c:v>
                </c:pt>
                <c:pt idx="12">
                  <c:v>0.1195050000000011</c:v>
                </c:pt>
                <c:pt idx="13">
                  <c:v>0.1195050000000011</c:v>
                </c:pt>
                <c:pt idx="14">
                  <c:v>0.1195050000000011</c:v>
                </c:pt>
                <c:pt idx="15">
                  <c:v>0.1195050000000011</c:v>
                </c:pt>
                <c:pt idx="16">
                  <c:v>0.1195050000000011</c:v>
                </c:pt>
                <c:pt idx="17">
                  <c:v>0.1195050000000011</c:v>
                </c:pt>
                <c:pt idx="18">
                  <c:v>0.1195050000000011</c:v>
                </c:pt>
                <c:pt idx="19">
                  <c:v>0.1195050000000011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3-FE4F-B81D-2757EAFEFB9B}"/>
            </c:ext>
          </c:extLst>
        </c:ser>
        <c:ser>
          <c:idx val="3"/>
          <c:order val="3"/>
          <c:tx>
            <c:strRef>
              <c:f>solution!$J$6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solution!$J$7:$J$26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E3-FE4F-B81D-2757EAFE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21384"/>
        <c:axId val="2103378616"/>
      </c:lineChart>
      <c:catAx>
        <c:axId val="2103321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3378616"/>
        <c:crosses val="autoZero"/>
        <c:auto val="1"/>
        <c:lblAlgn val="ctr"/>
        <c:lblOffset val="100"/>
        <c:noMultiLvlLbl val="0"/>
      </c:catAx>
      <c:valAx>
        <c:axId val="2103378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 (difference in pounds)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0332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bar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solution!$M$6</c:f>
              <c:strCache>
                <c:ptCount val="1"/>
                <c:pt idx="0">
                  <c:v>x-bar</c:v>
                </c:pt>
              </c:strCache>
            </c:strRef>
          </c:tx>
          <c:marker>
            <c:symbol val="none"/>
          </c:marker>
          <c:val>
            <c:numRef>
              <c:f>solution!$M$7:$M$26</c:f>
              <c:numCache>
                <c:formatCode>0.00</c:formatCode>
                <c:ptCount val="20"/>
                <c:pt idx="0">
                  <c:v>10.42</c:v>
                </c:pt>
                <c:pt idx="1">
                  <c:v>10.336666666666666</c:v>
                </c:pt>
                <c:pt idx="2">
                  <c:v>10.216666666666667</c:v>
                </c:pt>
                <c:pt idx="3">
                  <c:v>10.220000000000001</c:v>
                </c:pt>
                <c:pt idx="4">
                  <c:v>10.433333333333334</c:v>
                </c:pt>
                <c:pt idx="5">
                  <c:v>10.229999999999999</c:v>
                </c:pt>
                <c:pt idx="6">
                  <c:v>10.53</c:v>
                </c:pt>
                <c:pt idx="7">
                  <c:v>10.633333333333333</c:v>
                </c:pt>
                <c:pt idx="8">
                  <c:v>10.133333333333333</c:v>
                </c:pt>
                <c:pt idx="9">
                  <c:v>10.51</c:v>
                </c:pt>
                <c:pt idx="10">
                  <c:v>10.223333333333334</c:v>
                </c:pt>
                <c:pt idx="11">
                  <c:v>10.119999999999999</c:v>
                </c:pt>
                <c:pt idx="12">
                  <c:v>10.236666666666666</c:v>
                </c:pt>
                <c:pt idx="13">
                  <c:v>10.119999999999999</c:v>
                </c:pt>
                <c:pt idx="14">
                  <c:v>10.626666666666667</c:v>
                </c:pt>
                <c:pt idx="15">
                  <c:v>10.229999999999999</c:v>
                </c:pt>
                <c:pt idx="16">
                  <c:v>10.223333333333333</c:v>
                </c:pt>
                <c:pt idx="17">
                  <c:v>10.220000000000001</c:v>
                </c:pt>
                <c:pt idx="18">
                  <c:v>10.623333333333333</c:v>
                </c:pt>
                <c:pt idx="19">
                  <c:v>10.119999999999999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D-2642-996D-F0648888D493}"/>
            </c:ext>
          </c:extLst>
        </c:ser>
        <c:ser>
          <c:idx val="1"/>
          <c:order val="1"/>
          <c:tx>
            <c:strRef>
              <c:f>solution!$N$6</c:f>
              <c:strCache>
                <c:ptCount val="1"/>
                <c:pt idx="0">
                  <c:v>x bar bar</c:v>
                </c:pt>
              </c:strCache>
            </c:strRef>
          </c:tx>
          <c:marker>
            <c:symbol val="none"/>
          </c:marker>
          <c:val>
            <c:numRef>
              <c:f>solution!$N$7:$N$26</c:f>
              <c:numCache>
                <c:formatCode>0.000</c:formatCode>
                <c:ptCount val="20"/>
                <c:pt idx="0">
                  <c:v>10.320333333333332</c:v>
                </c:pt>
                <c:pt idx="1">
                  <c:v>10.320333333333332</c:v>
                </c:pt>
                <c:pt idx="2">
                  <c:v>10.320333333333332</c:v>
                </c:pt>
                <c:pt idx="3">
                  <c:v>10.320333333333332</c:v>
                </c:pt>
                <c:pt idx="4">
                  <c:v>10.320333333333332</c:v>
                </c:pt>
                <c:pt idx="5">
                  <c:v>10.320333333333332</c:v>
                </c:pt>
                <c:pt idx="6">
                  <c:v>10.320333333333332</c:v>
                </c:pt>
                <c:pt idx="7">
                  <c:v>10.320333333333332</c:v>
                </c:pt>
                <c:pt idx="8">
                  <c:v>10.320333333333332</c:v>
                </c:pt>
                <c:pt idx="9">
                  <c:v>10.320333333333332</c:v>
                </c:pt>
                <c:pt idx="10">
                  <c:v>10.320333333333332</c:v>
                </c:pt>
                <c:pt idx="11">
                  <c:v>10.320333333333332</c:v>
                </c:pt>
                <c:pt idx="12">
                  <c:v>10.320333333333332</c:v>
                </c:pt>
                <c:pt idx="13">
                  <c:v>10.320333333333332</c:v>
                </c:pt>
                <c:pt idx="14">
                  <c:v>10.320333333333332</c:v>
                </c:pt>
                <c:pt idx="15">
                  <c:v>10.320333333333332</c:v>
                </c:pt>
                <c:pt idx="16">
                  <c:v>10.320333333333332</c:v>
                </c:pt>
                <c:pt idx="17">
                  <c:v>10.320333333333332</c:v>
                </c:pt>
                <c:pt idx="18">
                  <c:v>10.320333333333332</c:v>
                </c:pt>
                <c:pt idx="19">
                  <c:v>10.320333333333332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D-2642-996D-F0648888D493}"/>
            </c:ext>
          </c:extLst>
        </c:ser>
        <c:ser>
          <c:idx val="2"/>
          <c:order val="2"/>
          <c:tx>
            <c:strRef>
              <c:f>solution!$O$6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val>
            <c:numRef>
              <c:f>solution!$O$7:$O$26</c:f>
              <c:numCache>
                <c:formatCode>0.000</c:formatCode>
                <c:ptCount val="20"/>
                <c:pt idx="0">
                  <c:v>10.367763333333333</c:v>
                </c:pt>
                <c:pt idx="1">
                  <c:v>10.367763333333333</c:v>
                </c:pt>
                <c:pt idx="2">
                  <c:v>10.367763333333333</c:v>
                </c:pt>
                <c:pt idx="3">
                  <c:v>10.367763333333333</c:v>
                </c:pt>
                <c:pt idx="4">
                  <c:v>10.367763333333333</c:v>
                </c:pt>
                <c:pt idx="5">
                  <c:v>10.367763333333333</c:v>
                </c:pt>
                <c:pt idx="6">
                  <c:v>10.367763333333333</c:v>
                </c:pt>
                <c:pt idx="7">
                  <c:v>10.367763333333333</c:v>
                </c:pt>
                <c:pt idx="8">
                  <c:v>10.367763333333333</c:v>
                </c:pt>
                <c:pt idx="9">
                  <c:v>10.367763333333333</c:v>
                </c:pt>
                <c:pt idx="10">
                  <c:v>10.367763333333333</c:v>
                </c:pt>
                <c:pt idx="11">
                  <c:v>10.367763333333333</c:v>
                </c:pt>
                <c:pt idx="12">
                  <c:v>10.367763333333333</c:v>
                </c:pt>
                <c:pt idx="13">
                  <c:v>10.367763333333333</c:v>
                </c:pt>
                <c:pt idx="14">
                  <c:v>10.367763333333333</c:v>
                </c:pt>
                <c:pt idx="15">
                  <c:v>10.367763333333333</c:v>
                </c:pt>
                <c:pt idx="16">
                  <c:v>10.367763333333333</c:v>
                </c:pt>
                <c:pt idx="17">
                  <c:v>10.367763333333333</c:v>
                </c:pt>
                <c:pt idx="18">
                  <c:v>10.367763333333333</c:v>
                </c:pt>
                <c:pt idx="19">
                  <c:v>10.367763333333333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D-2642-996D-F0648888D493}"/>
            </c:ext>
          </c:extLst>
        </c:ser>
        <c:ser>
          <c:idx val="3"/>
          <c:order val="3"/>
          <c:tx>
            <c:strRef>
              <c:f>solution!$P$6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val>
            <c:numRef>
              <c:f>solution!$P$7:$P$26</c:f>
              <c:numCache>
                <c:formatCode>0.000</c:formatCode>
                <c:ptCount val="20"/>
                <c:pt idx="0">
                  <c:v>10.272903333333332</c:v>
                </c:pt>
                <c:pt idx="1">
                  <c:v>10.272903333333332</c:v>
                </c:pt>
                <c:pt idx="2">
                  <c:v>10.272903333333332</c:v>
                </c:pt>
                <c:pt idx="3">
                  <c:v>10.272903333333332</c:v>
                </c:pt>
                <c:pt idx="4">
                  <c:v>10.272903333333332</c:v>
                </c:pt>
                <c:pt idx="5">
                  <c:v>10.272903333333332</c:v>
                </c:pt>
                <c:pt idx="6">
                  <c:v>10.272903333333332</c:v>
                </c:pt>
                <c:pt idx="7">
                  <c:v>10.272903333333332</c:v>
                </c:pt>
                <c:pt idx="8">
                  <c:v>10.272903333333332</c:v>
                </c:pt>
                <c:pt idx="9">
                  <c:v>10.272903333333332</c:v>
                </c:pt>
                <c:pt idx="10">
                  <c:v>10.272903333333332</c:v>
                </c:pt>
                <c:pt idx="11">
                  <c:v>10.272903333333332</c:v>
                </c:pt>
                <c:pt idx="12">
                  <c:v>10.272903333333332</c:v>
                </c:pt>
                <c:pt idx="13">
                  <c:v>10.272903333333332</c:v>
                </c:pt>
                <c:pt idx="14">
                  <c:v>10.272903333333332</c:v>
                </c:pt>
                <c:pt idx="15">
                  <c:v>10.272903333333332</c:v>
                </c:pt>
                <c:pt idx="16">
                  <c:v>10.272903333333332</c:v>
                </c:pt>
                <c:pt idx="17">
                  <c:v>10.272903333333332</c:v>
                </c:pt>
                <c:pt idx="18">
                  <c:v>10.272903333333332</c:v>
                </c:pt>
                <c:pt idx="19">
                  <c:v>10.272903333333332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D-2642-996D-F0648888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451624"/>
        <c:axId val="2099454744"/>
      </c:lineChart>
      <c:catAx>
        <c:axId val="2099451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9454744"/>
        <c:crosses val="autoZero"/>
        <c:auto val="1"/>
        <c:lblAlgn val="ctr"/>
        <c:lblOffset val="100"/>
        <c:noMultiLvlLbl val="0"/>
      </c:catAx>
      <c:valAx>
        <c:axId val="2099454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(in pounds)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99451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114300</xdr:colOff>
      <xdr:row>1</xdr:row>
      <xdr:rowOff>180975</xdr:rowOff>
    </xdr:from>
    <xdr:to>
      <xdr:col>29</xdr:col>
      <xdr:colOff>552450</xdr:colOff>
      <xdr:row>18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185013-8296-4DC8-A123-AF32FD28E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85725</xdr:colOff>
      <xdr:row>19</xdr:row>
      <xdr:rowOff>104775</xdr:rowOff>
    </xdr:from>
    <xdr:to>
      <xdr:col>29</xdr:col>
      <xdr:colOff>523875</xdr:colOff>
      <xdr:row>35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390650-DA73-4214-8BD6-E415C17E4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4</xdr:row>
      <xdr:rowOff>109537</xdr:rowOff>
    </xdr:from>
    <xdr:to>
      <xdr:col>23</xdr:col>
      <xdr:colOff>590550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22</xdr:row>
      <xdr:rowOff>52387</xdr:rowOff>
    </xdr:from>
    <xdr:to>
      <xdr:col>24</xdr:col>
      <xdr:colOff>85725</xdr:colOff>
      <xdr:row>38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41</xdr:row>
      <xdr:rowOff>38100</xdr:rowOff>
    </xdr:from>
    <xdr:to>
      <xdr:col>5</xdr:col>
      <xdr:colOff>488831</xdr:colOff>
      <xdr:row>42</xdr:row>
      <xdr:rowOff>153174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57175" y="6677025"/>
          <a:ext cx="3279656" cy="27699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Arial" pitchFamily="34" charset="0"/>
            </a:defRPr>
          </a:lvl9pPr>
        </a:lstStyle>
        <a:p>
          <a:pPr>
            <a:spcBef>
              <a:spcPct val="50000"/>
            </a:spcBef>
          </a:pPr>
          <a:r>
            <a:rPr lang="en-US" sz="1200" i="1">
              <a:solidFill>
                <a:schemeClr val="accent2"/>
              </a:solidFill>
              <a:latin typeface="Arial" pitchFamily="34" charset="0"/>
            </a:rPr>
            <a:t>Basic Statistics</a:t>
          </a:r>
          <a:r>
            <a:rPr lang="en-US" sz="1200">
              <a:solidFill>
                <a:schemeClr val="accent2"/>
              </a:solidFill>
              <a:latin typeface="Arial" pitchFamily="34" charset="0"/>
            </a:rPr>
            <a:t> - Kiemele, Schmidt &amp; Berdine</a:t>
          </a:r>
        </a:p>
      </xdr:txBody>
    </xdr:sp>
    <xdr:clientData/>
  </xdr:twoCellAnchor>
  <xdr:twoCellAnchor editAs="oneCell">
    <xdr:from>
      <xdr:col>0</xdr:col>
      <xdr:colOff>257176</xdr:colOff>
      <xdr:row>0</xdr:row>
      <xdr:rowOff>28574</xdr:rowOff>
    </xdr:from>
    <xdr:to>
      <xdr:col>10</xdr:col>
      <xdr:colOff>0</xdr:colOff>
      <xdr:row>39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-42862" y="328612"/>
          <a:ext cx="6429375" cy="58292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0</xdr:row>
      <xdr:rowOff>104775</xdr:rowOff>
    </xdr:from>
    <xdr:to>
      <xdr:col>11</xdr:col>
      <xdr:colOff>152400</xdr:colOff>
      <xdr:row>1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95250" y="104775"/>
          <a:ext cx="6762750" cy="1238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1"/>
  <sheetViews>
    <sheetView tabSelected="1" workbookViewId="0">
      <selection activeCell="R19" sqref="R19"/>
    </sheetView>
  </sheetViews>
  <sheetFormatPr defaultColWidth="8.85546875" defaultRowHeight="12.75"/>
  <cols>
    <col min="1" max="1" width="11.28515625" style="1" customWidth="1"/>
    <col min="2" max="2" width="8.140625" customWidth="1"/>
    <col min="3" max="3" width="5.7109375" bestFit="1" customWidth="1"/>
    <col min="4" max="4" width="7.140625" customWidth="1"/>
    <col min="5" max="5" width="7.42578125" customWidth="1"/>
    <col min="6" max="6" width="7.7109375" customWidth="1"/>
    <col min="11" max="11" width="1.85546875" customWidth="1"/>
    <col min="12" max="12" width="10.42578125" bestFit="1" customWidth="1"/>
    <col min="13" max="13" width="10.85546875" bestFit="1" customWidth="1"/>
    <col min="14" max="14" width="10.42578125" customWidth="1"/>
  </cols>
  <sheetData>
    <row r="1" spans="1:20" s="24" customFormat="1" ht="18.75">
      <c r="A1" s="23" t="s">
        <v>0</v>
      </c>
    </row>
    <row r="2" spans="1:20" s="24" customFormat="1" ht="18.75">
      <c r="A2" s="23" t="s">
        <v>1</v>
      </c>
    </row>
    <row r="3" spans="1:20" ht="12" customHeight="1">
      <c r="A3" s="3"/>
      <c r="R3" s="11" t="s">
        <v>2</v>
      </c>
      <c r="T3" s="9" t="s">
        <v>3</v>
      </c>
    </row>
    <row r="4" spans="1:20" s="9" customFormat="1" ht="13.5" thickBot="1">
      <c r="A4" s="10" t="s">
        <v>4</v>
      </c>
      <c r="G4" s="15" t="s">
        <v>5</v>
      </c>
      <c r="K4" s="25"/>
      <c r="M4" s="15" t="s">
        <v>6</v>
      </c>
    </row>
    <row r="5" spans="1:20">
      <c r="B5" s="36" t="s">
        <v>7</v>
      </c>
      <c r="C5" s="37"/>
      <c r="D5" s="38"/>
      <c r="E5" s="39" t="s">
        <v>8</v>
      </c>
      <c r="F5" s="39"/>
      <c r="H5" s="11" t="s">
        <v>9</v>
      </c>
      <c r="K5" s="18"/>
      <c r="N5" s="11" t="s">
        <v>9</v>
      </c>
      <c r="R5" s="9" t="s">
        <v>10</v>
      </c>
    </row>
    <row r="6" spans="1:20" ht="13.5" thickBot="1">
      <c r="A6" s="2" t="s">
        <v>7</v>
      </c>
      <c r="B6" s="30">
        <v>1</v>
      </c>
      <c r="C6" s="2">
        <v>2</v>
      </c>
      <c r="D6" s="31">
        <v>3</v>
      </c>
      <c r="G6" s="6" t="s">
        <v>11</v>
      </c>
      <c r="H6" s="17" t="s">
        <v>12</v>
      </c>
      <c r="I6" s="6" t="s">
        <v>13</v>
      </c>
      <c r="J6" s="6" t="s">
        <v>14</v>
      </c>
      <c r="K6" s="19"/>
      <c r="L6" s="12"/>
      <c r="M6" s="7" t="s">
        <v>15</v>
      </c>
      <c r="N6" s="20" t="s">
        <v>16</v>
      </c>
      <c r="O6" s="6" t="s">
        <v>13</v>
      </c>
      <c r="P6" s="6" t="s">
        <v>14</v>
      </c>
      <c r="R6" s="9" t="s">
        <v>17</v>
      </c>
    </row>
    <row r="7" spans="1:20">
      <c r="A7" s="10" t="s">
        <v>18</v>
      </c>
      <c r="B7" s="26">
        <v>10.4</v>
      </c>
      <c r="C7">
        <v>10.42</v>
      </c>
      <c r="D7" s="22">
        <v>10.44</v>
      </c>
      <c r="G7" s="4">
        <f>MAX(B7:D7)-MIN(B7:D7)</f>
        <v>3.9999999999999147E-2</v>
      </c>
      <c r="H7" s="4">
        <f>$G$27</f>
        <v>4.650000000000043E-2</v>
      </c>
      <c r="I7" s="4">
        <f>2.57*H7</f>
        <v>0.1195050000000011</v>
      </c>
      <c r="J7" s="4">
        <f>0*H7</f>
        <v>0</v>
      </c>
      <c r="K7" s="18"/>
      <c r="M7" s="4">
        <f>AVERAGE(B7:D7)</f>
        <v>10.42</v>
      </c>
      <c r="N7" s="4">
        <f>$M$27</f>
        <v>10.320333333333332</v>
      </c>
      <c r="O7" s="4">
        <f>N7+1.02*$G$27</f>
        <v>10.367763333333333</v>
      </c>
      <c r="P7" s="4">
        <f>N7-1.02*$G$27</f>
        <v>10.272903333333332</v>
      </c>
    </row>
    <row r="8" spans="1:20">
      <c r="A8" s="10" t="s">
        <v>19</v>
      </c>
      <c r="B8" s="26">
        <v>10.3</v>
      </c>
      <c r="C8">
        <v>10.36</v>
      </c>
      <c r="D8" s="22">
        <v>10.35</v>
      </c>
      <c r="G8" s="4">
        <f t="shared" ref="G8:G26" si="0">MAX(B8:D8)-MIN(B8:D8)</f>
        <v>5.9999999999998721E-2</v>
      </c>
      <c r="H8" s="4">
        <f t="shared" ref="H8:H26" si="1">$G$27</f>
        <v>4.650000000000043E-2</v>
      </c>
      <c r="I8" s="4">
        <f t="shared" ref="I8:I26" si="2">2.57*H8</f>
        <v>0.1195050000000011</v>
      </c>
      <c r="J8" s="4">
        <f t="shared" ref="J8:J26" si="3">0*H8</f>
        <v>0</v>
      </c>
      <c r="K8" s="18"/>
      <c r="M8" s="4">
        <f t="shared" ref="M8:M26" si="4">AVERAGE(B8:D8)</f>
        <v>10.336666666666666</v>
      </c>
      <c r="N8" s="4">
        <f t="shared" ref="N8:N26" si="5">$M$27</f>
        <v>10.320333333333332</v>
      </c>
      <c r="O8" s="4">
        <f t="shared" ref="O8:O26" si="6">N8+1.02*$G$27</f>
        <v>10.367763333333333</v>
      </c>
      <c r="P8" s="4">
        <f t="shared" ref="P8:P26" si="7">N8-1.02*$G$27</f>
        <v>10.272903333333332</v>
      </c>
    </row>
    <row r="9" spans="1:20">
      <c r="A9" s="10" t="s">
        <v>20</v>
      </c>
      <c r="B9" s="26">
        <v>10.199999999999999</v>
      </c>
      <c r="C9">
        <v>10.24</v>
      </c>
      <c r="D9" s="22">
        <v>10.210000000000001</v>
      </c>
      <c r="G9" s="4">
        <f t="shared" si="0"/>
        <v>4.0000000000000924E-2</v>
      </c>
      <c r="H9" s="4">
        <f t="shared" si="1"/>
        <v>4.650000000000043E-2</v>
      </c>
      <c r="I9" s="4">
        <f t="shared" si="2"/>
        <v>0.1195050000000011</v>
      </c>
      <c r="J9" s="4">
        <f t="shared" si="3"/>
        <v>0</v>
      </c>
      <c r="K9" s="18"/>
      <c r="M9" s="4">
        <f t="shared" si="4"/>
        <v>10.216666666666667</v>
      </c>
      <c r="N9" s="4">
        <f t="shared" si="5"/>
        <v>10.320333333333332</v>
      </c>
      <c r="O9" s="4">
        <f t="shared" si="6"/>
        <v>10.367763333333333</v>
      </c>
      <c r="P9" s="4">
        <f t="shared" si="7"/>
        <v>10.272903333333332</v>
      </c>
    </row>
    <row r="10" spans="1:20">
      <c r="A10" s="10" t="s">
        <v>21</v>
      </c>
      <c r="B10" s="26">
        <v>10.199999999999999</v>
      </c>
      <c r="C10">
        <v>10.220000000000001</v>
      </c>
      <c r="D10" s="22">
        <v>10.24</v>
      </c>
      <c r="G10" s="4">
        <f t="shared" si="0"/>
        <v>4.0000000000000924E-2</v>
      </c>
      <c r="H10" s="4">
        <f t="shared" si="1"/>
        <v>4.650000000000043E-2</v>
      </c>
      <c r="I10" s="4">
        <f t="shared" si="2"/>
        <v>0.1195050000000011</v>
      </c>
      <c r="J10" s="4">
        <f t="shared" si="3"/>
        <v>0</v>
      </c>
      <c r="K10" s="18"/>
      <c r="M10" s="4">
        <f t="shared" si="4"/>
        <v>10.220000000000001</v>
      </c>
      <c r="N10" s="4">
        <f t="shared" si="5"/>
        <v>10.320333333333332</v>
      </c>
      <c r="O10" s="4">
        <f t="shared" si="6"/>
        <v>10.367763333333333</v>
      </c>
      <c r="P10" s="4">
        <f t="shared" si="7"/>
        <v>10.272903333333332</v>
      </c>
    </row>
    <row r="11" spans="1:20">
      <c r="A11" s="10" t="s">
        <v>22</v>
      </c>
      <c r="B11" s="26">
        <v>10.4</v>
      </c>
      <c r="C11">
        <v>10.45</v>
      </c>
      <c r="D11" s="22">
        <v>10.45</v>
      </c>
      <c r="G11" s="4">
        <f t="shared" si="0"/>
        <v>4.9999999999998934E-2</v>
      </c>
      <c r="H11" s="4">
        <f t="shared" si="1"/>
        <v>4.650000000000043E-2</v>
      </c>
      <c r="I11" s="4">
        <f t="shared" si="2"/>
        <v>0.1195050000000011</v>
      </c>
      <c r="J11" s="4">
        <f t="shared" si="3"/>
        <v>0</v>
      </c>
      <c r="K11" s="18"/>
      <c r="M11" s="4">
        <f t="shared" si="4"/>
        <v>10.433333333333334</v>
      </c>
      <c r="N11" s="4">
        <f t="shared" si="5"/>
        <v>10.320333333333332</v>
      </c>
      <c r="O11" s="4">
        <f t="shared" si="6"/>
        <v>10.367763333333333</v>
      </c>
      <c r="P11" s="4">
        <f t="shared" si="7"/>
        <v>10.272903333333332</v>
      </c>
    </row>
    <row r="12" spans="1:20">
      <c r="A12" s="10" t="s">
        <v>23</v>
      </c>
      <c r="B12" s="26">
        <v>10.199999999999999</v>
      </c>
      <c r="C12">
        <v>10.24</v>
      </c>
      <c r="D12" s="22">
        <v>10.25</v>
      </c>
      <c r="G12" s="4">
        <f t="shared" si="0"/>
        <v>5.0000000000000711E-2</v>
      </c>
      <c r="H12" s="4">
        <f t="shared" si="1"/>
        <v>4.650000000000043E-2</v>
      </c>
      <c r="I12" s="4">
        <f t="shared" si="2"/>
        <v>0.1195050000000011</v>
      </c>
      <c r="J12" s="4">
        <f t="shared" si="3"/>
        <v>0</v>
      </c>
      <c r="K12" s="18"/>
      <c r="M12" s="4">
        <f t="shared" si="4"/>
        <v>10.229999999999999</v>
      </c>
      <c r="N12" s="4">
        <f t="shared" si="5"/>
        <v>10.320333333333332</v>
      </c>
      <c r="O12" s="4">
        <f t="shared" si="6"/>
        <v>10.367763333333333</v>
      </c>
      <c r="P12" s="4">
        <f t="shared" si="7"/>
        <v>10.272903333333332</v>
      </c>
    </row>
    <row r="13" spans="1:20">
      <c r="A13" s="10" t="s">
        <v>24</v>
      </c>
      <c r="B13" s="26">
        <v>10.5</v>
      </c>
      <c r="C13">
        <v>10.55</v>
      </c>
      <c r="D13" s="22">
        <v>10.54</v>
      </c>
      <c r="G13" s="4">
        <f t="shared" si="0"/>
        <v>5.0000000000000711E-2</v>
      </c>
      <c r="H13" s="4">
        <f t="shared" si="1"/>
        <v>4.650000000000043E-2</v>
      </c>
      <c r="I13" s="4">
        <f t="shared" si="2"/>
        <v>0.1195050000000011</v>
      </c>
      <c r="J13" s="4">
        <f t="shared" si="3"/>
        <v>0</v>
      </c>
      <c r="K13" s="18"/>
      <c r="M13" s="4">
        <f t="shared" si="4"/>
        <v>10.53</v>
      </c>
      <c r="N13" s="4">
        <f t="shared" si="5"/>
        <v>10.320333333333332</v>
      </c>
      <c r="O13" s="4">
        <f t="shared" si="6"/>
        <v>10.367763333333333</v>
      </c>
      <c r="P13" s="4">
        <f t="shared" si="7"/>
        <v>10.272903333333332</v>
      </c>
    </row>
    <row r="14" spans="1:20">
      <c r="A14" s="10" t="s">
        <v>25</v>
      </c>
      <c r="B14" s="26">
        <v>10.6</v>
      </c>
      <c r="C14">
        <v>10.65</v>
      </c>
      <c r="D14" s="22">
        <v>10.65</v>
      </c>
      <c r="G14" s="4">
        <f t="shared" si="0"/>
        <v>5.0000000000000711E-2</v>
      </c>
      <c r="H14" s="4">
        <f t="shared" si="1"/>
        <v>4.650000000000043E-2</v>
      </c>
      <c r="I14" s="4">
        <f t="shared" si="2"/>
        <v>0.1195050000000011</v>
      </c>
      <c r="J14" s="4">
        <f t="shared" si="3"/>
        <v>0</v>
      </c>
      <c r="K14" s="18"/>
      <c r="M14" s="4">
        <f t="shared" si="4"/>
        <v>10.633333333333333</v>
      </c>
      <c r="N14" s="4">
        <f t="shared" si="5"/>
        <v>10.320333333333332</v>
      </c>
      <c r="O14" s="4">
        <f t="shared" si="6"/>
        <v>10.367763333333333</v>
      </c>
      <c r="P14" s="4">
        <f t="shared" si="7"/>
        <v>10.272903333333332</v>
      </c>
    </row>
    <row r="15" spans="1:20">
      <c r="A15" s="10" t="s">
        <v>26</v>
      </c>
      <c r="B15" s="26">
        <v>10.1</v>
      </c>
      <c r="C15">
        <v>10.16</v>
      </c>
      <c r="D15" s="22">
        <v>10.14</v>
      </c>
      <c r="G15" s="4">
        <f t="shared" si="0"/>
        <v>6.0000000000000497E-2</v>
      </c>
      <c r="H15" s="4">
        <f t="shared" si="1"/>
        <v>4.650000000000043E-2</v>
      </c>
      <c r="I15" s="4">
        <f t="shared" si="2"/>
        <v>0.1195050000000011</v>
      </c>
      <c r="J15" s="4">
        <f t="shared" si="3"/>
        <v>0</v>
      </c>
      <c r="K15" s="18"/>
      <c r="M15" s="4">
        <f t="shared" si="4"/>
        <v>10.133333333333333</v>
      </c>
      <c r="N15" s="4">
        <f t="shared" si="5"/>
        <v>10.320333333333332</v>
      </c>
      <c r="O15" s="4">
        <f t="shared" si="6"/>
        <v>10.367763333333333</v>
      </c>
      <c r="P15" s="4">
        <f t="shared" si="7"/>
        <v>10.272903333333332</v>
      </c>
    </row>
    <row r="16" spans="1:20">
      <c r="A16" s="10" t="s">
        <v>27</v>
      </c>
      <c r="B16" s="26">
        <v>10.5</v>
      </c>
      <c r="C16">
        <v>10.52</v>
      </c>
      <c r="D16" s="22">
        <v>10.51</v>
      </c>
      <c r="G16" s="4">
        <f t="shared" si="0"/>
        <v>1.9999999999999574E-2</v>
      </c>
      <c r="H16" s="4">
        <f t="shared" si="1"/>
        <v>4.650000000000043E-2</v>
      </c>
      <c r="I16" s="4">
        <f t="shared" si="2"/>
        <v>0.1195050000000011</v>
      </c>
      <c r="J16" s="4">
        <f t="shared" si="3"/>
        <v>0</v>
      </c>
      <c r="K16" s="18"/>
      <c r="M16" s="4">
        <f t="shared" si="4"/>
        <v>10.51</v>
      </c>
      <c r="N16" s="4">
        <f t="shared" si="5"/>
        <v>10.320333333333332</v>
      </c>
      <c r="O16" s="4">
        <f t="shared" si="6"/>
        <v>10.367763333333333</v>
      </c>
      <c r="P16" s="4">
        <f t="shared" si="7"/>
        <v>10.272903333333332</v>
      </c>
    </row>
    <row r="17" spans="1:16">
      <c r="A17" s="10" t="s">
        <v>28</v>
      </c>
      <c r="B17" s="26">
        <v>10.199999999999999</v>
      </c>
      <c r="C17">
        <v>10.25</v>
      </c>
      <c r="D17" s="22">
        <v>10.220000000000001</v>
      </c>
      <c r="G17" s="4">
        <f t="shared" si="0"/>
        <v>5.0000000000000711E-2</v>
      </c>
      <c r="H17" s="4">
        <f t="shared" si="1"/>
        <v>4.650000000000043E-2</v>
      </c>
      <c r="I17" s="4">
        <f t="shared" si="2"/>
        <v>0.1195050000000011</v>
      </c>
      <c r="J17" s="4">
        <f t="shared" si="3"/>
        <v>0</v>
      </c>
      <c r="K17" s="18"/>
      <c r="M17" s="4">
        <f t="shared" si="4"/>
        <v>10.223333333333334</v>
      </c>
      <c r="N17" s="4">
        <f t="shared" si="5"/>
        <v>10.320333333333332</v>
      </c>
      <c r="O17" s="4">
        <f t="shared" si="6"/>
        <v>10.367763333333333</v>
      </c>
      <c r="P17" s="4">
        <f t="shared" si="7"/>
        <v>10.272903333333332</v>
      </c>
    </row>
    <row r="18" spans="1:16">
      <c r="A18" s="10" t="s">
        <v>29</v>
      </c>
      <c r="B18" s="26">
        <v>10.1</v>
      </c>
      <c r="C18">
        <v>10.15</v>
      </c>
      <c r="D18" s="22">
        <v>10.11</v>
      </c>
      <c r="G18" s="4">
        <f t="shared" si="0"/>
        <v>5.0000000000000711E-2</v>
      </c>
      <c r="H18" s="4">
        <f t="shared" si="1"/>
        <v>4.650000000000043E-2</v>
      </c>
      <c r="I18" s="4">
        <f t="shared" si="2"/>
        <v>0.1195050000000011</v>
      </c>
      <c r="J18" s="4">
        <f t="shared" si="3"/>
        <v>0</v>
      </c>
      <c r="K18" s="18"/>
      <c r="M18" s="4">
        <f t="shared" si="4"/>
        <v>10.119999999999999</v>
      </c>
      <c r="N18" s="4">
        <f t="shared" si="5"/>
        <v>10.320333333333332</v>
      </c>
      <c r="O18" s="4">
        <f t="shared" si="6"/>
        <v>10.367763333333333</v>
      </c>
      <c r="P18" s="4">
        <f t="shared" si="7"/>
        <v>10.272903333333332</v>
      </c>
    </row>
    <row r="19" spans="1:16">
      <c r="A19" s="10" t="s">
        <v>30</v>
      </c>
      <c r="B19" s="26">
        <v>10.199999999999999</v>
      </c>
      <c r="C19">
        <v>10.26</v>
      </c>
      <c r="D19" s="22">
        <v>10.25</v>
      </c>
      <c r="G19" s="4">
        <f t="shared" si="0"/>
        <v>6.0000000000000497E-2</v>
      </c>
      <c r="H19" s="4">
        <f t="shared" si="1"/>
        <v>4.650000000000043E-2</v>
      </c>
      <c r="I19" s="4">
        <f t="shared" si="2"/>
        <v>0.1195050000000011</v>
      </c>
      <c r="J19" s="4">
        <f t="shared" si="3"/>
        <v>0</v>
      </c>
      <c r="K19" s="18"/>
      <c r="M19" s="4">
        <f t="shared" si="4"/>
        <v>10.236666666666666</v>
      </c>
      <c r="N19" s="4">
        <f t="shared" si="5"/>
        <v>10.320333333333332</v>
      </c>
      <c r="O19" s="4">
        <f t="shared" si="6"/>
        <v>10.367763333333333</v>
      </c>
      <c r="P19" s="4">
        <f t="shared" si="7"/>
        <v>10.272903333333332</v>
      </c>
    </row>
    <row r="20" spans="1:16">
      <c r="A20" s="10" t="s">
        <v>31</v>
      </c>
      <c r="B20" s="26">
        <v>10.1</v>
      </c>
      <c r="C20">
        <v>10.15</v>
      </c>
      <c r="D20" s="22">
        <v>10.11</v>
      </c>
      <c r="G20" s="4">
        <f t="shared" si="0"/>
        <v>5.0000000000000711E-2</v>
      </c>
      <c r="H20" s="4">
        <f t="shared" si="1"/>
        <v>4.650000000000043E-2</v>
      </c>
      <c r="I20" s="4">
        <f t="shared" si="2"/>
        <v>0.1195050000000011</v>
      </c>
      <c r="J20" s="4">
        <f t="shared" si="3"/>
        <v>0</v>
      </c>
      <c r="K20" s="18"/>
      <c r="M20" s="4">
        <f t="shared" si="4"/>
        <v>10.119999999999999</v>
      </c>
      <c r="N20" s="4">
        <f t="shared" si="5"/>
        <v>10.320333333333332</v>
      </c>
      <c r="O20" s="4">
        <f t="shared" si="6"/>
        <v>10.367763333333333</v>
      </c>
      <c r="P20" s="4">
        <f t="shared" si="7"/>
        <v>10.272903333333332</v>
      </c>
    </row>
    <row r="21" spans="1:16">
      <c r="A21" s="10" t="s">
        <v>32</v>
      </c>
      <c r="B21" s="26">
        <v>10.6</v>
      </c>
      <c r="C21">
        <v>10.65</v>
      </c>
      <c r="D21" s="22">
        <v>10.63</v>
      </c>
      <c r="G21" s="4">
        <f t="shared" si="0"/>
        <v>5.0000000000000711E-2</v>
      </c>
      <c r="H21" s="4">
        <f t="shared" si="1"/>
        <v>4.650000000000043E-2</v>
      </c>
      <c r="I21" s="4">
        <f t="shared" si="2"/>
        <v>0.1195050000000011</v>
      </c>
      <c r="J21" s="4">
        <f t="shared" si="3"/>
        <v>0</v>
      </c>
      <c r="K21" s="18"/>
      <c r="M21" s="4">
        <f t="shared" si="4"/>
        <v>10.626666666666667</v>
      </c>
      <c r="N21" s="4">
        <f t="shared" si="5"/>
        <v>10.320333333333332</v>
      </c>
      <c r="O21" s="4">
        <f t="shared" si="6"/>
        <v>10.367763333333333</v>
      </c>
      <c r="P21" s="4">
        <f t="shared" si="7"/>
        <v>10.272903333333332</v>
      </c>
    </row>
    <row r="22" spans="1:16">
      <c r="A22" s="10" t="s">
        <v>33</v>
      </c>
      <c r="B22" s="26">
        <v>10.199999999999999</v>
      </c>
      <c r="C22">
        <v>10.24</v>
      </c>
      <c r="D22" s="22">
        <v>10.25</v>
      </c>
      <c r="G22" s="4">
        <f t="shared" si="0"/>
        <v>5.0000000000000711E-2</v>
      </c>
      <c r="H22" s="4">
        <f t="shared" si="1"/>
        <v>4.650000000000043E-2</v>
      </c>
      <c r="I22" s="4">
        <f t="shared" si="2"/>
        <v>0.1195050000000011</v>
      </c>
      <c r="J22" s="4">
        <f t="shared" si="3"/>
        <v>0</v>
      </c>
      <c r="K22" s="18"/>
      <c r="M22" s="4">
        <f t="shared" si="4"/>
        <v>10.229999999999999</v>
      </c>
      <c r="N22" s="4">
        <f t="shared" si="5"/>
        <v>10.320333333333332</v>
      </c>
      <c r="O22" s="4">
        <f t="shared" si="6"/>
        <v>10.367763333333333</v>
      </c>
      <c r="P22" s="4">
        <f t="shared" si="7"/>
        <v>10.272903333333332</v>
      </c>
    </row>
    <row r="23" spans="1:16">
      <c r="A23" s="10" t="s">
        <v>34</v>
      </c>
      <c r="B23" s="26">
        <v>10.199999999999999</v>
      </c>
      <c r="C23">
        <v>10.24</v>
      </c>
      <c r="D23" s="22">
        <v>10.23</v>
      </c>
      <c r="G23" s="4">
        <f t="shared" si="0"/>
        <v>4.0000000000000924E-2</v>
      </c>
      <c r="H23" s="4">
        <f t="shared" si="1"/>
        <v>4.650000000000043E-2</v>
      </c>
      <c r="I23" s="4">
        <f t="shared" si="2"/>
        <v>0.1195050000000011</v>
      </c>
      <c r="J23" s="4">
        <f t="shared" si="3"/>
        <v>0</v>
      </c>
      <c r="K23" s="18"/>
      <c r="M23" s="4">
        <f t="shared" si="4"/>
        <v>10.223333333333333</v>
      </c>
      <c r="N23" s="4">
        <f t="shared" si="5"/>
        <v>10.320333333333332</v>
      </c>
      <c r="O23" s="4">
        <f t="shared" si="6"/>
        <v>10.367763333333333</v>
      </c>
      <c r="P23" s="4">
        <f t="shared" si="7"/>
        <v>10.272903333333332</v>
      </c>
    </row>
    <row r="24" spans="1:16">
      <c r="A24" s="10" t="s">
        <v>35</v>
      </c>
      <c r="B24" s="26">
        <v>10.199999999999999</v>
      </c>
      <c r="C24">
        <v>10.220000000000001</v>
      </c>
      <c r="D24" s="22">
        <v>10.24</v>
      </c>
      <c r="G24" s="4">
        <f t="shared" si="0"/>
        <v>4.0000000000000924E-2</v>
      </c>
      <c r="H24" s="4">
        <f t="shared" si="1"/>
        <v>4.650000000000043E-2</v>
      </c>
      <c r="I24" s="4">
        <f t="shared" si="2"/>
        <v>0.1195050000000011</v>
      </c>
      <c r="J24" s="4">
        <f t="shared" si="3"/>
        <v>0</v>
      </c>
      <c r="K24" s="18"/>
      <c r="M24" s="4">
        <f t="shared" si="4"/>
        <v>10.220000000000001</v>
      </c>
      <c r="N24" s="4">
        <f t="shared" si="5"/>
        <v>10.320333333333332</v>
      </c>
      <c r="O24" s="4">
        <f t="shared" si="6"/>
        <v>10.367763333333333</v>
      </c>
      <c r="P24" s="4">
        <f t="shared" si="7"/>
        <v>10.272903333333332</v>
      </c>
    </row>
    <row r="25" spans="1:16">
      <c r="A25" s="10" t="s">
        <v>36</v>
      </c>
      <c r="B25" s="26">
        <v>10.6</v>
      </c>
      <c r="C25">
        <v>10.63</v>
      </c>
      <c r="D25" s="22">
        <v>10.64</v>
      </c>
      <c r="G25" s="4">
        <f t="shared" si="0"/>
        <v>4.0000000000000924E-2</v>
      </c>
      <c r="H25" s="4">
        <f t="shared" si="1"/>
        <v>4.650000000000043E-2</v>
      </c>
      <c r="I25" s="4">
        <f t="shared" si="2"/>
        <v>0.1195050000000011</v>
      </c>
      <c r="J25" s="4">
        <f t="shared" si="3"/>
        <v>0</v>
      </c>
      <c r="K25" s="18"/>
      <c r="M25" s="4">
        <f t="shared" si="4"/>
        <v>10.623333333333333</v>
      </c>
      <c r="N25" s="4">
        <f t="shared" si="5"/>
        <v>10.320333333333332</v>
      </c>
      <c r="O25" s="4">
        <f t="shared" si="6"/>
        <v>10.367763333333333</v>
      </c>
      <c r="P25" s="4">
        <f t="shared" si="7"/>
        <v>10.272903333333332</v>
      </c>
    </row>
    <row r="26" spans="1:16" ht="13.5" thickBot="1">
      <c r="A26" s="8" t="s">
        <v>37</v>
      </c>
      <c r="B26" s="27">
        <v>10.1</v>
      </c>
      <c r="C26" s="28">
        <v>10.14</v>
      </c>
      <c r="D26" s="29">
        <v>10.119999999999999</v>
      </c>
      <c r="E26" s="12"/>
      <c r="F26" s="12"/>
      <c r="G26" s="13">
        <f t="shared" si="0"/>
        <v>4.0000000000000924E-2</v>
      </c>
      <c r="H26" s="13">
        <f t="shared" si="1"/>
        <v>4.650000000000043E-2</v>
      </c>
      <c r="I26" s="13">
        <f t="shared" si="2"/>
        <v>0.1195050000000011</v>
      </c>
      <c r="J26" s="13">
        <f t="shared" si="3"/>
        <v>0</v>
      </c>
      <c r="K26" s="19"/>
      <c r="L26" s="12"/>
      <c r="M26" s="13">
        <f t="shared" si="4"/>
        <v>10.119999999999999</v>
      </c>
      <c r="N26" s="13">
        <f t="shared" si="5"/>
        <v>10.320333333333332</v>
      </c>
      <c r="O26" s="13">
        <f t="shared" si="6"/>
        <v>10.367763333333333</v>
      </c>
      <c r="P26" s="4">
        <f t="shared" si="7"/>
        <v>10.272903333333332</v>
      </c>
    </row>
    <row r="27" spans="1:16" ht="13.5" thickBot="1">
      <c r="F27" s="16" t="s">
        <v>38</v>
      </c>
      <c r="G27" s="5">
        <f>AVERAGE(G7:G26)</f>
        <v>4.650000000000043E-2</v>
      </c>
      <c r="K27" s="18"/>
      <c r="L27" s="21" t="s">
        <v>39</v>
      </c>
      <c r="M27" s="5">
        <f>AVERAGE(M7:M26)</f>
        <v>10.320333333333332</v>
      </c>
    </row>
    <row r="28" spans="1:16">
      <c r="K28" s="18"/>
    </row>
    <row r="29" spans="1:16">
      <c r="F29" s="9" t="s">
        <v>40</v>
      </c>
      <c r="H29" s="14">
        <f>2.57*G27</f>
        <v>0.1195050000000011</v>
      </c>
      <c r="K29" s="18"/>
      <c r="L29" s="9" t="s">
        <v>41</v>
      </c>
      <c r="N29" s="14">
        <f>M27+(1.02*G27)</f>
        <v>10.367763333333333</v>
      </c>
    </row>
    <row r="30" spans="1:16">
      <c r="F30" s="9" t="s">
        <v>42</v>
      </c>
      <c r="H30" s="14">
        <f>0*G27</f>
        <v>0</v>
      </c>
      <c r="K30" s="18"/>
      <c r="L30" s="9" t="s">
        <v>43</v>
      </c>
      <c r="N30" s="14">
        <f>M27-(1.02*G27)</f>
        <v>10.272903333333332</v>
      </c>
    </row>
    <row r="31" spans="1:16" ht="25.5" customHeight="1"/>
  </sheetData>
  <mergeCells count="2">
    <mergeCell ref="B5:D5"/>
    <mergeCell ref="E5:F5"/>
  </mergeCells>
  <printOptions gridLines="1"/>
  <pageMargins left="0.25" right="0.25" top="0.75" bottom="0.75" header="0.3" footer="0.3"/>
  <pageSetup scale="56" orientation="portrait" verticalDpi="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31"/>
  <sheetViews>
    <sheetView workbookViewId="0">
      <selection activeCell="E36" sqref="E36"/>
    </sheetView>
  </sheetViews>
  <sheetFormatPr defaultColWidth="8.85546875" defaultRowHeight="12.75"/>
  <cols>
    <col min="1" max="1" width="11.28515625" style="1" customWidth="1"/>
    <col min="2" max="2" width="8.140625" customWidth="1"/>
    <col min="3" max="3" width="5.7109375" bestFit="1" customWidth="1"/>
    <col min="4" max="4" width="7.140625" customWidth="1"/>
    <col min="5" max="5" width="7.42578125" customWidth="1"/>
    <col min="6" max="6" width="7.7109375" customWidth="1"/>
    <col min="11" max="11" width="1.85546875" customWidth="1"/>
    <col min="12" max="12" width="10.42578125" bestFit="1" customWidth="1"/>
    <col min="13" max="13" width="10.85546875" bestFit="1" customWidth="1"/>
    <col min="14" max="14" width="10.42578125" customWidth="1"/>
  </cols>
  <sheetData>
    <row r="1" spans="1:18" s="24" customFormat="1" ht="18.75">
      <c r="A1" s="23" t="s">
        <v>0</v>
      </c>
    </row>
    <row r="2" spans="1:18" s="24" customFormat="1" ht="18.75">
      <c r="A2" s="23" t="s">
        <v>1</v>
      </c>
    </row>
    <row r="3" spans="1:18" ht="12" customHeight="1">
      <c r="A3" s="3"/>
    </row>
    <row r="4" spans="1:18" s="9" customFormat="1" ht="13.5" thickBot="1">
      <c r="A4" s="10" t="s">
        <v>4</v>
      </c>
      <c r="G4" s="15" t="s">
        <v>5</v>
      </c>
      <c r="K4" s="25"/>
      <c r="M4" s="15" t="s">
        <v>6</v>
      </c>
      <c r="R4" s="9" t="s">
        <v>3</v>
      </c>
    </row>
    <row r="5" spans="1:18">
      <c r="B5" s="36" t="s">
        <v>7</v>
      </c>
      <c r="C5" s="37"/>
      <c r="D5" s="38"/>
      <c r="E5" s="39" t="s">
        <v>8</v>
      </c>
      <c r="F5" s="39"/>
      <c r="H5" s="11" t="s">
        <v>9</v>
      </c>
      <c r="K5" s="18"/>
      <c r="N5" s="11" t="s">
        <v>9</v>
      </c>
    </row>
    <row r="6" spans="1:18" ht="13.5" thickBot="1">
      <c r="A6" s="2" t="s">
        <v>7</v>
      </c>
      <c r="B6" s="30">
        <v>1</v>
      </c>
      <c r="C6" s="2">
        <v>2</v>
      </c>
      <c r="D6" s="31">
        <v>3</v>
      </c>
      <c r="G6" s="6" t="s">
        <v>11</v>
      </c>
      <c r="H6" s="17" t="s">
        <v>12</v>
      </c>
      <c r="I6" s="6" t="s">
        <v>13</v>
      </c>
      <c r="J6" s="6" t="s">
        <v>14</v>
      </c>
      <c r="K6" s="19"/>
      <c r="L6" s="12"/>
      <c r="M6" s="7" t="s">
        <v>15</v>
      </c>
      <c r="N6" s="20" t="s">
        <v>16</v>
      </c>
      <c r="O6" s="6" t="s">
        <v>13</v>
      </c>
      <c r="P6" s="6" t="s">
        <v>14</v>
      </c>
    </row>
    <row r="7" spans="1:18">
      <c r="A7" s="10" t="s">
        <v>18</v>
      </c>
      <c r="B7" s="26">
        <v>10.4</v>
      </c>
      <c r="C7">
        <v>10.42</v>
      </c>
      <c r="D7" s="22">
        <v>10.44</v>
      </c>
      <c r="G7" s="4">
        <f>MAX(B7:D7)-MIN(B7:D7)</f>
        <v>3.9999999999999147E-2</v>
      </c>
      <c r="H7" s="33">
        <f>G27</f>
        <v>4.650000000000043E-2</v>
      </c>
      <c r="I7" s="33">
        <f>$H$29</f>
        <v>0.1195050000000011</v>
      </c>
      <c r="J7">
        <v>0</v>
      </c>
      <c r="K7" s="18"/>
      <c r="M7" s="4">
        <f>AVERAGE(B7:D7)</f>
        <v>10.42</v>
      </c>
      <c r="N7" s="33">
        <f>$M$27</f>
        <v>10.320333333333332</v>
      </c>
      <c r="O7" s="33">
        <f>$N$29</f>
        <v>10.367763333333333</v>
      </c>
      <c r="P7" s="33">
        <f>$N$30</f>
        <v>10.272903333333332</v>
      </c>
    </row>
    <row r="8" spans="1:18">
      <c r="A8" s="10" t="s">
        <v>19</v>
      </c>
      <c r="B8" s="26">
        <v>10.3</v>
      </c>
      <c r="C8">
        <v>10.36</v>
      </c>
      <c r="D8" s="22">
        <v>10.35</v>
      </c>
      <c r="G8" s="4">
        <f t="shared" ref="G8:G26" si="0">MAX(B8:D8)-MIN(B8:D8)</f>
        <v>5.9999999999998721E-2</v>
      </c>
      <c r="H8" s="33">
        <v>4.650000000000043E-2</v>
      </c>
      <c r="I8" s="33">
        <f t="shared" ref="I8:I26" si="1">$H$29</f>
        <v>0.1195050000000011</v>
      </c>
      <c r="J8">
        <v>0</v>
      </c>
      <c r="K8" s="18"/>
      <c r="M8" s="4">
        <f t="shared" ref="M8:M26" si="2">AVERAGE(B8:D8)</f>
        <v>10.336666666666666</v>
      </c>
      <c r="N8" s="33">
        <f t="shared" ref="N8:N26" si="3">$M$27</f>
        <v>10.320333333333332</v>
      </c>
      <c r="O8" s="33">
        <f t="shared" ref="O8:O26" si="4">$N$29</f>
        <v>10.367763333333333</v>
      </c>
      <c r="P8" s="33">
        <f t="shared" ref="P8:P26" si="5">$N$30</f>
        <v>10.272903333333332</v>
      </c>
    </row>
    <row r="9" spans="1:18">
      <c r="A9" s="10" t="s">
        <v>20</v>
      </c>
      <c r="B9" s="26">
        <v>10.199999999999999</v>
      </c>
      <c r="C9">
        <v>10.24</v>
      </c>
      <c r="D9" s="22">
        <v>10.210000000000001</v>
      </c>
      <c r="G9" s="4">
        <f t="shared" si="0"/>
        <v>4.0000000000000924E-2</v>
      </c>
      <c r="H9" s="33">
        <v>4.650000000000043E-2</v>
      </c>
      <c r="I9" s="33">
        <f t="shared" si="1"/>
        <v>0.1195050000000011</v>
      </c>
      <c r="J9">
        <v>0</v>
      </c>
      <c r="K9" s="18"/>
      <c r="M9" s="4">
        <f t="shared" si="2"/>
        <v>10.216666666666667</v>
      </c>
      <c r="N9" s="33">
        <f t="shared" si="3"/>
        <v>10.320333333333332</v>
      </c>
      <c r="O9" s="33">
        <f t="shared" si="4"/>
        <v>10.367763333333333</v>
      </c>
      <c r="P9" s="33">
        <f t="shared" si="5"/>
        <v>10.272903333333332</v>
      </c>
    </row>
    <row r="10" spans="1:18">
      <c r="A10" s="10" t="s">
        <v>21</v>
      </c>
      <c r="B10" s="26">
        <v>10.199999999999999</v>
      </c>
      <c r="C10">
        <v>10.220000000000001</v>
      </c>
      <c r="D10" s="22">
        <v>10.24</v>
      </c>
      <c r="G10" s="4">
        <f t="shared" si="0"/>
        <v>4.0000000000000924E-2</v>
      </c>
      <c r="H10" s="33">
        <v>4.650000000000043E-2</v>
      </c>
      <c r="I10" s="33">
        <f t="shared" si="1"/>
        <v>0.1195050000000011</v>
      </c>
      <c r="J10">
        <v>0</v>
      </c>
      <c r="K10" s="18"/>
      <c r="M10" s="4">
        <f t="shared" si="2"/>
        <v>10.220000000000001</v>
      </c>
      <c r="N10" s="33">
        <f t="shared" si="3"/>
        <v>10.320333333333332</v>
      </c>
      <c r="O10" s="33">
        <f t="shared" si="4"/>
        <v>10.367763333333333</v>
      </c>
      <c r="P10" s="33">
        <f t="shared" si="5"/>
        <v>10.272903333333332</v>
      </c>
    </row>
    <row r="11" spans="1:18">
      <c r="A11" s="10" t="s">
        <v>22</v>
      </c>
      <c r="B11" s="26">
        <v>10.4</v>
      </c>
      <c r="C11">
        <v>10.45</v>
      </c>
      <c r="D11" s="22">
        <v>10.45</v>
      </c>
      <c r="G11" s="4">
        <f t="shared" si="0"/>
        <v>4.9999999999998934E-2</v>
      </c>
      <c r="H11" s="33">
        <v>4.650000000000043E-2</v>
      </c>
      <c r="I11" s="33">
        <f t="shared" si="1"/>
        <v>0.1195050000000011</v>
      </c>
      <c r="J11">
        <v>0</v>
      </c>
      <c r="K11" s="18"/>
      <c r="M11" s="4">
        <f t="shared" si="2"/>
        <v>10.433333333333334</v>
      </c>
      <c r="N11" s="33">
        <f t="shared" si="3"/>
        <v>10.320333333333332</v>
      </c>
      <c r="O11" s="33">
        <f t="shared" si="4"/>
        <v>10.367763333333333</v>
      </c>
      <c r="P11" s="33">
        <f t="shared" si="5"/>
        <v>10.272903333333332</v>
      </c>
    </row>
    <row r="12" spans="1:18">
      <c r="A12" s="10" t="s">
        <v>23</v>
      </c>
      <c r="B12" s="26">
        <v>10.199999999999999</v>
      </c>
      <c r="C12">
        <v>10.24</v>
      </c>
      <c r="D12" s="22">
        <v>10.25</v>
      </c>
      <c r="G12" s="4">
        <f t="shared" si="0"/>
        <v>5.0000000000000711E-2</v>
      </c>
      <c r="H12" s="33">
        <v>4.650000000000043E-2</v>
      </c>
      <c r="I12" s="33">
        <f t="shared" si="1"/>
        <v>0.1195050000000011</v>
      </c>
      <c r="J12">
        <v>0</v>
      </c>
      <c r="K12" s="18"/>
      <c r="M12" s="4">
        <f t="shared" si="2"/>
        <v>10.229999999999999</v>
      </c>
      <c r="N12" s="33">
        <f t="shared" si="3"/>
        <v>10.320333333333332</v>
      </c>
      <c r="O12" s="33">
        <f t="shared" si="4"/>
        <v>10.367763333333333</v>
      </c>
      <c r="P12" s="33">
        <f t="shared" si="5"/>
        <v>10.272903333333332</v>
      </c>
    </row>
    <row r="13" spans="1:18">
      <c r="A13" s="10" t="s">
        <v>24</v>
      </c>
      <c r="B13" s="26">
        <v>10.5</v>
      </c>
      <c r="C13">
        <v>10.55</v>
      </c>
      <c r="D13" s="22">
        <v>10.54</v>
      </c>
      <c r="G13" s="4">
        <f t="shared" si="0"/>
        <v>5.0000000000000711E-2</v>
      </c>
      <c r="H13" s="33">
        <v>4.650000000000043E-2</v>
      </c>
      <c r="I13" s="33">
        <f t="shared" si="1"/>
        <v>0.1195050000000011</v>
      </c>
      <c r="J13">
        <v>0</v>
      </c>
      <c r="K13" s="18"/>
      <c r="M13" s="4">
        <f t="shared" si="2"/>
        <v>10.53</v>
      </c>
      <c r="N13" s="33">
        <f t="shared" si="3"/>
        <v>10.320333333333332</v>
      </c>
      <c r="O13" s="33">
        <f t="shared" si="4"/>
        <v>10.367763333333333</v>
      </c>
      <c r="P13" s="33">
        <f t="shared" si="5"/>
        <v>10.272903333333332</v>
      </c>
    </row>
    <row r="14" spans="1:18">
      <c r="A14" s="10" t="s">
        <v>25</v>
      </c>
      <c r="B14" s="26">
        <v>10.6</v>
      </c>
      <c r="C14">
        <v>10.65</v>
      </c>
      <c r="D14" s="22">
        <v>10.65</v>
      </c>
      <c r="G14" s="4">
        <f t="shared" si="0"/>
        <v>5.0000000000000711E-2</v>
      </c>
      <c r="H14" s="33">
        <v>4.650000000000043E-2</v>
      </c>
      <c r="I14" s="33">
        <f t="shared" si="1"/>
        <v>0.1195050000000011</v>
      </c>
      <c r="J14">
        <v>0</v>
      </c>
      <c r="K14" s="18"/>
      <c r="M14" s="4">
        <f t="shared" si="2"/>
        <v>10.633333333333333</v>
      </c>
      <c r="N14" s="33">
        <f t="shared" si="3"/>
        <v>10.320333333333332</v>
      </c>
      <c r="O14" s="33">
        <f t="shared" si="4"/>
        <v>10.367763333333333</v>
      </c>
      <c r="P14" s="33">
        <f t="shared" si="5"/>
        <v>10.272903333333332</v>
      </c>
    </row>
    <row r="15" spans="1:18">
      <c r="A15" s="10" t="s">
        <v>26</v>
      </c>
      <c r="B15" s="26">
        <v>10.1</v>
      </c>
      <c r="C15">
        <v>10.16</v>
      </c>
      <c r="D15" s="22">
        <v>10.14</v>
      </c>
      <c r="G15" s="4">
        <f t="shared" si="0"/>
        <v>6.0000000000000497E-2</v>
      </c>
      <c r="H15" s="33">
        <v>4.650000000000043E-2</v>
      </c>
      <c r="I15" s="33">
        <f t="shared" si="1"/>
        <v>0.1195050000000011</v>
      </c>
      <c r="J15">
        <v>0</v>
      </c>
      <c r="K15" s="18"/>
      <c r="M15" s="4">
        <f t="shared" si="2"/>
        <v>10.133333333333333</v>
      </c>
      <c r="N15" s="33">
        <f t="shared" si="3"/>
        <v>10.320333333333332</v>
      </c>
      <c r="O15" s="33">
        <f t="shared" si="4"/>
        <v>10.367763333333333</v>
      </c>
      <c r="P15" s="33">
        <f t="shared" si="5"/>
        <v>10.272903333333332</v>
      </c>
    </row>
    <row r="16" spans="1:18">
      <c r="A16" s="10" t="s">
        <v>27</v>
      </c>
      <c r="B16" s="26">
        <v>10.5</v>
      </c>
      <c r="C16">
        <v>10.52</v>
      </c>
      <c r="D16" s="22">
        <v>10.51</v>
      </c>
      <c r="G16" s="4">
        <f t="shared" si="0"/>
        <v>1.9999999999999574E-2</v>
      </c>
      <c r="H16" s="33">
        <v>4.650000000000043E-2</v>
      </c>
      <c r="I16" s="33">
        <f t="shared" si="1"/>
        <v>0.1195050000000011</v>
      </c>
      <c r="J16">
        <v>0</v>
      </c>
      <c r="K16" s="18"/>
      <c r="M16" s="4">
        <f t="shared" si="2"/>
        <v>10.51</v>
      </c>
      <c r="N16" s="33">
        <f t="shared" si="3"/>
        <v>10.320333333333332</v>
      </c>
      <c r="O16" s="33">
        <f t="shared" si="4"/>
        <v>10.367763333333333</v>
      </c>
      <c r="P16" s="33">
        <f t="shared" si="5"/>
        <v>10.272903333333332</v>
      </c>
    </row>
    <row r="17" spans="1:16">
      <c r="A17" s="10" t="s">
        <v>28</v>
      </c>
      <c r="B17" s="26">
        <v>10.199999999999999</v>
      </c>
      <c r="C17">
        <v>10.25</v>
      </c>
      <c r="D17" s="22">
        <v>10.220000000000001</v>
      </c>
      <c r="G17" s="4">
        <f t="shared" si="0"/>
        <v>5.0000000000000711E-2</v>
      </c>
      <c r="H17" s="33">
        <v>4.650000000000043E-2</v>
      </c>
      <c r="I17" s="33">
        <f t="shared" si="1"/>
        <v>0.1195050000000011</v>
      </c>
      <c r="J17">
        <v>0</v>
      </c>
      <c r="K17" s="18"/>
      <c r="M17" s="4">
        <f t="shared" si="2"/>
        <v>10.223333333333334</v>
      </c>
      <c r="N17" s="33">
        <f t="shared" si="3"/>
        <v>10.320333333333332</v>
      </c>
      <c r="O17" s="33">
        <f t="shared" si="4"/>
        <v>10.367763333333333</v>
      </c>
      <c r="P17" s="33">
        <f t="shared" si="5"/>
        <v>10.272903333333332</v>
      </c>
    </row>
    <row r="18" spans="1:16">
      <c r="A18" s="10" t="s">
        <v>29</v>
      </c>
      <c r="B18" s="26">
        <v>10.1</v>
      </c>
      <c r="C18">
        <v>10.15</v>
      </c>
      <c r="D18" s="22">
        <v>10.11</v>
      </c>
      <c r="G18" s="4">
        <f t="shared" si="0"/>
        <v>5.0000000000000711E-2</v>
      </c>
      <c r="H18" s="33">
        <v>4.650000000000043E-2</v>
      </c>
      <c r="I18" s="33">
        <f t="shared" si="1"/>
        <v>0.1195050000000011</v>
      </c>
      <c r="J18">
        <v>0</v>
      </c>
      <c r="K18" s="18"/>
      <c r="M18" s="4">
        <f t="shared" si="2"/>
        <v>10.119999999999999</v>
      </c>
      <c r="N18" s="33">
        <f t="shared" si="3"/>
        <v>10.320333333333332</v>
      </c>
      <c r="O18" s="33">
        <f t="shared" si="4"/>
        <v>10.367763333333333</v>
      </c>
      <c r="P18" s="33">
        <f t="shared" si="5"/>
        <v>10.272903333333332</v>
      </c>
    </row>
    <row r="19" spans="1:16">
      <c r="A19" s="10" t="s">
        <v>30</v>
      </c>
      <c r="B19" s="26">
        <v>10.199999999999999</v>
      </c>
      <c r="C19">
        <v>10.26</v>
      </c>
      <c r="D19" s="22">
        <v>10.25</v>
      </c>
      <c r="G19" s="4">
        <f t="shared" si="0"/>
        <v>6.0000000000000497E-2</v>
      </c>
      <c r="H19" s="33">
        <v>4.650000000000043E-2</v>
      </c>
      <c r="I19" s="33">
        <f t="shared" si="1"/>
        <v>0.1195050000000011</v>
      </c>
      <c r="J19">
        <v>0</v>
      </c>
      <c r="K19" s="18"/>
      <c r="M19" s="4">
        <f t="shared" si="2"/>
        <v>10.236666666666666</v>
      </c>
      <c r="N19" s="33">
        <f t="shared" si="3"/>
        <v>10.320333333333332</v>
      </c>
      <c r="O19" s="33">
        <f t="shared" si="4"/>
        <v>10.367763333333333</v>
      </c>
      <c r="P19" s="33">
        <f t="shared" si="5"/>
        <v>10.272903333333332</v>
      </c>
    </row>
    <row r="20" spans="1:16">
      <c r="A20" s="10" t="s">
        <v>31</v>
      </c>
      <c r="B20" s="26">
        <v>10.1</v>
      </c>
      <c r="C20">
        <v>10.15</v>
      </c>
      <c r="D20" s="22">
        <v>10.11</v>
      </c>
      <c r="G20" s="4">
        <f t="shared" si="0"/>
        <v>5.0000000000000711E-2</v>
      </c>
      <c r="H20" s="33">
        <v>4.650000000000043E-2</v>
      </c>
      <c r="I20" s="33">
        <f t="shared" si="1"/>
        <v>0.1195050000000011</v>
      </c>
      <c r="J20">
        <v>0</v>
      </c>
      <c r="K20" s="18"/>
      <c r="M20" s="4">
        <f t="shared" si="2"/>
        <v>10.119999999999999</v>
      </c>
      <c r="N20" s="33">
        <f t="shared" si="3"/>
        <v>10.320333333333332</v>
      </c>
      <c r="O20" s="33">
        <f t="shared" si="4"/>
        <v>10.367763333333333</v>
      </c>
      <c r="P20" s="33">
        <f t="shared" si="5"/>
        <v>10.272903333333332</v>
      </c>
    </row>
    <row r="21" spans="1:16">
      <c r="A21" s="10" t="s">
        <v>32</v>
      </c>
      <c r="B21" s="26">
        <v>10.6</v>
      </c>
      <c r="C21">
        <v>10.65</v>
      </c>
      <c r="D21" s="22">
        <v>10.63</v>
      </c>
      <c r="G21" s="4">
        <f t="shared" si="0"/>
        <v>5.0000000000000711E-2</v>
      </c>
      <c r="H21" s="33">
        <v>4.650000000000043E-2</v>
      </c>
      <c r="I21" s="33">
        <f t="shared" si="1"/>
        <v>0.1195050000000011</v>
      </c>
      <c r="J21">
        <v>0</v>
      </c>
      <c r="K21" s="18"/>
      <c r="M21" s="4">
        <f t="shared" si="2"/>
        <v>10.626666666666667</v>
      </c>
      <c r="N21" s="33">
        <f t="shared" si="3"/>
        <v>10.320333333333332</v>
      </c>
      <c r="O21" s="33">
        <f t="shared" si="4"/>
        <v>10.367763333333333</v>
      </c>
      <c r="P21" s="33">
        <f t="shared" si="5"/>
        <v>10.272903333333332</v>
      </c>
    </row>
    <row r="22" spans="1:16">
      <c r="A22" s="10" t="s">
        <v>33</v>
      </c>
      <c r="B22" s="26">
        <v>10.199999999999999</v>
      </c>
      <c r="C22">
        <v>10.24</v>
      </c>
      <c r="D22" s="22">
        <v>10.25</v>
      </c>
      <c r="G22" s="4">
        <f t="shared" si="0"/>
        <v>5.0000000000000711E-2</v>
      </c>
      <c r="H22" s="33">
        <v>4.650000000000043E-2</v>
      </c>
      <c r="I22" s="33">
        <f t="shared" si="1"/>
        <v>0.1195050000000011</v>
      </c>
      <c r="J22">
        <v>0</v>
      </c>
      <c r="K22" s="18"/>
      <c r="M22" s="4">
        <f t="shared" si="2"/>
        <v>10.229999999999999</v>
      </c>
      <c r="N22" s="33">
        <f t="shared" si="3"/>
        <v>10.320333333333332</v>
      </c>
      <c r="O22" s="33">
        <f t="shared" si="4"/>
        <v>10.367763333333333</v>
      </c>
      <c r="P22" s="33">
        <f t="shared" si="5"/>
        <v>10.272903333333332</v>
      </c>
    </row>
    <row r="23" spans="1:16">
      <c r="A23" s="10" t="s">
        <v>34</v>
      </c>
      <c r="B23" s="26">
        <v>10.199999999999999</v>
      </c>
      <c r="C23">
        <v>10.24</v>
      </c>
      <c r="D23" s="22">
        <v>10.23</v>
      </c>
      <c r="G23" s="4">
        <f t="shared" si="0"/>
        <v>4.0000000000000924E-2</v>
      </c>
      <c r="H23" s="33">
        <v>4.650000000000043E-2</v>
      </c>
      <c r="I23" s="33">
        <f t="shared" si="1"/>
        <v>0.1195050000000011</v>
      </c>
      <c r="J23">
        <v>0</v>
      </c>
      <c r="K23" s="18"/>
      <c r="M23" s="4">
        <f t="shared" si="2"/>
        <v>10.223333333333333</v>
      </c>
      <c r="N23" s="33">
        <f t="shared" si="3"/>
        <v>10.320333333333332</v>
      </c>
      <c r="O23" s="33">
        <f t="shared" si="4"/>
        <v>10.367763333333333</v>
      </c>
      <c r="P23" s="33">
        <f t="shared" si="5"/>
        <v>10.272903333333332</v>
      </c>
    </row>
    <row r="24" spans="1:16">
      <c r="A24" s="10" t="s">
        <v>35</v>
      </c>
      <c r="B24" s="26">
        <v>10.199999999999999</v>
      </c>
      <c r="C24">
        <v>10.220000000000001</v>
      </c>
      <c r="D24" s="22">
        <v>10.24</v>
      </c>
      <c r="G24" s="4">
        <f t="shared" si="0"/>
        <v>4.0000000000000924E-2</v>
      </c>
      <c r="H24" s="33">
        <v>4.650000000000043E-2</v>
      </c>
      <c r="I24" s="33">
        <f t="shared" si="1"/>
        <v>0.1195050000000011</v>
      </c>
      <c r="J24">
        <v>0</v>
      </c>
      <c r="K24" s="18"/>
      <c r="M24" s="4">
        <f t="shared" si="2"/>
        <v>10.220000000000001</v>
      </c>
      <c r="N24" s="33">
        <f t="shared" si="3"/>
        <v>10.320333333333332</v>
      </c>
      <c r="O24" s="33">
        <f t="shared" si="4"/>
        <v>10.367763333333333</v>
      </c>
      <c r="P24" s="33">
        <f t="shared" si="5"/>
        <v>10.272903333333332</v>
      </c>
    </row>
    <row r="25" spans="1:16">
      <c r="A25" s="10" t="s">
        <v>36</v>
      </c>
      <c r="B25" s="26">
        <v>10.6</v>
      </c>
      <c r="C25">
        <v>10.63</v>
      </c>
      <c r="D25" s="22">
        <v>10.64</v>
      </c>
      <c r="G25" s="4">
        <f t="shared" si="0"/>
        <v>4.0000000000000924E-2</v>
      </c>
      <c r="H25" s="33">
        <v>4.650000000000043E-2</v>
      </c>
      <c r="I25" s="33">
        <f t="shared" si="1"/>
        <v>0.1195050000000011</v>
      </c>
      <c r="J25">
        <v>0</v>
      </c>
      <c r="K25" s="18"/>
      <c r="M25" s="4">
        <f t="shared" si="2"/>
        <v>10.623333333333333</v>
      </c>
      <c r="N25" s="33">
        <f t="shared" si="3"/>
        <v>10.320333333333332</v>
      </c>
      <c r="O25" s="33">
        <f t="shared" si="4"/>
        <v>10.367763333333333</v>
      </c>
      <c r="P25" s="33">
        <f t="shared" si="5"/>
        <v>10.272903333333332</v>
      </c>
    </row>
    <row r="26" spans="1:16" ht="13.5" thickBot="1">
      <c r="A26" s="8" t="s">
        <v>37</v>
      </c>
      <c r="B26" s="27">
        <v>10.1</v>
      </c>
      <c r="C26" s="28">
        <v>10.14</v>
      </c>
      <c r="D26" s="29">
        <v>10.119999999999999</v>
      </c>
      <c r="E26" s="12"/>
      <c r="F26" s="12"/>
      <c r="G26" s="32">
        <f t="shared" si="0"/>
        <v>4.0000000000000924E-2</v>
      </c>
      <c r="H26" s="34">
        <v>4.650000000000043E-2</v>
      </c>
      <c r="I26" s="34">
        <f t="shared" si="1"/>
        <v>0.1195050000000011</v>
      </c>
      <c r="J26" s="12">
        <v>0</v>
      </c>
      <c r="K26" s="19"/>
      <c r="L26" s="12"/>
      <c r="M26" s="13">
        <f t="shared" si="2"/>
        <v>10.119999999999999</v>
      </c>
      <c r="N26" s="34">
        <f t="shared" si="3"/>
        <v>10.320333333333332</v>
      </c>
      <c r="O26" s="34">
        <f t="shared" si="4"/>
        <v>10.367763333333333</v>
      </c>
      <c r="P26" s="34">
        <f t="shared" si="5"/>
        <v>10.272903333333332</v>
      </c>
    </row>
    <row r="27" spans="1:16" ht="13.5" thickBot="1">
      <c r="F27" s="16" t="s">
        <v>38</v>
      </c>
      <c r="G27" s="35">
        <f>AVERAGE(G7:G26)</f>
        <v>4.650000000000043E-2</v>
      </c>
      <c r="K27" s="18"/>
      <c r="L27" s="21" t="s">
        <v>39</v>
      </c>
      <c r="M27" s="5">
        <f>AVERAGE(M7:M26)</f>
        <v>10.320333333333332</v>
      </c>
    </row>
    <row r="28" spans="1:16">
      <c r="K28" s="18"/>
    </row>
    <row r="29" spans="1:16">
      <c r="F29" s="9" t="s">
        <v>40</v>
      </c>
      <c r="H29" s="14">
        <f>2.57*G27</f>
        <v>0.1195050000000011</v>
      </c>
      <c r="K29" s="18"/>
      <c r="L29" s="9" t="s">
        <v>41</v>
      </c>
      <c r="N29" s="14">
        <f>M27+(1.02*G27)</f>
        <v>10.367763333333333</v>
      </c>
    </row>
    <row r="30" spans="1:16">
      <c r="F30" s="9" t="s">
        <v>42</v>
      </c>
      <c r="H30" s="14">
        <f>0*G27</f>
        <v>0</v>
      </c>
      <c r="K30" s="18"/>
      <c r="L30" s="9" t="s">
        <v>43</v>
      </c>
      <c r="N30" s="14">
        <f>M27-(1.02*G27)</f>
        <v>10.272903333333332</v>
      </c>
    </row>
    <row r="31" spans="1:16" ht="25.5" customHeight="1"/>
  </sheetData>
  <mergeCells count="2">
    <mergeCell ref="B5:D5"/>
    <mergeCell ref="E5:F5"/>
  </mergeCells>
  <printOptions gridLines="1"/>
  <pageMargins left="0.25" right="0.25" top="0.75" bottom="0.75" header="0.3" footer="0.3"/>
  <pageSetup scale="83" orientation="portrait" verticalDpi="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N16" sqref="N16"/>
    </sheetView>
  </sheetViews>
  <sheetFormatPr defaultColWidth="8.85546875" defaultRowHeight="12.75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Home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Leanne Martin</dc:creator>
  <cp:keywords/>
  <dc:description/>
  <cp:lastModifiedBy>tyler gigot</cp:lastModifiedBy>
  <cp:revision/>
  <dcterms:created xsi:type="dcterms:W3CDTF">2007-07-14T04:38:31Z</dcterms:created>
  <dcterms:modified xsi:type="dcterms:W3CDTF">2023-08-15T22:37:36Z</dcterms:modified>
  <cp:category/>
  <cp:contentStatus/>
</cp:coreProperties>
</file>