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drawings/drawing5.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ml.chartshapes+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ml.chartshapes+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ml.chartshapes+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1.xml" ContentType="application/vnd.openxmlformats-officedocument.drawing+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2.xml" ContentType="application/vnd.openxmlformats-officedocument.drawingml.chartshapes+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3.xml" ContentType="application/vnd.openxmlformats-officedocument.drawingml.chartshapes+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4.xml" ContentType="application/vnd.openxmlformats-officedocument.drawingml.chartshapes+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5.xml" ContentType="application/vnd.openxmlformats-officedocument.drawingml.chartshapes+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6.xml" ContentType="application/vnd.openxmlformats-officedocument.drawingml.chartshapes+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7.xml" ContentType="application/vnd.openxmlformats-officedocument.drawingml.chartshapes+xml"/>
  <Override PartName="/xl/charts/chart29.xml" ContentType="application/vnd.openxmlformats-officedocument.drawingml.chart+xml"/>
  <Override PartName="/xl/drawings/drawing18.xml" ContentType="application/vnd.openxmlformats-officedocument.drawingml.chartshapes+xml"/>
  <Override PartName="/xl/charts/chart30.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9.xml" ContentType="application/vnd.openxmlformats-officedocument.drawingml.chartshapes+xml"/>
  <Override PartName="/xl/charts/chart31.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20.xml" ContentType="application/vnd.openxmlformats-officedocument.drawingml.chartshapes+xml"/>
  <Override PartName="/xl/charts/chart32.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21.xml" ContentType="application/vnd.openxmlformats-officedocument.drawingml.chartshapes+xml"/>
  <Override PartName="/xl/charts/chart33.xml" ContentType="application/vnd.openxmlformats-officedocument.drawingml.chart+xml"/>
  <Override PartName="/xl/charts/style31.xml" ContentType="application/vnd.ms-office.chartstyle+xml"/>
  <Override PartName="/xl/charts/colors31.xml" ContentType="application/vnd.ms-office.chartcolorstyle+xml"/>
  <Override PartName="/xl/charts/chart34.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22.xml" ContentType="application/vnd.openxmlformats-officedocument.drawingml.chartshapes+xml"/>
  <Override PartName="/xl/charts/chart35.xml" ContentType="application/vnd.openxmlformats-officedocument.drawingml.chart+xml"/>
  <Override PartName="/xl/charts/style33.xml" ContentType="application/vnd.ms-office.chartstyle+xml"/>
  <Override PartName="/xl/charts/colors33.xml" ContentType="application/vnd.ms-office.chartcolorstyle+xml"/>
  <Override PartName="/xl/charts/chart36.xml" ContentType="application/vnd.openxmlformats-officedocument.drawingml.chart+xml"/>
  <Override PartName="/xl/charts/style34.xml" ContentType="application/vnd.ms-office.chartstyle+xml"/>
  <Override PartName="/xl/charts/colors34.xml" ContentType="application/vnd.ms-office.chartcolorstyle+xml"/>
  <Override PartName="/xl/charts/chart37.xml" ContentType="application/vnd.openxmlformats-officedocument.drawingml.chart+xml"/>
  <Override PartName="/xl/charts/style35.xml" ContentType="application/vnd.ms-office.chartstyle+xml"/>
  <Override PartName="/xl/charts/colors35.xml" ContentType="application/vnd.ms-office.chartcolorstyle+xml"/>
  <Override PartName="/xl/charts/chart38.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23.xml" ContentType="application/vnd.openxmlformats-officedocument.drawingml.chartshapes+xml"/>
  <Override PartName="/xl/charts/chart39.xml" ContentType="application/vnd.openxmlformats-officedocument.drawingml.chart+xml"/>
  <Override PartName="/xl/charts/style37.xml" ContentType="application/vnd.ms-office.chartstyle+xml"/>
  <Override PartName="/xl/charts/colors37.xml" ContentType="application/vnd.ms-office.chartcolorstyle+xml"/>
  <Override PartName="/xl/charts/chart40.xml" ContentType="application/vnd.openxmlformats-officedocument.drawingml.chart+xml"/>
  <Override PartName="/xl/charts/style38.xml" ContentType="application/vnd.ms-office.chartstyle+xml"/>
  <Override PartName="/xl/charts/colors38.xml" ContentType="application/vnd.ms-office.chartcolorstyle+xml"/>
  <Override PartName="/xl/charts/chart41.xml" ContentType="application/vnd.openxmlformats-officedocument.drawingml.chart+xml"/>
  <Override PartName="/xl/charts/style39.xml" ContentType="application/vnd.ms-office.chartstyle+xml"/>
  <Override PartName="/xl/charts/colors3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palak\Downloads\PA1_B4_Grp34-Nollora-20241111T153523Z-001\PA1_B4_Grp34-Nollora\"/>
    </mc:Choice>
  </mc:AlternateContent>
  <xr:revisionPtr revIDLastSave="0" documentId="13_ncr:1_{787985E0-F590-43D8-B292-672A0CDFDCDA}" xr6:coauthVersionLast="47" xr6:coauthVersionMax="47" xr10:uidLastSave="{00000000-0000-0000-0000-000000000000}"/>
  <bookViews>
    <workbookView xWindow="28680" yWindow="-2130" windowWidth="29040" windowHeight="15720" activeTab="5" xr2:uid="{00000000-000D-0000-FFFF-FFFF00000000}"/>
  </bookViews>
  <sheets>
    <sheet name="raw data" sheetId="1" r:id="rId1"/>
    <sheet name="manipulated data" sheetId="2" r:id="rId2"/>
    <sheet name="Company Names" sheetId="6" r:id="rId3"/>
    <sheet name="SQL Queries" sheetId="7" r:id="rId4"/>
    <sheet name="findings(tables n charts)" sheetId="3" r:id="rId5"/>
    <sheet name="summary" sheetId="4" r:id="rId6"/>
  </sheets>
  <externalReferences>
    <externalReference r:id="rId7"/>
  </externalReferences>
  <calcPr calcId="191029"/>
  <pivotCaches>
    <pivotCache cacheId="0" r:id="rId8"/>
  </pivotCaches>
</workbook>
</file>

<file path=xl/calcChain.xml><?xml version="1.0" encoding="utf-8"?>
<calcChain xmlns="http://schemas.openxmlformats.org/spreadsheetml/2006/main">
  <c r="G470" i="3" l="1"/>
  <c r="G469" i="3"/>
  <c r="F329" i="3"/>
  <c r="F328" i="3"/>
  <c r="F327" i="3"/>
  <c r="F326" i="3"/>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Q158" i="4" l="1"/>
  <c r="Q157" i="4"/>
  <c r="Q156" i="4"/>
  <c r="Q155" i="4"/>
  <c r="Q154" i="4"/>
  <c r="Q153" i="4"/>
  <c r="Q152" i="4"/>
  <c r="F304" i="3"/>
  <c r="F306" i="3" s="1"/>
  <c r="F279" i="3"/>
  <c r="F224" i="3"/>
  <c r="F42" i="3"/>
  <c r="A15" i="3"/>
  <c r="A14" i="3"/>
  <c r="A13" i="3"/>
  <c r="A12" i="3"/>
  <c r="A10" i="3"/>
  <c r="A9" i="3"/>
  <c r="A8" i="3"/>
  <c r="A7" i="3"/>
  <c r="B5" i="3"/>
  <c r="A4" i="3"/>
  <c r="B2" i="3"/>
  <c r="A1" i="3"/>
  <c r="K2467" i="2"/>
  <c r="I2467" i="2"/>
  <c r="K2466" i="2"/>
  <c r="I2466" i="2"/>
  <c r="K2465" i="2"/>
  <c r="I2465" i="2"/>
  <c r="K2464" i="2"/>
  <c r="I2464" i="2"/>
  <c r="K2463" i="2"/>
  <c r="I2463" i="2"/>
  <c r="K2462" i="2"/>
  <c r="I2462" i="2"/>
  <c r="K2461" i="2"/>
  <c r="I2461" i="2"/>
  <c r="K2460" i="2"/>
  <c r="I2460" i="2"/>
  <c r="K2459" i="2"/>
  <c r="I2459" i="2"/>
  <c r="K2458" i="2"/>
  <c r="I2458" i="2"/>
  <c r="K2457" i="2"/>
  <c r="I2457" i="2"/>
  <c r="K2456" i="2"/>
  <c r="I2456" i="2"/>
  <c r="K2455" i="2"/>
  <c r="I2455" i="2"/>
  <c r="K2454" i="2"/>
  <c r="I2454" i="2"/>
  <c r="K2453" i="2"/>
  <c r="I2453" i="2"/>
  <c r="K2452" i="2"/>
  <c r="I2452" i="2"/>
  <c r="K2451" i="2"/>
  <c r="I2451" i="2"/>
  <c r="K2450" i="2"/>
  <c r="I2450" i="2"/>
  <c r="K2449" i="2"/>
  <c r="I2449" i="2"/>
  <c r="K2448" i="2"/>
  <c r="I2448" i="2"/>
  <c r="K2447" i="2"/>
  <c r="I2447" i="2"/>
  <c r="K2446" i="2"/>
  <c r="I2446" i="2"/>
  <c r="K2445" i="2"/>
  <c r="I2445" i="2"/>
  <c r="K2444" i="2"/>
  <c r="I2444" i="2"/>
  <c r="K2443" i="2"/>
  <c r="I2443" i="2"/>
  <c r="K2442" i="2"/>
  <c r="I2442" i="2"/>
  <c r="K2441" i="2"/>
  <c r="I2441" i="2"/>
  <c r="K2440" i="2"/>
  <c r="I2440" i="2"/>
  <c r="K2439" i="2"/>
  <c r="I2439" i="2"/>
  <c r="K2438" i="2"/>
  <c r="I2438" i="2"/>
  <c r="K2437" i="2"/>
  <c r="I2437" i="2"/>
  <c r="K2436" i="2"/>
  <c r="I2436" i="2"/>
  <c r="K2435" i="2"/>
  <c r="I2435" i="2"/>
  <c r="K2434" i="2"/>
  <c r="I2434" i="2"/>
  <c r="K2433" i="2"/>
  <c r="I2433" i="2"/>
  <c r="K2432" i="2"/>
  <c r="I2432" i="2"/>
  <c r="K2431" i="2"/>
  <c r="I2431" i="2"/>
  <c r="K2430" i="2"/>
  <c r="I2430" i="2"/>
  <c r="K2429" i="2"/>
  <c r="I2429" i="2"/>
  <c r="K2428" i="2"/>
  <c r="I2428" i="2"/>
  <c r="K2427" i="2"/>
  <c r="I2427" i="2"/>
  <c r="K2426" i="2"/>
  <c r="I2426" i="2"/>
  <c r="K2425" i="2"/>
  <c r="I2425" i="2"/>
  <c r="K2424" i="2"/>
  <c r="I2424" i="2"/>
  <c r="K2423" i="2"/>
  <c r="I2423" i="2"/>
  <c r="K2422" i="2"/>
  <c r="I2422" i="2"/>
  <c r="K2421" i="2"/>
  <c r="I2421" i="2"/>
  <c r="K2420" i="2"/>
  <c r="I2420" i="2"/>
  <c r="K2419" i="2"/>
  <c r="I2419" i="2"/>
  <c r="K2418" i="2"/>
  <c r="I2418" i="2"/>
  <c r="K2417" i="2"/>
  <c r="I2417" i="2"/>
  <c r="K2416" i="2"/>
  <c r="I2416" i="2"/>
  <c r="K2415" i="2"/>
  <c r="I2415" i="2"/>
  <c r="K2414" i="2"/>
  <c r="I2414" i="2"/>
  <c r="K2413" i="2"/>
  <c r="I2413" i="2"/>
  <c r="K2412" i="2"/>
  <c r="I2412" i="2"/>
  <c r="K2411" i="2"/>
  <c r="I2411" i="2"/>
  <c r="K2410" i="2"/>
  <c r="I2410" i="2"/>
  <c r="K2409" i="2"/>
  <c r="I2409" i="2"/>
  <c r="K2408" i="2"/>
  <c r="I2408" i="2"/>
  <c r="K2407" i="2"/>
  <c r="I2407" i="2"/>
  <c r="K2406" i="2"/>
  <c r="I2406" i="2"/>
  <c r="K2405" i="2"/>
  <c r="I2405" i="2"/>
  <c r="K2404" i="2"/>
  <c r="I2404" i="2"/>
  <c r="K2403" i="2"/>
  <c r="I2403" i="2"/>
  <c r="K2402" i="2"/>
  <c r="I2402" i="2"/>
  <c r="K2401" i="2"/>
  <c r="I2401" i="2"/>
  <c r="K2400" i="2"/>
  <c r="I2400" i="2"/>
  <c r="K2399" i="2"/>
  <c r="I2399" i="2"/>
  <c r="K2398" i="2"/>
  <c r="I2398" i="2"/>
  <c r="K2397" i="2"/>
  <c r="I2397" i="2"/>
  <c r="K2396" i="2"/>
  <c r="I2396" i="2"/>
  <c r="K2395" i="2"/>
  <c r="I2395" i="2"/>
  <c r="K2394" i="2"/>
  <c r="I2394" i="2"/>
  <c r="K2393" i="2"/>
  <c r="I2393" i="2"/>
  <c r="K2392" i="2"/>
  <c r="I2392" i="2"/>
  <c r="K2391" i="2"/>
  <c r="I2391" i="2"/>
  <c r="K2390" i="2"/>
  <c r="I2390" i="2"/>
  <c r="K2389" i="2"/>
  <c r="I2389" i="2"/>
  <c r="K2388" i="2"/>
  <c r="I2388" i="2"/>
  <c r="K2387" i="2"/>
  <c r="I2387" i="2"/>
  <c r="K2386" i="2"/>
  <c r="I2386" i="2"/>
  <c r="K2385" i="2"/>
  <c r="I2385" i="2"/>
  <c r="K2384" i="2"/>
  <c r="I2384" i="2"/>
  <c r="K2383" i="2"/>
  <c r="I2383" i="2"/>
  <c r="K2382" i="2"/>
  <c r="I2382" i="2"/>
  <c r="K2381" i="2"/>
  <c r="I2381" i="2"/>
  <c r="K2380" i="2"/>
  <c r="I2380" i="2"/>
  <c r="K2379" i="2"/>
  <c r="I2379" i="2"/>
  <c r="K2378" i="2"/>
  <c r="I2378" i="2"/>
  <c r="K2377" i="2"/>
  <c r="I2377" i="2"/>
  <c r="K2376" i="2"/>
  <c r="I2376" i="2"/>
  <c r="K2375" i="2"/>
  <c r="I2375" i="2"/>
  <c r="K2374" i="2"/>
  <c r="I2374" i="2"/>
  <c r="K2373" i="2"/>
  <c r="I2373" i="2"/>
  <c r="K2372" i="2"/>
  <c r="I2372" i="2"/>
  <c r="K2371" i="2"/>
  <c r="I2371" i="2"/>
  <c r="K2370" i="2"/>
  <c r="I2370" i="2"/>
  <c r="K2369" i="2"/>
  <c r="I2369" i="2"/>
  <c r="K2368" i="2"/>
  <c r="I2368" i="2"/>
  <c r="K2367" i="2"/>
  <c r="I2367" i="2"/>
  <c r="K2366" i="2"/>
  <c r="I2366" i="2"/>
  <c r="K2365" i="2"/>
  <c r="I2365" i="2"/>
  <c r="K2364" i="2"/>
  <c r="I2364" i="2"/>
  <c r="K2363" i="2"/>
  <c r="I2363" i="2"/>
  <c r="K2362" i="2"/>
  <c r="I2362" i="2"/>
  <c r="K2361" i="2"/>
  <c r="I2361" i="2"/>
  <c r="K2360" i="2"/>
  <c r="I2360" i="2"/>
  <c r="K2359" i="2"/>
  <c r="I2359" i="2"/>
  <c r="K2358" i="2"/>
  <c r="I2358" i="2"/>
  <c r="K2357" i="2"/>
  <c r="I2357" i="2"/>
  <c r="K2356" i="2"/>
  <c r="I2356" i="2"/>
  <c r="K2355" i="2"/>
  <c r="I2355" i="2"/>
  <c r="K2354" i="2"/>
  <c r="I2354" i="2"/>
  <c r="K2353" i="2"/>
  <c r="I2353" i="2"/>
  <c r="K2352" i="2"/>
  <c r="I2352" i="2"/>
  <c r="K2351" i="2"/>
  <c r="I2351" i="2"/>
  <c r="K2350" i="2"/>
  <c r="I2350" i="2"/>
  <c r="K2349" i="2"/>
  <c r="I2349" i="2"/>
  <c r="K2348" i="2"/>
  <c r="I2348" i="2"/>
  <c r="K2347" i="2"/>
  <c r="I2347" i="2"/>
  <c r="K2346" i="2"/>
  <c r="I2346" i="2"/>
  <c r="K2345" i="2"/>
  <c r="I2345" i="2"/>
  <c r="K2344" i="2"/>
  <c r="I2344" i="2"/>
  <c r="K2343" i="2"/>
  <c r="I2343" i="2"/>
  <c r="K2342" i="2"/>
  <c r="I2342" i="2"/>
  <c r="K2341" i="2"/>
  <c r="I2341" i="2"/>
  <c r="K2340" i="2"/>
  <c r="I2340" i="2"/>
  <c r="K2339" i="2"/>
  <c r="I2339" i="2"/>
  <c r="K2338" i="2"/>
  <c r="I2338" i="2"/>
  <c r="K2337" i="2"/>
  <c r="I2337" i="2"/>
  <c r="K2336" i="2"/>
  <c r="I2336" i="2"/>
  <c r="K2335" i="2"/>
  <c r="I2335" i="2"/>
  <c r="K2334" i="2"/>
  <c r="I2334" i="2"/>
  <c r="K2333" i="2"/>
  <c r="I2333" i="2"/>
  <c r="K2332" i="2"/>
  <c r="I2332" i="2"/>
  <c r="K2331" i="2"/>
  <c r="I2331" i="2"/>
  <c r="K2330" i="2"/>
  <c r="I2330" i="2"/>
  <c r="K2329" i="2"/>
  <c r="I2329" i="2"/>
  <c r="K2328" i="2"/>
  <c r="I2328" i="2"/>
  <c r="K2327" i="2"/>
  <c r="I2327" i="2"/>
  <c r="K2326" i="2"/>
  <c r="I2326" i="2"/>
  <c r="K2325" i="2"/>
  <c r="I2325" i="2"/>
  <c r="K2324" i="2"/>
  <c r="I2324" i="2"/>
  <c r="K2323" i="2"/>
  <c r="I2323" i="2"/>
  <c r="K2322" i="2"/>
  <c r="I2322" i="2"/>
  <c r="K2321" i="2"/>
  <c r="I2321" i="2"/>
  <c r="K2320" i="2"/>
  <c r="I2320" i="2"/>
  <c r="K2319" i="2"/>
  <c r="I2319" i="2"/>
  <c r="K2318" i="2"/>
  <c r="I2318" i="2"/>
  <c r="K2317" i="2"/>
  <c r="I2317" i="2"/>
  <c r="K2316" i="2"/>
  <c r="I2316" i="2"/>
  <c r="K2315" i="2"/>
  <c r="I2315" i="2"/>
  <c r="K2314" i="2"/>
  <c r="I2314" i="2"/>
  <c r="K2313" i="2"/>
  <c r="I2313" i="2"/>
  <c r="K2312" i="2"/>
  <c r="I2312" i="2"/>
  <c r="K2311" i="2"/>
  <c r="I2311" i="2"/>
  <c r="K2310" i="2"/>
  <c r="I2310" i="2"/>
  <c r="K2309" i="2"/>
  <c r="I2309" i="2"/>
  <c r="K2308" i="2"/>
  <c r="I2308" i="2"/>
  <c r="K2307" i="2"/>
  <c r="I2307" i="2"/>
  <c r="K2306" i="2"/>
  <c r="I2306" i="2"/>
  <c r="K2305" i="2"/>
  <c r="I2305" i="2"/>
  <c r="K2304" i="2"/>
  <c r="I2304" i="2"/>
  <c r="K2303" i="2"/>
  <c r="I2303" i="2"/>
  <c r="K2302" i="2"/>
  <c r="I2302" i="2"/>
  <c r="K2301" i="2"/>
  <c r="I2301" i="2"/>
  <c r="K2300" i="2"/>
  <c r="I2300" i="2"/>
  <c r="K2299" i="2"/>
  <c r="I2299" i="2"/>
  <c r="K2298" i="2"/>
  <c r="I2298" i="2"/>
  <c r="K2297" i="2"/>
  <c r="I2297" i="2"/>
  <c r="K2296" i="2"/>
  <c r="I2296" i="2"/>
  <c r="K2295" i="2"/>
  <c r="I2295" i="2"/>
  <c r="K2294" i="2"/>
  <c r="I2294" i="2"/>
  <c r="K2293" i="2"/>
  <c r="I2293" i="2"/>
  <c r="K2292" i="2"/>
  <c r="I2292" i="2"/>
  <c r="K2291" i="2"/>
  <c r="I2291" i="2"/>
  <c r="K2290" i="2"/>
  <c r="I2290" i="2"/>
  <c r="K2289" i="2"/>
  <c r="I2289" i="2"/>
  <c r="K2288" i="2"/>
  <c r="I2288" i="2"/>
  <c r="K2287" i="2"/>
  <c r="I2287" i="2"/>
  <c r="K2286" i="2"/>
  <c r="I2286" i="2"/>
  <c r="K2285" i="2"/>
  <c r="I2285" i="2"/>
  <c r="K2284" i="2"/>
  <c r="I2284" i="2"/>
  <c r="K2283" i="2"/>
  <c r="I2283" i="2"/>
  <c r="K2282" i="2"/>
  <c r="I2282" i="2"/>
  <c r="K2281" i="2"/>
  <c r="I2281" i="2"/>
  <c r="K2280" i="2"/>
  <c r="I2280" i="2"/>
  <c r="K2279" i="2"/>
  <c r="I2279" i="2"/>
  <c r="K2278" i="2"/>
  <c r="I2278" i="2"/>
  <c r="K2277" i="2"/>
  <c r="I2277" i="2"/>
  <c r="K2276" i="2"/>
  <c r="I2276" i="2"/>
  <c r="K2275" i="2"/>
  <c r="I2275" i="2"/>
  <c r="K2274" i="2"/>
  <c r="I2274" i="2"/>
  <c r="K2273" i="2"/>
  <c r="I2273" i="2"/>
  <c r="K2272" i="2"/>
  <c r="I2272" i="2"/>
  <c r="K2271" i="2"/>
  <c r="I2271" i="2"/>
  <c r="K2270" i="2"/>
  <c r="I2270" i="2"/>
  <c r="K2269" i="2"/>
  <c r="I2269" i="2"/>
  <c r="K2268" i="2"/>
  <c r="I2268" i="2"/>
  <c r="K2267" i="2"/>
  <c r="I2267" i="2"/>
  <c r="K2266" i="2"/>
  <c r="I2266" i="2"/>
  <c r="K2265" i="2"/>
  <c r="I2265" i="2"/>
  <c r="K2264" i="2"/>
  <c r="I2264" i="2"/>
  <c r="K2263" i="2"/>
  <c r="I2263" i="2"/>
  <c r="K2262" i="2"/>
  <c r="I2262" i="2"/>
  <c r="K2261" i="2"/>
  <c r="I2261" i="2"/>
  <c r="K2260" i="2"/>
  <c r="I2260" i="2"/>
  <c r="K2259" i="2"/>
  <c r="I2259" i="2"/>
  <c r="K2258" i="2"/>
  <c r="I2258" i="2"/>
  <c r="K2257" i="2"/>
  <c r="I2257" i="2"/>
  <c r="K2256" i="2"/>
  <c r="I2256" i="2"/>
  <c r="K2255" i="2"/>
  <c r="I2255" i="2"/>
  <c r="K2254" i="2"/>
  <c r="I2254" i="2"/>
  <c r="K2253" i="2"/>
  <c r="I2253" i="2"/>
  <c r="K2252" i="2"/>
  <c r="I2252" i="2"/>
  <c r="K2251" i="2"/>
  <c r="I2251" i="2"/>
  <c r="K2250" i="2"/>
  <c r="I2250" i="2"/>
  <c r="K2249" i="2"/>
  <c r="I2249" i="2"/>
  <c r="K2248" i="2"/>
  <c r="I2248" i="2"/>
  <c r="K2247" i="2"/>
  <c r="I2247" i="2"/>
  <c r="K2246" i="2"/>
  <c r="I2246" i="2"/>
  <c r="K2245" i="2"/>
  <c r="I2245" i="2"/>
  <c r="K2244" i="2"/>
  <c r="I2244" i="2"/>
  <c r="K2243" i="2"/>
  <c r="I2243" i="2"/>
  <c r="K2242" i="2"/>
  <c r="I2242" i="2"/>
  <c r="K2241" i="2"/>
  <c r="I2241" i="2"/>
  <c r="K2240" i="2"/>
  <c r="I2240" i="2"/>
  <c r="K2239" i="2"/>
  <c r="I2239" i="2"/>
  <c r="K2238" i="2"/>
  <c r="I2238" i="2"/>
  <c r="K2237" i="2"/>
  <c r="I2237" i="2"/>
  <c r="K2236" i="2"/>
  <c r="I2236" i="2"/>
  <c r="K2235" i="2"/>
  <c r="I2235" i="2"/>
  <c r="K2234" i="2"/>
  <c r="I2234" i="2"/>
  <c r="K2233" i="2"/>
  <c r="I2233" i="2"/>
  <c r="K2232" i="2"/>
  <c r="I2232" i="2"/>
  <c r="K2231" i="2"/>
  <c r="I2231" i="2"/>
  <c r="K2230" i="2"/>
  <c r="I2230" i="2"/>
  <c r="K2229" i="2"/>
  <c r="I2229" i="2"/>
  <c r="K2228" i="2"/>
  <c r="I2228" i="2"/>
  <c r="K2227" i="2"/>
  <c r="I2227" i="2"/>
  <c r="K2226" i="2"/>
  <c r="I2226" i="2"/>
  <c r="K2225" i="2"/>
  <c r="I2225" i="2"/>
  <c r="K2224" i="2"/>
  <c r="I2224" i="2"/>
  <c r="K2223" i="2"/>
  <c r="I2223" i="2"/>
  <c r="K2222" i="2"/>
  <c r="I2222" i="2"/>
  <c r="K2221" i="2"/>
  <c r="I2221" i="2"/>
  <c r="K2220" i="2"/>
  <c r="I2220" i="2"/>
  <c r="K2219" i="2"/>
  <c r="I2219" i="2"/>
  <c r="K2218" i="2"/>
  <c r="I2218" i="2"/>
  <c r="K2217" i="2"/>
  <c r="I2217" i="2"/>
  <c r="K2216" i="2"/>
  <c r="I2216" i="2"/>
  <c r="K2215" i="2"/>
  <c r="I2215" i="2"/>
  <c r="K2214" i="2"/>
  <c r="I2214" i="2"/>
  <c r="K2213" i="2"/>
  <c r="I2213" i="2"/>
  <c r="K2212" i="2"/>
  <c r="I2212" i="2"/>
  <c r="K2211" i="2"/>
  <c r="I2211" i="2"/>
  <c r="K2210" i="2"/>
  <c r="I2210" i="2"/>
  <c r="K2209" i="2"/>
  <c r="I2209" i="2"/>
  <c r="K2208" i="2"/>
  <c r="I2208" i="2"/>
  <c r="K2207" i="2"/>
  <c r="I2207" i="2"/>
  <c r="K2206" i="2"/>
  <c r="I2206" i="2"/>
  <c r="K2205" i="2"/>
  <c r="I2205" i="2"/>
  <c r="K2204" i="2"/>
  <c r="I2204" i="2"/>
  <c r="K2203" i="2"/>
  <c r="I2203" i="2"/>
  <c r="K2202" i="2"/>
  <c r="I2202" i="2"/>
  <c r="K2201" i="2"/>
  <c r="I2201" i="2"/>
  <c r="K2200" i="2"/>
  <c r="I2200" i="2"/>
  <c r="K2199" i="2"/>
  <c r="I2199" i="2"/>
  <c r="K2198" i="2"/>
  <c r="I2198" i="2"/>
  <c r="K2197" i="2"/>
  <c r="I2197" i="2"/>
  <c r="K2196" i="2"/>
  <c r="I2196" i="2"/>
  <c r="K2195" i="2"/>
  <c r="I2195" i="2"/>
  <c r="K2194" i="2"/>
  <c r="I2194" i="2"/>
  <c r="K2193" i="2"/>
  <c r="I2193" i="2"/>
  <c r="K2192" i="2"/>
  <c r="I2192" i="2"/>
  <c r="K2191" i="2"/>
  <c r="I2191" i="2"/>
  <c r="K2190" i="2"/>
  <c r="I2190" i="2"/>
  <c r="K2189" i="2"/>
  <c r="I2189" i="2"/>
  <c r="K2188" i="2"/>
  <c r="I2188" i="2"/>
  <c r="K2187" i="2"/>
  <c r="I2187" i="2"/>
  <c r="K2186" i="2"/>
  <c r="I2186" i="2"/>
  <c r="K2185" i="2"/>
  <c r="I2185" i="2"/>
  <c r="K2184" i="2"/>
  <c r="I2184" i="2"/>
  <c r="K2183" i="2"/>
  <c r="I2183" i="2"/>
  <c r="K2182" i="2"/>
  <c r="I2182" i="2"/>
  <c r="K2181" i="2"/>
  <c r="I2181" i="2"/>
  <c r="K2180" i="2"/>
  <c r="I2180" i="2"/>
  <c r="K2179" i="2"/>
  <c r="I2179" i="2"/>
  <c r="K2178" i="2"/>
  <c r="I2178" i="2"/>
  <c r="K2177" i="2"/>
  <c r="I2177" i="2"/>
  <c r="K2176" i="2"/>
  <c r="I2176" i="2"/>
  <c r="K2175" i="2"/>
  <c r="I2175" i="2"/>
  <c r="K2174" i="2"/>
  <c r="I2174" i="2"/>
  <c r="K2173" i="2"/>
  <c r="I2173" i="2"/>
  <c r="K2172" i="2"/>
  <c r="I2172" i="2"/>
  <c r="K2171" i="2"/>
  <c r="I2171" i="2"/>
  <c r="K2170" i="2"/>
  <c r="I2170" i="2"/>
  <c r="K2169" i="2"/>
  <c r="I2169" i="2"/>
  <c r="K2168" i="2"/>
  <c r="I2168" i="2"/>
  <c r="K2167" i="2"/>
  <c r="I2167" i="2"/>
  <c r="K2166" i="2"/>
  <c r="I2166" i="2"/>
  <c r="K2165" i="2"/>
  <c r="I2165" i="2"/>
  <c r="K2164" i="2"/>
  <c r="I2164" i="2"/>
  <c r="K2163" i="2"/>
  <c r="I2163" i="2"/>
  <c r="K2162" i="2"/>
  <c r="I2162" i="2"/>
  <c r="K2161" i="2"/>
  <c r="I2161" i="2"/>
  <c r="K2160" i="2"/>
  <c r="I2160" i="2"/>
  <c r="K2159" i="2"/>
  <c r="I2159" i="2"/>
  <c r="K2158" i="2"/>
  <c r="I2158" i="2"/>
  <c r="K2157" i="2"/>
  <c r="I2157" i="2"/>
  <c r="K2156" i="2"/>
  <c r="I2156" i="2"/>
  <c r="K2155" i="2"/>
  <c r="I2155" i="2"/>
  <c r="K2154" i="2"/>
  <c r="I2154" i="2"/>
  <c r="K2153" i="2"/>
  <c r="I2153" i="2"/>
  <c r="K2152" i="2"/>
  <c r="I2152" i="2"/>
  <c r="K2151" i="2"/>
  <c r="I2151" i="2"/>
  <c r="K2150" i="2"/>
  <c r="I2150" i="2"/>
  <c r="K2149" i="2"/>
  <c r="I2149" i="2"/>
  <c r="K2148" i="2"/>
  <c r="I2148" i="2"/>
  <c r="K2147" i="2"/>
  <c r="I2147" i="2"/>
  <c r="K2146" i="2"/>
  <c r="I2146" i="2"/>
  <c r="K2145" i="2"/>
  <c r="I2145" i="2"/>
  <c r="K2144" i="2"/>
  <c r="I2144" i="2"/>
  <c r="K2143" i="2"/>
  <c r="I2143" i="2"/>
  <c r="K2142" i="2"/>
  <c r="I2142" i="2"/>
  <c r="K2141" i="2"/>
  <c r="I2141" i="2"/>
  <c r="K2140" i="2"/>
  <c r="I2140" i="2"/>
  <c r="K2139" i="2"/>
  <c r="I2139" i="2"/>
  <c r="K2138" i="2"/>
  <c r="I2138" i="2"/>
  <c r="K2137" i="2"/>
  <c r="I2137" i="2"/>
  <c r="K2136" i="2"/>
  <c r="I2136" i="2"/>
  <c r="K2135" i="2"/>
  <c r="I2135" i="2"/>
  <c r="K2134" i="2"/>
  <c r="I2134" i="2"/>
  <c r="K2133" i="2"/>
  <c r="I2133" i="2"/>
  <c r="K2132" i="2"/>
  <c r="I2132" i="2"/>
  <c r="K2131" i="2"/>
  <c r="I2131" i="2"/>
  <c r="K2130" i="2"/>
  <c r="I2130" i="2"/>
  <c r="K2129" i="2"/>
  <c r="I2129" i="2"/>
  <c r="K2128" i="2"/>
  <c r="I2128" i="2"/>
  <c r="K2127" i="2"/>
  <c r="I2127" i="2"/>
  <c r="K2126" i="2"/>
  <c r="I2126" i="2"/>
  <c r="K2125" i="2"/>
  <c r="I2125" i="2"/>
  <c r="K2124" i="2"/>
  <c r="I2124" i="2"/>
  <c r="K2123" i="2"/>
  <c r="I2123" i="2"/>
  <c r="K2122" i="2"/>
  <c r="I2122" i="2"/>
  <c r="K2121" i="2"/>
  <c r="I2121" i="2"/>
  <c r="K2120" i="2"/>
  <c r="I2120" i="2"/>
  <c r="K2119" i="2"/>
  <c r="I2119" i="2"/>
  <c r="K2118" i="2"/>
  <c r="I2118" i="2"/>
  <c r="K2117" i="2"/>
  <c r="I2117" i="2"/>
  <c r="K2116" i="2"/>
  <c r="I2116" i="2"/>
  <c r="K2115" i="2"/>
  <c r="I2115" i="2"/>
  <c r="K2114" i="2"/>
  <c r="I2114" i="2"/>
  <c r="K2113" i="2"/>
  <c r="I2113" i="2"/>
  <c r="K2112" i="2"/>
  <c r="I2112" i="2"/>
  <c r="K2111" i="2"/>
  <c r="I2111" i="2"/>
  <c r="K2110" i="2"/>
  <c r="I2110" i="2"/>
  <c r="K2109" i="2"/>
  <c r="I2109" i="2"/>
  <c r="K2108" i="2"/>
  <c r="I2108" i="2"/>
  <c r="K2107" i="2"/>
  <c r="I2107" i="2"/>
  <c r="K2106" i="2"/>
  <c r="I2106" i="2"/>
  <c r="K2105" i="2"/>
  <c r="I2105" i="2"/>
  <c r="K2104" i="2"/>
  <c r="I2104" i="2"/>
  <c r="K2103" i="2"/>
  <c r="I2103" i="2"/>
  <c r="K2102" i="2"/>
  <c r="I2102" i="2"/>
  <c r="K2101" i="2"/>
  <c r="I2101" i="2"/>
  <c r="K2100" i="2"/>
  <c r="I2100" i="2"/>
  <c r="K2099" i="2"/>
  <c r="I2099" i="2"/>
  <c r="K2098" i="2"/>
  <c r="I2098" i="2"/>
  <c r="K2097" i="2"/>
  <c r="I2097" i="2"/>
  <c r="K2096" i="2"/>
  <c r="I2096" i="2"/>
  <c r="K2095" i="2"/>
  <c r="I2095" i="2"/>
  <c r="K2094" i="2"/>
  <c r="I2094" i="2"/>
  <c r="K2093" i="2"/>
  <c r="I2093" i="2"/>
  <c r="K2092" i="2"/>
  <c r="I2092" i="2"/>
  <c r="K2091" i="2"/>
  <c r="I2091" i="2"/>
  <c r="K2090" i="2"/>
  <c r="I2090" i="2"/>
  <c r="K2089" i="2"/>
  <c r="I2089" i="2"/>
  <c r="K2088" i="2"/>
  <c r="I2088" i="2"/>
  <c r="K2087" i="2"/>
  <c r="I2087" i="2"/>
  <c r="K2086" i="2"/>
  <c r="I2086" i="2"/>
  <c r="K2085" i="2"/>
  <c r="I2085" i="2"/>
  <c r="K2084" i="2"/>
  <c r="I2084" i="2"/>
  <c r="K2083" i="2"/>
  <c r="I2083" i="2"/>
  <c r="K2082" i="2"/>
  <c r="I2082" i="2"/>
  <c r="K2081" i="2"/>
  <c r="I2081" i="2"/>
  <c r="K2080" i="2"/>
  <c r="I2080" i="2"/>
  <c r="K2079" i="2"/>
  <c r="I2079" i="2"/>
  <c r="K2078" i="2"/>
  <c r="I2078" i="2"/>
  <c r="K2077" i="2"/>
  <c r="I2077" i="2"/>
  <c r="K2076" i="2"/>
  <c r="I2076" i="2"/>
  <c r="K2075" i="2"/>
  <c r="I2075" i="2"/>
  <c r="K2074" i="2"/>
  <c r="I2074" i="2"/>
  <c r="K2073" i="2"/>
  <c r="I2073" i="2"/>
  <c r="K2072" i="2"/>
  <c r="I2072" i="2"/>
  <c r="K2071" i="2"/>
  <c r="I2071" i="2"/>
  <c r="K2070" i="2"/>
  <c r="I2070" i="2"/>
  <c r="K2069" i="2"/>
  <c r="I2069" i="2"/>
  <c r="K2068" i="2"/>
  <c r="I2068" i="2"/>
  <c r="K2067" i="2"/>
  <c r="I2067" i="2"/>
  <c r="K2066" i="2"/>
  <c r="I2066" i="2"/>
  <c r="K2065" i="2"/>
  <c r="I2065" i="2"/>
  <c r="K2064" i="2"/>
  <c r="I2064" i="2"/>
  <c r="K2063" i="2"/>
  <c r="I2063" i="2"/>
  <c r="K2062" i="2"/>
  <c r="I2062" i="2"/>
  <c r="K2061" i="2"/>
  <c r="I2061" i="2"/>
  <c r="K2060" i="2"/>
  <c r="I2060" i="2"/>
  <c r="K2059" i="2"/>
  <c r="I2059" i="2"/>
  <c r="K2058" i="2"/>
  <c r="I2058" i="2"/>
  <c r="K2057" i="2"/>
  <c r="I2057" i="2"/>
  <c r="K2056" i="2"/>
  <c r="I2056" i="2"/>
  <c r="K2055" i="2"/>
  <c r="I2055" i="2"/>
  <c r="K2054" i="2"/>
  <c r="I2054" i="2"/>
  <c r="K2053" i="2"/>
  <c r="I2053" i="2"/>
  <c r="K2052" i="2"/>
  <c r="I2052" i="2"/>
  <c r="K2051" i="2"/>
  <c r="I2051" i="2"/>
  <c r="K2050" i="2"/>
  <c r="I2050" i="2"/>
  <c r="K2049" i="2"/>
  <c r="I2049" i="2"/>
  <c r="K2048" i="2"/>
  <c r="I2048" i="2"/>
  <c r="K2047" i="2"/>
  <c r="I2047" i="2"/>
  <c r="K2046" i="2"/>
  <c r="I2046" i="2"/>
  <c r="K2045" i="2"/>
  <c r="I2045" i="2"/>
  <c r="K2044" i="2"/>
  <c r="I2044" i="2"/>
  <c r="K2043" i="2"/>
  <c r="I2043" i="2"/>
  <c r="K2042" i="2"/>
  <c r="I2042" i="2"/>
  <c r="K2041" i="2"/>
  <c r="I2041" i="2"/>
  <c r="K2040" i="2"/>
  <c r="I2040" i="2"/>
  <c r="K2039" i="2"/>
  <c r="I2039" i="2"/>
  <c r="K2038" i="2"/>
  <c r="I2038" i="2"/>
  <c r="K2037" i="2"/>
  <c r="I2037" i="2"/>
  <c r="K2036" i="2"/>
  <c r="I2036" i="2"/>
  <c r="K2035" i="2"/>
  <c r="I2035" i="2"/>
  <c r="K2034" i="2"/>
  <c r="I2034" i="2"/>
  <c r="K2033" i="2"/>
  <c r="I2033" i="2"/>
  <c r="K2032" i="2"/>
  <c r="I2032" i="2"/>
  <c r="K2031" i="2"/>
  <c r="I2031" i="2"/>
  <c r="K2030" i="2"/>
  <c r="I2030" i="2"/>
  <c r="K2029" i="2"/>
  <c r="I2029" i="2"/>
  <c r="K2028" i="2"/>
  <c r="I2028" i="2"/>
  <c r="K2027" i="2"/>
  <c r="I2027" i="2"/>
  <c r="K2026" i="2"/>
  <c r="I2026" i="2"/>
  <c r="K2025" i="2"/>
  <c r="I2025" i="2"/>
  <c r="K2024" i="2"/>
  <c r="I2024" i="2"/>
  <c r="K2023" i="2"/>
  <c r="I2023" i="2"/>
  <c r="K2022" i="2"/>
  <c r="I2022" i="2"/>
  <c r="K2021" i="2"/>
  <c r="I2021" i="2"/>
  <c r="K2020" i="2"/>
  <c r="I2020" i="2"/>
  <c r="K2019" i="2"/>
  <c r="I2019" i="2"/>
  <c r="K2018" i="2"/>
  <c r="I2018" i="2"/>
  <c r="K2017" i="2"/>
  <c r="I2017" i="2"/>
  <c r="K2016" i="2"/>
  <c r="I2016" i="2"/>
  <c r="K2015" i="2"/>
  <c r="I2015" i="2"/>
  <c r="K2014" i="2"/>
  <c r="I2014" i="2"/>
  <c r="K2013" i="2"/>
  <c r="I2013" i="2"/>
  <c r="K2012" i="2"/>
  <c r="I2012" i="2"/>
  <c r="K2011" i="2"/>
  <c r="I2011" i="2"/>
  <c r="K2010" i="2"/>
  <c r="I2010" i="2"/>
  <c r="K2009" i="2"/>
  <c r="I2009" i="2"/>
  <c r="K2008" i="2"/>
  <c r="I2008" i="2"/>
  <c r="K2007" i="2"/>
  <c r="I2007" i="2"/>
  <c r="K2006" i="2"/>
  <c r="I2006" i="2"/>
  <c r="K2005" i="2"/>
  <c r="I2005" i="2"/>
  <c r="K2004" i="2"/>
  <c r="I2004" i="2"/>
  <c r="K2003" i="2"/>
  <c r="I2003" i="2"/>
  <c r="K2002" i="2"/>
  <c r="I2002" i="2"/>
  <c r="K2001" i="2"/>
  <c r="I2001" i="2"/>
  <c r="K2000" i="2"/>
  <c r="I2000" i="2"/>
  <c r="K1999" i="2"/>
  <c r="I1999" i="2"/>
  <c r="K1998" i="2"/>
  <c r="I1998" i="2"/>
  <c r="K1997" i="2"/>
  <c r="I1997" i="2"/>
  <c r="K1996" i="2"/>
  <c r="I1996" i="2"/>
  <c r="K1995" i="2"/>
  <c r="I1995" i="2"/>
  <c r="K1994" i="2"/>
  <c r="I1994" i="2"/>
  <c r="K1993" i="2"/>
  <c r="I1993" i="2"/>
  <c r="K1992" i="2"/>
  <c r="I1992" i="2"/>
  <c r="K1991" i="2"/>
  <c r="I1991" i="2"/>
  <c r="K1990" i="2"/>
  <c r="I1990" i="2"/>
  <c r="K1989" i="2"/>
  <c r="I1989" i="2"/>
  <c r="K1988" i="2"/>
  <c r="I1988" i="2"/>
  <c r="K1987" i="2"/>
  <c r="I1987" i="2"/>
  <c r="K1986" i="2"/>
  <c r="I1986" i="2"/>
  <c r="K1985" i="2"/>
  <c r="I1985" i="2"/>
  <c r="K1984" i="2"/>
  <c r="I1984" i="2"/>
  <c r="K1983" i="2"/>
  <c r="I1983" i="2"/>
  <c r="K1982" i="2"/>
  <c r="I1982" i="2"/>
  <c r="K1981" i="2"/>
  <c r="I1981" i="2"/>
  <c r="K1980" i="2"/>
  <c r="I1980" i="2"/>
  <c r="K1979" i="2"/>
  <c r="I1979" i="2"/>
  <c r="K1978" i="2"/>
  <c r="I1978" i="2"/>
  <c r="K1977" i="2"/>
  <c r="I1977" i="2"/>
  <c r="K1976" i="2"/>
  <c r="I1976" i="2"/>
  <c r="K1975" i="2"/>
  <c r="I1975" i="2"/>
  <c r="K1974" i="2"/>
  <c r="I1974" i="2"/>
  <c r="K1973" i="2"/>
  <c r="I1973" i="2"/>
  <c r="K1972" i="2"/>
  <c r="I1972" i="2"/>
  <c r="K1971" i="2"/>
  <c r="I1971" i="2"/>
  <c r="K1970" i="2"/>
  <c r="I1970" i="2"/>
  <c r="K1969" i="2"/>
  <c r="I1969" i="2"/>
  <c r="K1968" i="2"/>
  <c r="I1968" i="2"/>
  <c r="K1967" i="2"/>
  <c r="I1967" i="2"/>
  <c r="K1966" i="2"/>
  <c r="I1966" i="2"/>
  <c r="K1965" i="2"/>
  <c r="I1965" i="2"/>
  <c r="K1964" i="2"/>
  <c r="I1964" i="2"/>
  <c r="K1963" i="2"/>
  <c r="I1963" i="2"/>
  <c r="K1962" i="2"/>
  <c r="I1962" i="2"/>
  <c r="K1961" i="2"/>
  <c r="I1961" i="2"/>
  <c r="K1960" i="2"/>
  <c r="I1960" i="2"/>
  <c r="K1959" i="2"/>
  <c r="I1959" i="2"/>
  <c r="K1958" i="2"/>
  <c r="I1958" i="2"/>
  <c r="K1957" i="2"/>
  <c r="I1957" i="2"/>
  <c r="K1956" i="2"/>
  <c r="I1956" i="2"/>
  <c r="K1955" i="2"/>
  <c r="I1955" i="2"/>
  <c r="K1954" i="2"/>
  <c r="I1954" i="2"/>
  <c r="K1953" i="2"/>
  <c r="I1953" i="2"/>
  <c r="K1952" i="2"/>
  <c r="I1952" i="2"/>
  <c r="K1951" i="2"/>
  <c r="I1951" i="2"/>
  <c r="K1950" i="2"/>
  <c r="I1950" i="2"/>
  <c r="K1949" i="2"/>
  <c r="I1949" i="2"/>
  <c r="K1948" i="2"/>
  <c r="I1948" i="2"/>
  <c r="K1947" i="2"/>
  <c r="I1947" i="2"/>
  <c r="K1946" i="2"/>
  <c r="I1946" i="2"/>
  <c r="K1945" i="2"/>
  <c r="I1945" i="2"/>
  <c r="K1944" i="2"/>
  <c r="I1944" i="2"/>
  <c r="K1943" i="2"/>
  <c r="I1943" i="2"/>
  <c r="K1942" i="2"/>
  <c r="I1942" i="2"/>
  <c r="K1941" i="2"/>
  <c r="I1941" i="2"/>
  <c r="K1940" i="2"/>
  <c r="I1940" i="2"/>
  <c r="K1939" i="2"/>
  <c r="I1939" i="2"/>
  <c r="K1938" i="2"/>
  <c r="I1938" i="2"/>
  <c r="K1937" i="2"/>
  <c r="I1937" i="2"/>
  <c r="K1936" i="2"/>
  <c r="I1936" i="2"/>
  <c r="K1935" i="2"/>
  <c r="I1935" i="2"/>
  <c r="K1934" i="2"/>
  <c r="I1934" i="2"/>
  <c r="K1933" i="2"/>
  <c r="I1933" i="2"/>
  <c r="K1932" i="2"/>
  <c r="I1932" i="2"/>
  <c r="K1931" i="2"/>
  <c r="I1931" i="2"/>
  <c r="K1930" i="2"/>
  <c r="I1930" i="2"/>
  <c r="K1929" i="2"/>
  <c r="I1929" i="2"/>
  <c r="K1928" i="2"/>
  <c r="I1928" i="2"/>
  <c r="K1927" i="2"/>
  <c r="I1927" i="2"/>
  <c r="K1926" i="2"/>
  <c r="I1926" i="2"/>
  <c r="K1925" i="2"/>
  <c r="I1925" i="2"/>
  <c r="K1924" i="2"/>
  <c r="I1924" i="2"/>
  <c r="K1923" i="2"/>
  <c r="I1923" i="2"/>
  <c r="K1922" i="2"/>
  <c r="I1922" i="2"/>
  <c r="K1921" i="2"/>
  <c r="I1921" i="2"/>
  <c r="K1920" i="2"/>
  <c r="I1920" i="2"/>
  <c r="K1919" i="2"/>
  <c r="I1919" i="2"/>
  <c r="K1918" i="2"/>
  <c r="I1918" i="2"/>
  <c r="K1917" i="2"/>
  <c r="I1917" i="2"/>
  <c r="K1916" i="2"/>
  <c r="I1916" i="2"/>
  <c r="K1915" i="2"/>
  <c r="I1915" i="2"/>
  <c r="K1914" i="2"/>
  <c r="I1914" i="2"/>
  <c r="K1913" i="2"/>
  <c r="I1913" i="2"/>
  <c r="K1912" i="2"/>
  <c r="I1912" i="2"/>
  <c r="K1911" i="2"/>
  <c r="I1911" i="2"/>
  <c r="K1910" i="2"/>
  <c r="I1910" i="2"/>
  <c r="K1909" i="2"/>
  <c r="I1909" i="2"/>
  <c r="K1908" i="2"/>
  <c r="I1908" i="2"/>
  <c r="K1907" i="2"/>
  <c r="I1907" i="2"/>
  <c r="K1906" i="2"/>
  <c r="I1906" i="2"/>
  <c r="K1905" i="2"/>
  <c r="I1905" i="2"/>
  <c r="K1904" i="2"/>
  <c r="I1904" i="2"/>
  <c r="K1903" i="2"/>
  <c r="I1903" i="2"/>
  <c r="K1902" i="2"/>
  <c r="I1902" i="2"/>
  <c r="K1901" i="2"/>
  <c r="I1901" i="2"/>
  <c r="K1900" i="2"/>
  <c r="I1900" i="2"/>
  <c r="K1899" i="2"/>
  <c r="I1899" i="2"/>
  <c r="K1898" i="2"/>
  <c r="I1898" i="2"/>
  <c r="K1897" i="2"/>
  <c r="I1897" i="2"/>
  <c r="K1896" i="2"/>
  <c r="I1896" i="2"/>
  <c r="K1895" i="2"/>
  <c r="I1895" i="2"/>
  <c r="K1894" i="2"/>
  <c r="I1894" i="2"/>
  <c r="K1893" i="2"/>
  <c r="I1893" i="2"/>
  <c r="K1892" i="2"/>
  <c r="I1892" i="2"/>
  <c r="K1891" i="2"/>
  <c r="I1891" i="2"/>
  <c r="K1890" i="2"/>
  <c r="I1890" i="2"/>
  <c r="K1889" i="2"/>
  <c r="I1889" i="2"/>
  <c r="K1888" i="2"/>
  <c r="I1888" i="2"/>
  <c r="K1887" i="2"/>
  <c r="I1887" i="2"/>
  <c r="K1886" i="2"/>
  <c r="I1886" i="2"/>
  <c r="K1885" i="2"/>
  <c r="I1885" i="2"/>
  <c r="K1884" i="2"/>
  <c r="I1884" i="2"/>
  <c r="K1883" i="2"/>
  <c r="I1883" i="2"/>
  <c r="K1882" i="2"/>
  <c r="I1882" i="2"/>
  <c r="K1881" i="2"/>
  <c r="I1881" i="2"/>
  <c r="K1880" i="2"/>
  <c r="I1880" i="2"/>
  <c r="K1879" i="2"/>
  <c r="I1879" i="2"/>
  <c r="K1878" i="2"/>
  <c r="I1878" i="2"/>
  <c r="K1877" i="2"/>
  <c r="I1877" i="2"/>
  <c r="K1876" i="2"/>
  <c r="I1876" i="2"/>
  <c r="K1875" i="2"/>
  <c r="I1875" i="2"/>
  <c r="K1874" i="2"/>
  <c r="I1874" i="2"/>
  <c r="K1873" i="2"/>
  <c r="I1873" i="2"/>
  <c r="K1872" i="2"/>
  <c r="I1872" i="2"/>
  <c r="K1871" i="2"/>
  <c r="I1871" i="2"/>
  <c r="K1870" i="2"/>
  <c r="I1870" i="2"/>
  <c r="K1869" i="2"/>
  <c r="I1869" i="2"/>
  <c r="K1868" i="2"/>
  <c r="I1868" i="2"/>
  <c r="K1867" i="2"/>
  <c r="I1867" i="2"/>
  <c r="K1866" i="2"/>
  <c r="I1866" i="2"/>
  <c r="K1865" i="2"/>
  <c r="I1865" i="2"/>
  <c r="K1864" i="2"/>
  <c r="I1864" i="2"/>
  <c r="K1863" i="2"/>
  <c r="I1863" i="2"/>
  <c r="K1862" i="2"/>
  <c r="I1862" i="2"/>
  <c r="K1861" i="2"/>
  <c r="I1861" i="2"/>
  <c r="K1860" i="2"/>
  <c r="I1860" i="2"/>
  <c r="K1859" i="2"/>
  <c r="I1859" i="2"/>
  <c r="K1858" i="2"/>
  <c r="I1858" i="2"/>
  <c r="K1857" i="2"/>
  <c r="I1857" i="2"/>
  <c r="K1856" i="2"/>
  <c r="I1856" i="2"/>
  <c r="K1855" i="2"/>
  <c r="I1855" i="2"/>
  <c r="K1854" i="2"/>
  <c r="I1854" i="2"/>
  <c r="K1853" i="2"/>
  <c r="I1853" i="2"/>
  <c r="K1852" i="2"/>
  <c r="I1852" i="2"/>
  <c r="K1851" i="2"/>
  <c r="I1851" i="2"/>
  <c r="K1850" i="2"/>
  <c r="I1850" i="2"/>
  <c r="K1849" i="2"/>
  <c r="I1849" i="2"/>
  <c r="K1848" i="2"/>
  <c r="I1848" i="2"/>
  <c r="K1847" i="2"/>
  <c r="I1847" i="2"/>
  <c r="K1846" i="2"/>
  <c r="I1846" i="2"/>
  <c r="K1845" i="2"/>
  <c r="I1845" i="2"/>
  <c r="K1844" i="2"/>
  <c r="I1844" i="2"/>
  <c r="K1843" i="2"/>
  <c r="I1843" i="2"/>
  <c r="K1842" i="2"/>
  <c r="I1842" i="2"/>
  <c r="K1841" i="2"/>
  <c r="I1841" i="2"/>
  <c r="K1840" i="2"/>
  <c r="I1840" i="2"/>
  <c r="K1839" i="2"/>
  <c r="I1839" i="2"/>
  <c r="K1838" i="2"/>
  <c r="I1838" i="2"/>
  <c r="K1837" i="2"/>
  <c r="I1837" i="2"/>
  <c r="K1836" i="2"/>
  <c r="I1836" i="2"/>
  <c r="K1835" i="2"/>
  <c r="I1835" i="2"/>
  <c r="K1834" i="2"/>
  <c r="I1834" i="2"/>
  <c r="K1833" i="2"/>
  <c r="I1833" i="2"/>
  <c r="K1832" i="2"/>
  <c r="I1832" i="2"/>
  <c r="K1831" i="2"/>
  <c r="I1831" i="2"/>
  <c r="K1830" i="2"/>
  <c r="I1830" i="2"/>
  <c r="K1829" i="2"/>
  <c r="I1829" i="2"/>
  <c r="K1828" i="2"/>
  <c r="I1828" i="2"/>
  <c r="K1827" i="2"/>
  <c r="I1827" i="2"/>
  <c r="K1826" i="2"/>
  <c r="I1826" i="2"/>
  <c r="K1825" i="2"/>
  <c r="I1825" i="2"/>
  <c r="K1824" i="2"/>
  <c r="I1824" i="2"/>
  <c r="K1823" i="2"/>
  <c r="I1823" i="2"/>
  <c r="K1822" i="2"/>
  <c r="I1822" i="2"/>
  <c r="K1821" i="2"/>
  <c r="I1821" i="2"/>
  <c r="K1820" i="2"/>
  <c r="I1820" i="2"/>
  <c r="K1819" i="2"/>
  <c r="I1819" i="2"/>
  <c r="K1818" i="2"/>
  <c r="I1818" i="2"/>
  <c r="K1817" i="2"/>
  <c r="I1817" i="2"/>
  <c r="K1816" i="2"/>
  <c r="I1816" i="2"/>
  <c r="K1815" i="2"/>
  <c r="I1815" i="2"/>
  <c r="K1814" i="2"/>
  <c r="I1814" i="2"/>
  <c r="K1813" i="2"/>
  <c r="I1813" i="2"/>
  <c r="K1812" i="2"/>
  <c r="I1812" i="2"/>
  <c r="K1811" i="2"/>
  <c r="I1811" i="2"/>
  <c r="K1810" i="2"/>
  <c r="I1810" i="2"/>
  <c r="K1809" i="2"/>
  <c r="I1809" i="2"/>
  <c r="K1808" i="2"/>
  <c r="I1808" i="2"/>
  <c r="K1807" i="2"/>
  <c r="I1807" i="2"/>
  <c r="K1806" i="2"/>
  <c r="I1806" i="2"/>
  <c r="K1805" i="2"/>
  <c r="I1805" i="2"/>
  <c r="K1804" i="2"/>
  <c r="I1804" i="2"/>
  <c r="K1803" i="2"/>
  <c r="I1803" i="2"/>
  <c r="K1802" i="2"/>
  <c r="I1802" i="2"/>
  <c r="K1801" i="2"/>
  <c r="I1801" i="2"/>
  <c r="K1800" i="2"/>
  <c r="I1800" i="2"/>
  <c r="K1799" i="2"/>
  <c r="I1799" i="2"/>
  <c r="K1798" i="2"/>
  <c r="I1798" i="2"/>
  <c r="K1797" i="2"/>
  <c r="I1797" i="2"/>
  <c r="K1796" i="2"/>
  <c r="I1796" i="2"/>
  <c r="K1795" i="2"/>
  <c r="I1795" i="2"/>
  <c r="K1794" i="2"/>
  <c r="I1794" i="2"/>
  <c r="K1793" i="2"/>
  <c r="I1793" i="2"/>
  <c r="K1792" i="2"/>
  <c r="I1792" i="2"/>
  <c r="K1791" i="2"/>
  <c r="I1791" i="2"/>
  <c r="K1790" i="2"/>
  <c r="I1790" i="2"/>
  <c r="K1789" i="2"/>
  <c r="I1789" i="2"/>
  <c r="K1788" i="2"/>
  <c r="I1788" i="2"/>
  <c r="K1787" i="2"/>
  <c r="I1787" i="2"/>
  <c r="K1786" i="2"/>
  <c r="I1786" i="2"/>
  <c r="K1785" i="2"/>
  <c r="I1785" i="2"/>
  <c r="K1784" i="2"/>
  <c r="I1784" i="2"/>
  <c r="K1783" i="2"/>
  <c r="I1783" i="2"/>
  <c r="K1782" i="2"/>
  <c r="I1782" i="2"/>
  <c r="K1781" i="2"/>
  <c r="I1781" i="2"/>
  <c r="K1780" i="2"/>
  <c r="I1780" i="2"/>
  <c r="K1779" i="2"/>
  <c r="I1779" i="2"/>
  <c r="K1778" i="2"/>
  <c r="I1778" i="2"/>
  <c r="K1777" i="2"/>
  <c r="I1777" i="2"/>
  <c r="K1776" i="2"/>
  <c r="I1776" i="2"/>
  <c r="K1775" i="2"/>
  <c r="I1775" i="2"/>
  <c r="K1774" i="2"/>
  <c r="I1774" i="2"/>
  <c r="K1773" i="2"/>
  <c r="I1773" i="2"/>
  <c r="K1772" i="2"/>
  <c r="I1772" i="2"/>
  <c r="K1771" i="2"/>
  <c r="I1771" i="2"/>
  <c r="K1770" i="2"/>
  <c r="I1770" i="2"/>
  <c r="K1769" i="2"/>
  <c r="I1769" i="2"/>
  <c r="K1768" i="2"/>
  <c r="I1768" i="2"/>
  <c r="K1767" i="2"/>
  <c r="I1767" i="2"/>
  <c r="K1766" i="2"/>
  <c r="I1766" i="2"/>
  <c r="K1765" i="2"/>
  <c r="I1765" i="2"/>
  <c r="K1764" i="2"/>
  <c r="I1764" i="2"/>
  <c r="K1763" i="2"/>
  <c r="I1763" i="2"/>
  <c r="K1762" i="2"/>
  <c r="I1762" i="2"/>
  <c r="K1761" i="2"/>
  <c r="I1761" i="2"/>
  <c r="K1760" i="2"/>
  <c r="I1760" i="2"/>
  <c r="K1759" i="2"/>
  <c r="I1759" i="2"/>
  <c r="K1758" i="2"/>
  <c r="I1758" i="2"/>
  <c r="K1757" i="2"/>
  <c r="I1757" i="2"/>
  <c r="K1756" i="2"/>
  <c r="I1756" i="2"/>
  <c r="K1755" i="2"/>
  <c r="I1755" i="2"/>
  <c r="K1754" i="2"/>
  <c r="I1754" i="2"/>
  <c r="K1753" i="2"/>
  <c r="I1753" i="2"/>
  <c r="K1752" i="2"/>
  <c r="I1752" i="2"/>
  <c r="K1751" i="2"/>
  <c r="I1751" i="2"/>
  <c r="K1750" i="2"/>
  <c r="I1750" i="2"/>
  <c r="K1749" i="2"/>
  <c r="I1749" i="2"/>
  <c r="K1748" i="2"/>
  <c r="I1748" i="2"/>
  <c r="K1747" i="2"/>
  <c r="I1747" i="2"/>
  <c r="K1746" i="2"/>
  <c r="I1746" i="2"/>
  <c r="K1745" i="2"/>
  <c r="I1745" i="2"/>
  <c r="K1744" i="2"/>
  <c r="I1744" i="2"/>
  <c r="K1743" i="2"/>
  <c r="I1743" i="2"/>
  <c r="K1742" i="2"/>
  <c r="I1742" i="2"/>
  <c r="K1741" i="2"/>
  <c r="I1741" i="2"/>
  <c r="K1740" i="2"/>
  <c r="I1740" i="2"/>
  <c r="K1739" i="2"/>
  <c r="I1739" i="2"/>
  <c r="K1738" i="2"/>
  <c r="I1738" i="2"/>
  <c r="K1737" i="2"/>
  <c r="I1737" i="2"/>
  <c r="K1736" i="2"/>
  <c r="I1736" i="2"/>
  <c r="K1735" i="2"/>
  <c r="I1735" i="2"/>
  <c r="K1734" i="2"/>
  <c r="I1734" i="2"/>
  <c r="K1733" i="2"/>
  <c r="I1733" i="2"/>
  <c r="K1732" i="2"/>
  <c r="I1732" i="2"/>
  <c r="K1731" i="2"/>
  <c r="I1731" i="2"/>
  <c r="K1730" i="2"/>
  <c r="I1730" i="2"/>
  <c r="K1729" i="2"/>
  <c r="I1729" i="2"/>
  <c r="K1728" i="2"/>
  <c r="I1728" i="2"/>
  <c r="K1727" i="2"/>
  <c r="I1727" i="2"/>
  <c r="K1726" i="2"/>
  <c r="I1726" i="2"/>
  <c r="K1725" i="2"/>
  <c r="I1725" i="2"/>
  <c r="K1724" i="2"/>
  <c r="I1724" i="2"/>
  <c r="K1723" i="2"/>
  <c r="I1723" i="2"/>
  <c r="K1722" i="2"/>
  <c r="I1722" i="2"/>
  <c r="K1721" i="2"/>
  <c r="I1721" i="2"/>
  <c r="K1720" i="2"/>
  <c r="I1720" i="2"/>
  <c r="K1719" i="2"/>
  <c r="I1719" i="2"/>
  <c r="K1718" i="2"/>
  <c r="I1718" i="2"/>
  <c r="K1717" i="2"/>
  <c r="I1717" i="2"/>
  <c r="K1716" i="2"/>
  <c r="I1716" i="2"/>
  <c r="K1715" i="2"/>
  <c r="I1715" i="2"/>
  <c r="K1714" i="2"/>
  <c r="I1714" i="2"/>
  <c r="K1713" i="2"/>
  <c r="I1713" i="2"/>
  <c r="K1712" i="2"/>
  <c r="I1712" i="2"/>
  <c r="K1711" i="2"/>
  <c r="I1711" i="2"/>
  <c r="K1710" i="2"/>
  <c r="I1710" i="2"/>
  <c r="K1709" i="2"/>
  <c r="I1709" i="2"/>
  <c r="K1708" i="2"/>
  <c r="I1708" i="2"/>
  <c r="K1707" i="2"/>
  <c r="I1707" i="2"/>
  <c r="K1706" i="2"/>
  <c r="I1706" i="2"/>
  <c r="K1705" i="2"/>
  <c r="I1705" i="2"/>
  <c r="K1704" i="2"/>
  <c r="I1704" i="2"/>
  <c r="K1703" i="2"/>
  <c r="I1703" i="2"/>
  <c r="K1702" i="2"/>
  <c r="I1702" i="2"/>
  <c r="K1701" i="2"/>
  <c r="I1701" i="2"/>
  <c r="K1700" i="2"/>
  <c r="I1700" i="2"/>
  <c r="K1699" i="2"/>
  <c r="I1699" i="2"/>
  <c r="K1698" i="2"/>
  <c r="I1698" i="2"/>
  <c r="K1697" i="2"/>
  <c r="I1697" i="2"/>
  <c r="K1696" i="2"/>
  <c r="I1696" i="2"/>
  <c r="K1695" i="2"/>
  <c r="I1695" i="2"/>
  <c r="K1694" i="2"/>
  <c r="I1694" i="2"/>
  <c r="K1693" i="2"/>
  <c r="I1693" i="2"/>
  <c r="K1692" i="2"/>
  <c r="I1692" i="2"/>
  <c r="K1691" i="2"/>
  <c r="I1691" i="2"/>
  <c r="K1690" i="2"/>
  <c r="I1690" i="2"/>
  <c r="K1689" i="2"/>
  <c r="I1689" i="2"/>
  <c r="K1688" i="2"/>
  <c r="I1688" i="2"/>
  <c r="K1687" i="2"/>
  <c r="I1687" i="2"/>
  <c r="K1686" i="2"/>
  <c r="I1686" i="2"/>
  <c r="K1685" i="2"/>
  <c r="I1685" i="2"/>
  <c r="K1684" i="2"/>
  <c r="I1684" i="2"/>
  <c r="K1683" i="2"/>
  <c r="I1683" i="2"/>
  <c r="K1682" i="2"/>
  <c r="I1682" i="2"/>
  <c r="K1681" i="2"/>
  <c r="I1681" i="2"/>
  <c r="K1680" i="2"/>
  <c r="I1680" i="2"/>
  <c r="K1679" i="2"/>
  <c r="I1679" i="2"/>
  <c r="K1678" i="2"/>
  <c r="I1678" i="2"/>
  <c r="K1677" i="2"/>
  <c r="I1677" i="2"/>
  <c r="K1676" i="2"/>
  <c r="I1676" i="2"/>
  <c r="K1675" i="2"/>
  <c r="I1675" i="2"/>
  <c r="K1674" i="2"/>
  <c r="I1674" i="2"/>
  <c r="K1673" i="2"/>
  <c r="I1673" i="2"/>
  <c r="K1672" i="2"/>
  <c r="I1672" i="2"/>
  <c r="K1671" i="2"/>
  <c r="I1671" i="2"/>
  <c r="K1670" i="2"/>
  <c r="I1670" i="2"/>
  <c r="K1669" i="2"/>
  <c r="I1669" i="2"/>
  <c r="K1668" i="2"/>
  <c r="I1668" i="2"/>
  <c r="K1667" i="2"/>
  <c r="I1667" i="2"/>
  <c r="K1666" i="2"/>
  <c r="I1666" i="2"/>
  <c r="K1665" i="2"/>
  <c r="I1665" i="2"/>
  <c r="K1664" i="2"/>
  <c r="I1664" i="2"/>
  <c r="K1663" i="2"/>
  <c r="I1663" i="2"/>
  <c r="K1662" i="2"/>
  <c r="I1662" i="2"/>
  <c r="K1661" i="2"/>
  <c r="I1661" i="2"/>
  <c r="K1660" i="2"/>
  <c r="I1660" i="2"/>
  <c r="K1659" i="2"/>
  <c r="I1659" i="2"/>
  <c r="K1658" i="2"/>
  <c r="I1658" i="2"/>
  <c r="K1657" i="2"/>
  <c r="I1657" i="2"/>
  <c r="K1656" i="2"/>
  <c r="I1656" i="2"/>
  <c r="K1655" i="2"/>
  <c r="I1655" i="2"/>
  <c r="K1654" i="2"/>
  <c r="I1654" i="2"/>
  <c r="K1653" i="2"/>
  <c r="I1653" i="2"/>
  <c r="K1652" i="2"/>
  <c r="I1652" i="2"/>
  <c r="K1651" i="2"/>
  <c r="I1651" i="2"/>
  <c r="K1650" i="2"/>
  <c r="I1650" i="2"/>
  <c r="K1649" i="2"/>
  <c r="I1649" i="2"/>
  <c r="K1648" i="2"/>
  <c r="I1648" i="2"/>
  <c r="K1647" i="2"/>
  <c r="I1647" i="2"/>
  <c r="K1646" i="2"/>
  <c r="I1646" i="2"/>
  <c r="K1645" i="2"/>
  <c r="I1645" i="2"/>
  <c r="K1644" i="2"/>
  <c r="I1644" i="2"/>
  <c r="K1643" i="2"/>
  <c r="I1643" i="2"/>
  <c r="K1642" i="2"/>
  <c r="I1642" i="2"/>
  <c r="K1641" i="2"/>
  <c r="I1641" i="2"/>
  <c r="K1640" i="2"/>
  <c r="I1640" i="2"/>
  <c r="K1639" i="2"/>
  <c r="I1639" i="2"/>
  <c r="K1638" i="2"/>
  <c r="I1638" i="2"/>
  <c r="K1637" i="2"/>
  <c r="I1637" i="2"/>
  <c r="K1636" i="2"/>
  <c r="I1636" i="2"/>
  <c r="K1635" i="2"/>
  <c r="I1635" i="2"/>
  <c r="K1634" i="2"/>
  <c r="I1634" i="2"/>
  <c r="K1633" i="2"/>
  <c r="I1633" i="2"/>
  <c r="K1632" i="2"/>
  <c r="I1632" i="2"/>
  <c r="K1631" i="2"/>
  <c r="I1631" i="2"/>
  <c r="K1630" i="2"/>
  <c r="I1630" i="2"/>
  <c r="K1629" i="2"/>
  <c r="I1629" i="2"/>
  <c r="K1628" i="2"/>
  <c r="I1628" i="2"/>
  <c r="K1627" i="2"/>
  <c r="I1627" i="2"/>
  <c r="K1626" i="2"/>
  <c r="I1626" i="2"/>
  <c r="K1625" i="2"/>
  <c r="I1625" i="2"/>
  <c r="K1624" i="2"/>
  <c r="I1624" i="2"/>
  <c r="K1623" i="2"/>
  <c r="I1623" i="2"/>
  <c r="K1622" i="2"/>
  <c r="I1622" i="2"/>
  <c r="K1621" i="2"/>
  <c r="I1621" i="2"/>
  <c r="K1620" i="2"/>
  <c r="I1620" i="2"/>
  <c r="K1619" i="2"/>
  <c r="I1619" i="2"/>
  <c r="K1618" i="2"/>
  <c r="I1618" i="2"/>
  <c r="K1617" i="2"/>
  <c r="I1617" i="2"/>
  <c r="K1616" i="2"/>
  <c r="I1616" i="2"/>
  <c r="K1615" i="2"/>
  <c r="I1615" i="2"/>
  <c r="K1614" i="2"/>
  <c r="I1614" i="2"/>
  <c r="K1613" i="2"/>
  <c r="I1613" i="2"/>
  <c r="K1612" i="2"/>
  <c r="I1612" i="2"/>
  <c r="K1611" i="2"/>
  <c r="I1611" i="2"/>
  <c r="K1610" i="2"/>
  <c r="I1610" i="2"/>
  <c r="K1609" i="2"/>
  <c r="I1609" i="2"/>
  <c r="K1608" i="2"/>
  <c r="I1608" i="2"/>
  <c r="K1607" i="2"/>
  <c r="I1607" i="2"/>
  <c r="K1606" i="2"/>
  <c r="I1606" i="2"/>
  <c r="K1605" i="2"/>
  <c r="I1605" i="2"/>
  <c r="K1604" i="2"/>
  <c r="I1604" i="2"/>
  <c r="K1603" i="2"/>
  <c r="I1603" i="2"/>
  <c r="K1602" i="2"/>
  <c r="I1602" i="2"/>
  <c r="K1601" i="2"/>
  <c r="I1601" i="2"/>
  <c r="K1600" i="2"/>
  <c r="I1600" i="2"/>
  <c r="K1599" i="2"/>
  <c r="I1599" i="2"/>
  <c r="K1598" i="2"/>
  <c r="I1598" i="2"/>
  <c r="K1597" i="2"/>
  <c r="I1597" i="2"/>
  <c r="K1596" i="2"/>
  <c r="I1596" i="2"/>
  <c r="K1595" i="2"/>
  <c r="I1595" i="2"/>
  <c r="K1594" i="2"/>
  <c r="I1594" i="2"/>
  <c r="K1593" i="2"/>
  <c r="I1593" i="2"/>
  <c r="K1592" i="2"/>
  <c r="I1592" i="2"/>
  <c r="K1591" i="2"/>
  <c r="I1591" i="2"/>
  <c r="K1590" i="2"/>
  <c r="I1590" i="2"/>
  <c r="K1589" i="2"/>
  <c r="I1589" i="2"/>
  <c r="K1588" i="2"/>
  <c r="I1588" i="2"/>
  <c r="K1587" i="2"/>
  <c r="I1587" i="2"/>
  <c r="K1586" i="2"/>
  <c r="I1586" i="2"/>
  <c r="K1585" i="2"/>
  <c r="I1585" i="2"/>
  <c r="K1584" i="2"/>
  <c r="I1584" i="2"/>
  <c r="K1583" i="2"/>
  <c r="I1583" i="2"/>
  <c r="K1582" i="2"/>
  <c r="I1582" i="2"/>
  <c r="K1581" i="2"/>
  <c r="I1581" i="2"/>
  <c r="K1580" i="2"/>
  <c r="I1580" i="2"/>
  <c r="K1579" i="2"/>
  <c r="I1579" i="2"/>
  <c r="K1578" i="2"/>
  <c r="I1578" i="2"/>
  <c r="K1577" i="2"/>
  <c r="I1577" i="2"/>
  <c r="K1576" i="2"/>
  <c r="I1576" i="2"/>
  <c r="K1575" i="2"/>
  <c r="I1575" i="2"/>
  <c r="K1574" i="2"/>
  <c r="I1574" i="2"/>
  <c r="K1573" i="2"/>
  <c r="I1573" i="2"/>
  <c r="K1572" i="2"/>
  <c r="I1572" i="2"/>
  <c r="K1571" i="2"/>
  <c r="I1571" i="2"/>
  <c r="K1570" i="2"/>
  <c r="I1570" i="2"/>
  <c r="K1569" i="2"/>
  <c r="I1569" i="2"/>
  <c r="K1568" i="2"/>
  <c r="I1568" i="2"/>
  <c r="K1567" i="2"/>
  <c r="I1567" i="2"/>
  <c r="K1566" i="2"/>
  <c r="I1566" i="2"/>
  <c r="K1565" i="2"/>
  <c r="I1565" i="2"/>
  <c r="K1564" i="2"/>
  <c r="I1564" i="2"/>
  <c r="K1563" i="2"/>
  <c r="I1563" i="2"/>
  <c r="K1562" i="2"/>
  <c r="I1562" i="2"/>
  <c r="K1561" i="2"/>
  <c r="I1561" i="2"/>
  <c r="K1560" i="2"/>
  <c r="I1560" i="2"/>
  <c r="K1559" i="2"/>
  <c r="I1559" i="2"/>
  <c r="K1558" i="2"/>
  <c r="I1558" i="2"/>
  <c r="K1557" i="2"/>
  <c r="I1557" i="2"/>
  <c r="K1556" i="2"/>
  <c r="I1556" i="2"/>
  <c r="K1555" i="2"/>
  <c r="I1555" i="2"/>
  <c r="K1554" i="2"/>
  <c r="I1554" i="2"/>
  <c r="K1553" i="2"/>
  <c r="I1553" i="2"/>
  <c r="K1552" i="2"/>
  <c r="I1552" i="2"/>
  <c r="K1551" i="2"/>
  <c r="I1551" i="2"/>
  <c r="K1550" i="2"/>
  <c r="I1550" i="2"/>
  <c r="K1549" i="2"/>
  <c r="I1549" i="2"/>
  <c r="K1548" i="2"/>
  <c r="I1548" i="2"/>
  <c r="K1547" i="2"/>
  <c r="I1547" i="2"/>
  <c r="K1546" i="2"/>
  <c r="I1546" i="2"/>
  <c r="K1545" i="2"/>
  <c r="I1545" i="2"/>
  <c r="K1544" i="2"/>
  <c r="I1544" i="2"/>
  <c r="K1543" i="2"/>
  <c r="I1543" i="2"/>
  <c r="K1542" i="2"/>
  <c r="I1542" i="2"/>
  <c r="K1541" i="2"/>
  <c r="I1541" i="2"/>
  <c r="K1540" i="2"/>
  <c r="I1540" i="2"/>
  <c r="K1539" i="2"/>
  <c r="I1539" i="2"/>
  <c r="K1538" i="2"/>
  <c r="I1538" i="2"/>
  <c r="K1537" i="2"/>
  <c r="I1537" i="2"/>
  <c r="K1536" i="2"/>
  <c r="I1536" i="2"/>
  <c r="K1535" i="2"/>
  <c r="I1535" i="2"/>
  <c r="K1534" i="2"/>
  <c r="I1534" i="2"/>
  <c r="K1533" i="2"/>
  <c r="I1533" i="2"/>
  <c r="K1532" i="2"/>
  <c r="I1532" i="2"/>
  <c r="K1531" i="2"/>
  <c r="I1531" i="2"/>
  <c r="K1530" i="2"/>
  <c r="I1530" i="2"/>
  <c r="K1529" i="2"/>
  <c r="I1529" i="2"/>
  <c r="K1528" i="2"/>
  <c r="I1528" i="2"/>
  <c r="K1527" i="2"/>
  <c r="I1527" i="2"/>
  <c r="K1526" i="2"/>
  <c r="I1526" i="2"/>
  <c r="K1525" i="2"/>
  <c r="I1525" i="2"/>
  <c r="K1524" i="2"/>
  <c r="I1524" i="2"/>
  <c r="K1523" i="2"/>
  <c r="I1523" i="2"/>
  <c r="K1522" i="2"/>
  <c r="I1522" i="2"/>
  <c r="K1521" i="2"/>
  <c r="I1521" i="2"/>
  <c r="K1520" i="2"/>
  <c r="I1520" i="2"/>
  <c r="K1519" i="2"/>
  <c r="I1519" i="2"/>
  <c r="K1518" i="2"/>
  <c r="I1518" i="2"/>
  <c r="K1517" i="2"/>
  <c r="I1517" i="2"/>
  <c r="K1516" i="2"/>
  <c r="I1516" i="2"/>
  <c r="K1515" i="2"/>
  <c r="I1515" i="2"/>
  <c r="K1514" i="2"/>
  <c r="I1514" i="2"/>
  <c r="K1513" i="2"/>
  <c r="I1513" i="2"/>
  <c r="K1512" i="2"/>
  <c r="I1512" i="2"/>
  <c r="K1511" i="2"/>
  <c r="I1511" i="2"/>
  <c r="K1510" i="2"/>
  <c r="I1510" i="2"/>
  <c r="K1509" i="2"/>
  <c r="I1509" i="2"/>
  <c r="K1508" i="2"/>
  <c r="I1508" i="2"/>
  <c r="K1507" i="2"/>
  <c r="I1507" i="2"/>
  <c r="K1506" i="2"/>
  <c r="I1506" i="2"/>
  <c r="K1505" i="2"/>
  <c r="I1505" i="2"/>
  <c r="K1504" i="2"/>
  <c r="I1504" i="2"/>
  <c r="K1503" i="2"/>
  <c r="I1503" i="2"/>
  <c r="K1502" i="2"/>
  <c r="I1502" i="2"/>
  <c r="K1501" i="2"/>
  <c r="I1501" i="2"/>
  <c r="K1500" i="2"/>
  <c r="I1500" i="2"/>
  <c r="K1499" i="2"/>
  <c r="I1499" i="2"/>
  <c r="K1498" i="2"/>
  <c r="I1498" i="2"/>
  <c r="K1497" i="2"/>
  <c r="I1497" i="2"/>
  <c r="K1496" i="2"/>
  <c r="I1496" i="2"/>
  <c r="K1495" i="2"/>
  <c r="I1495" i="2"/>
  <c r="K1494" i="2"/>
  <c r="I1494" i="2"/>
  <c r="K1493" i="2"/>
  <c r="I1493" i="2"/>
  <c r="K1492" i="2"/>
  <c r="I1492" i="2"/>
  <c r="K1491" i="2"/>
  <c r="I1491" i="2"/>
  <c r="K1490" i="2"/>
  <c r="I1490" i="2"/>
  <c r="K1489" i="2"/>
  <c r="I1489" i="2"/>
  <c r="K1488" i="2"/>
  <c r="I1488" i="2"/>
  <c r="K1487" i="2"/>
  <c r="I1487" i="2"/>
  <c r="K1486" i="2"/>
  <c r="I1486" i="2"/>
  <c r="K1485" i="2"/>
  <c r="I1485" i="2"/>
  <c r="K1484" i="2"/>
  <c r="I1484" i="2"/>
  <c r="K1483" i="2"/>
  <c r="I1483" i="2"/>
  <c r="K1482" i="2"/>
  <c r="I1482" i="2"/>
  <c r="K1481" i="2"/>
  <c r="I1481" i="2"/>
  <c r="K1480" i="2"/>
  <c r="I1480" i="2"/>
  <c r="K1479" i="2"/>
  <c r="I1479" i="2"/>
  <c r="K1478" i="2"/>
  <c r="I1478" i="2"/>
  <c r="K1477" i="2"/>
  <c r="I1477" i="2"/>
  <c r="K1476" i="2"/>
  <c r="I1476" i="2"/>
  <c r="K1475" i="2"/>
  <c r="I1475" i="2"/>
  <c r="K1474" i="2"/>
  <c r="I1474" i="2"/>
  <c r="K1473" i="2"/>
  <c r="I1473" i="2"/>
  <c r="K1472" i="2"/>
  <c r="I1472" i="2"/>
  <c r="K1471" i="2"/>
  <c r="I1471" i="2"/>
  <c r="K1470" i="2"/>
  <c r="I1470" i="2"/>
  <c r="K1469" i="2"/>
  <c r="I1469" i="2"/>
  <c r="K1468" i="2"/>
  <c r="I1468" i="2"/>
  <c r="K1467" i="2"/>
  <c r="I1467" i="2"/>
  <c r="K1466" i="2"/>
  <c r="I1466" i="2"/>
  <c r="K1465" i="2"/>
  <c r="I1465" i="2"/>
  <c r="K1464" i="2"/>
  <c r="I1464" i="2"/>
  <c r="K1463" i="2"/>
  <c r="I1463" i="2"/>
  <c r="K1462" i="2"/>
  <c r="I1462" i="2"/>
  <c r="K1461" i="2"/>
  <c r="I1461" i="2"/>
  <c r="K1460" i="2"/>
  <c r="I1460" i="2"/>
  <c r="K1459" i="2"/>
  <c r="I1459" i="2"/>
  <c r="K1458" i="2"/>
  <c r="I1458" i="2"/>
  <c r="K1457" i="2"/>
  <c r="I1457" i="2"/>
  <c r="K1456" i="2"/>
  <c r="I1456" i="2"/>
  <c r="K1455" i="2"/>
  <c r="I1455" i="2"/>
  <c r="K1454" i="2"/>
  <c r="I1454" i="2"/>
  <c r="K1453" i="2"/>
  <c r="I1453" i="2"/>
  <c r="K1452" i="2"/>
  <c r="I1452" i="2"/>
  <c r="K1451" i="2"/>
  <c r="I1451" i="2"/>
  <c r="K1450" i="2"/>
  <c r="I1450" i="2"/>
  <c r="K1449" i="2"/>
  <c r="I1449" i="2"/>
  <c r="K1448" i="2"/>
  <c r="I1448" i="2"/>
  <c r="K1447" i="2"/>
  <c r="I1447" i="2"/>
  <c r="K1446" i="2"/>
  <c r="I1446" i="2"/>
  <c r="K1445" i="2"/>
  <c r="I1445" i="2"/>
  <c r="K1444" i="2"/>
  <c r="I1444" i="2"/>
  <c r="K1443" i="2"/>
  <c r="I1443" i="2"/>
  <c r="K1442" i="2"/>
  <c r="I1442" i="2"/>
  <c r="K1441" i="2"/>
  <c r="I1441" i="2"/>
  <c r="K1440" i="2"/>
  <c r="I1440" i="2"/>
  <c r="K1439" i="2"/>
  <c r="I1439" i="2"/>
  <c r="K1438" i="2"/>
  <c r="I1438" i="2"/>
  <c r="K1437" i="2"/>
  <c r="I1437" i="2"/>
  <c r="K1436" i="2"/>
  <c r="I1436" i="2"/>
  <c r="K1435" i="2"/>
  <c r="I1435" i="2"/>
  <c r="K1434" i="2"/>
  <c r="I1434" i="2"/>
  <c r="K1433" i="2"/>
  <c r="I1433" i="2"/>
  <c r="K1432" i="2"/>
  <c r="I1432" i="2"/>
  <c r="K1431" i="2"/>
  <c r="I1431" i="2"/>
  <c r="K1430" i="2"/>
  <c r="I1430" i="2"/>
  <c r="K1429" i="2"/>
  <c r="I1429" i="2"/>
  <c r="K1428" i="2"/>
  <c r="I1428" i="2"/>
  <c r="K1427" i="2"/>
  <c r="I1427" i="2"/>
  <c r="K1426" i="2"/>
  <c r="I1426" i="2"/>
  <c r="K1425" i="2"/>
  <c r="I1425" i="2"/>
  <c r="K1424" i="2"/>
  <c r="I1424" i="2"/>
  <c r="K1423" i="2"/>
  <c r="I1423" i="2"/>
  <c r="K1422" i="2"/>
  <c r="I1422" i="2"/>
  <c r="K1421" i="2"/>
  <c r="I1421" i="2"/>
  <c r="K1420" i="2"/>
  <c r="I1420" i="2"/>
  <c r="K1419" i="2"/>
  <c r="I1419" i="2"/>
  <c r="K1418" i="2"/>
  <c r="I1418" i="2"/>
  <c r="K1417" i="2"/>
  <c r="I1417" i="2"/>
  <c r="K1416" i="2"/>
  <c r="I1416" i="2"/>
  <c r="K1415" i="2"/>
  <c r="I1415" i="2"/>
  <c r="K1414" i="2"/>
  <c r="I1414" i="2"/>
  <c r="K1413" i="2"/>
  <c r="I1413" i="2"/>
  <c r="K1412" i="2"/>
  <c r="I1412" i="2"/>
  <c r="K1411" i="2"/>
  <c r="I1411" i="2"/>
  <c r="K1410" i="2"/>
  <c r="I1410" i="2"/>
  <c r="K1409" i="2"/>
  <c r="I1409" i="2"/>
  <c r="K1408" i="2"/>
  <c r="I1408" i="2"/>
  <c r="K1407" i="2"/>
  <c r="I1407" i="2"/>
  <c r="K1406" i="2"/>
  <c r="I1406" i="2"/>
  <c r="K1405" i="2"/>
  <c r="I1405" i="2"/>
  <c r="K1404" i="2"/>
  <c r="I1404" i="2"/>
  <c r="K1403" i="2"/>
  <c r="I1403" i="2"/>
  <c r="K1402" i="2"/>
  <c r="I1402" i="2"/>
  <c r="K1401" i="2"/>
  <c r="I1401" i="2"/>
  <c r="K1400" i="2"/>
  <c r="I1400" i="2"/>
  <c r="K1399" i="2"/>
  <c r="I1399" i="2"/>
  <c r="K1398" i="2"/>
  <c r="I1398" i="2"/>
  <c r="K1397" i="2"/>
  <c r="I1397" i="2"/>
  <c r="K1396" i="2"/>
  <c r="I1396" i="2"/>
  <c r="K1395" i="2"/>
  <c r="I1395" i="2"/>
  <c r="K1394" i="2"/>
  <c r="I1394" i="2"/>
  <c r="K1393" i="2"/>
  <c r="I1393" i="2"/>
  <c r="K1392" i="2"/>
  <c r="I1392" i="2"/>
  <c r="K1391" i="2"/>
  <c r="I1391" i="2"/>
  <c r="K1390" i="2"/>
  <c r="I1390" i="2"/>
  <c r="K1389" i="2"/>
  <c r="I1389" i="2"/>
  <c r="K1388" i="2"/>
  <c r="I1388" i="2"/>
  <c r="K1387" i="2"/>
  <c r="I1387" i="2"/>
  <c r="K1386" i="2"/>
  <c r="I1386" i="2"/>
  <c r="K1385" i="2"/>
  <c r="I1385" i="2"/>
  <c r="K1384" i="2"/>
  <c r="I1384" i="2"/>
  <c r="K1383" i="2"/>
  <c r="I1383" i="2"/>
  <c r="K1382" i="2"/>
  <c r="I1382" i="2"/>
  <c r="K1381" i="2"/>
  <c r="I1381" i="2"/>
  <c r="K1380" i="2"/>
  <c r="I1380" i="2"/>
  <c r="K1379" i="2"/>
  <c r="I1379" i="2"/>
  <c r="K1378" i="2"/>
  <c r="I1378" i="2"/>
  <c r="K1377" i="2"/>
  <c r="I1377" i="2"/>
  <c r="K1376" i="2"/>
  <c r="I1376" i="2"/>
  <c r="K1375" i="2"/>
  <c r="I1375" i="2"/>
  <c r="K1374" i="2"/>
  <c r="I1374" i="2"/>
  <c r="K1373" i="2"/>
  <c r="I1373" i="2"/>
  <c r="K1372" i="2"/>
  <c r="I1372" i="2"/>
  <c r="K1371" i="2"/>
  <c r="I1371" i="2"/>
  <c r="K1370" i="2"/>
  <c r="I1370" i="2"/>
  <c r="K1369" i="2"/>
  <c r="I1369" i="2"/>
  <c r="K1368" i="2"/>
  <c r="I1368" i="2"/>
  <c r="K1367" i="2"/>
  <c r="I1367" i="2"/>
  <c r="K1366" i="2"/>
  <c r="I1366" i="2"/>
  <c r="K1365" i="2"/>
  <c r="I1365" i="2"/>
  <c r="K1364" i="2"/>
  <c r="I1364" i="2"/>
  <c r="K1363" i="2"/>
  <c r="I1363" i="2"/>
  <c r="K1362" i="2"/>
  <c r="I1362" i="2"/>
  <c r="K1361" i="2"/>
  <c r="I1361" i="2"/>
  <c r="K1360" i="2"/>
  <c r="I1360" i="2"/>
  <c r="K1359" i="2"/>
  <c r="I1359" i="2"/>
  <c r="K1358" i="2"/>
  <c r="I1358" i="2"/>
  <c r="K1357" i="2"/>
  <c r="I1357" i="2"/>
  <c r="K1356" i="2"/>
  <c r="I1356" i="2"/>
  <c r="K1355" i="2"/>
  <c r="I1355" i="2"/>
  <c r="K1354" i="2"/>
  <c r="I1354" i="2"/>
  <c r="K1353" i="2"/>
  <c r="I1353" i="2"/>
  <c r="K1352" i="2"/>
  <c r="I1352" i="2"/>
  <c r="K1351" i="2"/>
  <c r="I1351" i="2"/>
  <c r="K1350" i="2"/>
  <c r="I1350" i="2"/>
  <c r="K1349" i="2"/>
  <c r="I1349" i="2"/>
  <c r="K1348" i="2"/>
  <c r="I1348" i="2"/>
  <c r="K1347" i="2"/>
  <c r="I1347" i="2"/>
  <c r="K1346" i="2"/>
  <c r="I1346" i="2"/>
  <c r="K1345" i="2"/>
  <c r="I1345" i="2"/>
  <c r="K1344" i="2"/>
  <c r="I1344" i="2"/>
  <c r="K1343" i="2"/>
  <c r="I1343" i="2"/>
  <c r="K1342" i="2"/>
  <c r="I1342" i="2"/>
  <c r="K1341" i="2"/>
  <c r="I1341" i="2"/>
  <c r="K1340" i="2"/>
  <c r="I1340" i="2"/>
  <c r="K1339" i="2"/>
  <c r="I1339" i="2"/>
  <c r="K1338" i="2"/>
  <c r="I1338" i="2"/>
  <c r="K1337" i="2"/>
  <c r="I1337" i="2"/>
  <c r="K1336" i="2"/>
  <c r="I1336" i="2"/>
  <c r="K1335" i="2"/>
  <c r="I1335" i="2"/>
  <c r="K1334" i="2"/>
  <c r="I1334" i="2"/>
  <c r="K1333" i="2"/>
  <c r="I1333" i="2"/>
  <c r="K1332" i="2"/>
  <c r="I1332" i="2"/>
  <c r="K1331" i="2"/>
  <c r="I1331" i="2"/>
  <c r="K1330" i="2"/>
  <c r="I1330" i="2"/>
  <c r="K1329" i="2"/>
  <c r="I1329" i="2"/>
  <c r="K1328" i="2"/>
  <c r="I1328" i="2"/>
  <c r="K1327" i="2"/>
  <c r="I1327" i="2"/>
  <c r="K1326" i="2"/>
  <c r="I1326" i="2"/>
  <c r="K1325" i="2"/>
  <c r="I1325" i="2"/>
  <c r="K1324" i="2"/>
  <c r="I1324" i="2"/>
  <c r="K1323" i="2"/>
  <c r="I1323" i="2"/>
  <c r="K1322" i="2"/>
  <c r="I1322" i="2"/>
  <c r="K1321" i="2"/>
  <c r="I1321" i="2"/>
  <c r="K1320" i="2"/>
  <c r="I1320" i="2"/>
  <c r="K1319" i="2"/>
  <c r="I1319" i="2"/>
  <c r="K1318" i="2"/>
  <c r="I1318" i="2"/>
  <c r="K1317" i="2"/>
  <c r="I1317" i="2"/>
  <c r="K1316" i="2"/>
  <c r="I1316" i="2"/>
  <c r="K1315" i="2"/>
  <c r="I1315" i="2"/>
  <c r="K1314" i="2"/>
  <c r="I1314" i="2"/>
  <c r="K1313" i="2"/>
  <c r="I1313" i="2"/>
  <c r="K1312" i="2"/>
  <c r="I1312" i="2"/>
  <c r="K1311" i="2"/>
  <c r="I1311" i="2"/>
  <c r="K1310" i="2"/>
  <c r="I1310" i="2"/>
  <c r="K1309" i="2"/>
  <c r="I1309" i="2"/>
  <c r="K1308" i="2"/>
  <c r="I1308" i="2"/>
  <c r="K1307" i="2"/>
  <c r="I1307" i="2"/>
  <c r="K1306" i="2"/>
  <c r="I1306" i="2"/>
  <c r="K1305" i="2"/>
  <c r="I1305" i="2"/>
  <c r="K1304" i="2"/>
  <c r="I1304" i="2"/>
  <c r="K1303" i="2"/>
  <c r="I1303" i="2"/>
  <c r="K1302" i="2"/>
  <c r="I1302" i="2"/>
  <c r="K1301" i="2"/>
  <c r="I1301" i="2"/>
  <c r="K1300" i="2"/>
  <c r="I1300" i="2"/>
  <c r="K1299" i="2"/>
  <c r="I1299" i="2"/>
  <c r="K1298" i="2"/>
  <c r="I1298" i="2"/>
  <c r="K1297" i="2"/>
  <c r="I1297" i="2"/>
  <c r="K1296" i="2"/>
  <c r="I1296" i="2"/>
  <c r="K1295" i="2"/>
  <c r="I1295" i="2"/>
  <c r="K1294" i="2"/>
  <c r="I1294" i="2"/>
  <c r="K1293" i="2"/>
  <c r="I1293" i="2"/>
  <c r="K1292" i="2"/>
  <c r="I1292" i="2"/>
  <c r="K1291" i="2"/>
  <c r="I1291" i="2"/>
  <c r="K1290" i="2"/>
  <c r="I1290" i="2"/>
  <c r="K1289" i="2"/>
  <c r="I1289" i="2"/>
  <c r="K1288" i="2"/>
  <c r="I1288" i="2"/>
  <c r="K1287" i="2"/>
  <c r="I1287" i="2"/>
  <c r="K1286" i="2"/>
  <c r="I1286" i="2"/>
  <c r="K1285" i="2"/>
  <c r="I1285" i="2"/>
  <c r="K1284" i="2"/>
  <c r="I1284" i="2"/>
  <c r="K1283" i="2"/>
  <c r="I1283" i="2"/>
  <c r="K1282" i="2"/>
  <c r="I1282" i="2"/>
  <c r="K1281" i="2"/>
  <c r="I1281" i="2"/>
  <c r="K1280" i="2"/>
  <c r="I1280" i="2"/>
  <c r="K1279" i="2"/>
  <c r="I1279" i="2"/>
  <c r="K1278" i="2"/>
  <c r="I1278" i="2"/>
  <c r="K1277" i="2"/>
  <c r="I1277" i="2"/>
  <c r="K1276" i="2"/>
  <c r="I1276" i="2"/>
  <c r="K1275" i="2"/>
  <c r="I1275" i="2"/>
  <c r="K1274" i="2"/>
  <c r="I1274" i="2"/>
  <c r="K1273" i="2"/>
  <c r="I1273" i="2"/>
  <c r="K1272" i="2"/>
  <c r="I1272" i="2"/>
  <c r="K1271" i="2"/>
  <c r="I1271" i="2"/>
  <c r="K1270" i="2"/>
  <c r="I1270" i="2"/>
  <c r="K1269" i="2"/>
  <c r="I1269" i="2"/>
  <c r="K1268" i="2"/>
  <c r="I1268" i="2"/>
  <c r="K1267" i="2"/>
  <c r="I1267" i="2"/>
  <c r="K1266" i="2"/>
  <c r="I1266" i="2"/>
  <c r="K1265" i="2"/>
  <c r="I1265" i="2"/>
  <c r="K1264" i="2"/>
  <c r="I1264" i="2"/>
  <c r="K1263" i="2"/>
  <c r="I1263" i="2"/>
  <c r="K1262" i="2"/>
  <c r="I1262" i="2"/>
  <c r="K1261" i="2"/>
  <c r="I1261" i="2"/>
  <c r="K1260" i="2"/>
  <c r="I1260" i="2"/>
  <c r="K1259" i="2"/>
  <c r="I1259" i="2"/>
  <c r="K1258" i="2"/>
  <c r="I1258" i="2"/>
  <c r="K1257" i="2"/>
  <c r="I1257" i="2"/>
  <c r="K1256" i="2"/>
  <c r="I1256" i="2"/>
  <c r="K1255" i="2"/>
  <c r="I1255" i="2"/>
  <c r="K1254" i="2"/>
  <c r="I1254" i="2"/>
  <c r="K1253" i="2"/>
  <c r="I1253" i="2"/>
  <c r="K1252" i="2"/>
  <c r="I1252" i="2"/>
  <c r="K1251" i="2"/>
  <c r="I1251" i="2"/>
  <c r="K1250" i="2"/>
  <c r="I1250" i="2"/>
  <c r="K1249" i="2"/>
  <c r="I1249" i="2"/>
  <c r="K1248" i="2"/>
  <c r="I1248" i="2"/>
  <c r="K1247" i="2"/>
  <c r="I1247" i="2"/>
  <c r="K1246" i="2"/>
  <c r="I1246" i="2"/>
  <c r="K1245" i="2"/>
  <c r="I1245" i="2"/>
  <c r="K1244" i="2"/>
  <c r="I1244" i="2"/>
  <c r="K1243" i="2"/>
  <c r="I1243" i="2"/>
  <c r="K1242" i="2"/>
  <c r="I1242" i="2"/>
  <c r="K1241" i="2"/>
  <c r="I1241" i="2"/>
  <c r="K1240" i="2"/>
  <c r="I1240" i="2"/>
  <c r="K1239" i="2"/>
  <c r="I1239" i="2"/>
  <c r="K1238" i="2"/>
  <c r="I1238" i="2"/>
  <c r="K1237" i="2"/>
  <c r="I1237" i="2"/>
  <c r="K1236" i="2"/>
  <c r="I1236" i="2"/>
  <c r="K1235" i="2"/>
  <c r="I1235" i="2"/>
  <c r="K1234" i="2"/>
  <c r="I1234" i="2"/>
  <c r="K1233" i="2"/>
  <c r="I1233" i="2"/>
  <c r="K1232" i="2"/>
  <c r="I1232" i="2"/>
  <c r="K1231" i="2"/>
  <c r="I1231" i="2"/>
  <c r="K1230" i="2"/>
  <c r="I1230" i="2"/>
  <c r="K1229" i="2"/>
  <c r="I1229" i="2"/>
  <c r="K1228" i="2"/>
  <c r="I1228" i="2"/>
  <c r="K1227" i="2"/>
  <c r="I1227" i="2"/>
  <c r="K1226" i="2"/>
  <c r="I1226" i="2"/>
  <c r="K1225" i="2"/>
  <c r="I1225" i="2"/>
  <c r="K1224" i="2"/>
  <c r="I1224" i="2"/>
  <c r="K1223" i="2"/>
  <c r="I1223" i="2"/>
  <c r="K1222" i="2"/>
  <c r="I1222" i="2"/>
  <c r="K1221" i="2"/>
  <c r="I1221" i="2"/>
  <c r="K1220" i="2"/>
  <c r="I1220" i="2"/>
  <c r="K1219" i="2"/>
  <c r="I1219" i="2"/>
  <c r="K1218" i="2"/>
  <c r="I1218" i="2"/>
  <c r="K1217" i="2"/>
  <c r="I1217" i="2"/>
  <c r="K1216" i="2"/>
  <c r="I1216" i="2"/>
  <c r="K1215" i="2"/>
  <c r="I1215" i="2"/>
  <c r="K1214" i="2"/>
  <c r="I1214" i="2"/>
  <c r="K1213" i="2"/>
  <c r="I1213" i="2"/>
  <c r="K1212" i="2"/>
  <c r="I1212" i="2"/>
  <c r="K1211" i="2"/>
  <c r="I1211" i="2"/>
  <c r="K1210" i="2"/>
  <c r="I1210" i="2"/>
  <c r="K1209" i="2"/>
  <c r="I1209" i="2"/>
  <c r="K1208" i="2"/>
  <c r="I1208" i="2"/>
  <c r="K1207" i="2"/>
  <c r="I1207" i="2"/>
  <c r="K1206" i="2"/>
  <c r="I1206" i="2"/>
  <c r="K1205" i="2"/>
  <c r="I1205" i="2"/>
  <c r="K1204" i="2"/>
  <c r="I1204" i="2"/>
  <c r="K1203" i="2"/>
  <c r="I1203" i="2"/>
  <c r="K1202" i="2"/>
  <c r="I1202" i="2"/>
  <c r="K1201" i="2"/>
  <c r="I1201" i="2"/>
  <c r="K1200" i="2"/>
  <c r="I1200" i="2"/>
  <c r="K1199" i="2"/>
  <c r="I1199" i="2"/>
  <c r="K1198" i="2"/>
  <c r="I1198" i="2"/>
  <c r="K1197" i="2"/>
  <c r="I1197" i="2"/>
  <c r="K1196" i="2"/>
  <c r="I1196" i="2"/>
  <c r="K1195" i="2"/>
  <c r="I1195" i="2"/>
  <c r="K1194" i="2"/>
  <c r="I1194" i="2"/>
  <c r="K1193" i="2"/>
  <c r="I1193" i="2"/>
  <c r="K1192" i="2"/>
  <c r="I1192" i="2"/>
  <c r="K1191" i="2"/>
  <c r="I1191" i="2"/>
  <c r="K1190" i="2"/>
  <c r="I1190" i="2"/>
  <c r="K1189" i="2"/>
  <c r="I1189" i="2"/>
  <c r="K1188" i="2"/>
  <c r="I1188" i="2"/>
  <c r="K1187" i="2"/>
  <c r="I1187" i="2"/>
  <c r="K1186" i="2"/>
  <c r="I1186" i="2"/>
  <c r="K1185" i="2"/>
  <c r="I1185" i="2"/>
  <c r="K1184" i="2"/>
  <c r="I1184" i="2"/>
  <c r="K1183" i="2"/>
  <c r="I1183" i="2"/>
  <c r="K1182" i="2"/>
  <c r="I1182" i="2"/>
  <c r="K1181" i="2"/>
  <c r="I1181" i="2"/>
  <c r="K1180" i="2"/>
  <c r="I1180" i="2"/>
  <c r="K1179" i="2"/>
  <c r="I1179" i="2"/>
  <c r="K1178" i="2"/>
  <c r="I1178" i="2"/>
  <c r="K1177" i="2"/>
  <c r="I1177" i="2"/>
  <c r="K1176" i="2"/>
  <c r="I1176" i="2"/>
  <c r="K1175" i="2"/>
  <c r="I1175" i="2"/>
  <c r="K1174" i="2"/>
  <c r="I1174" i="2"/>
  <c r="K1173" i="2"/>
  <c r="I1173" i="2"/>
  <c r="K1172" i="2"/>
  <c r="I1172" i="2"/>
  <c r="K1171" i="2"/>
  <c r="I1171" i="2"/>
  <c r="K1170" i="2"/>
  <c r="I1170" i="2"/>
  <c r="K1169" i="2"/>
  <c r="I1169" i="2"/>
  <c r="K1168" i="2"/>
  <c r="I1168" i="2"/>
  <c r="K1167" i="2"/>
  <c r="I1167" i="2"/>
  <c r="K1166" i="2"/>
  <c r="I1166" i="2"/>
  <c r="K1165" i="2"/>
  <c r="I1165" i="2"/>
  <c r="K1164" i="2"/>
  <c r="I1164" i="2"/>
  <c r="K1163" i="2"/>
  <c r="I1163" i="2"/>
  <c r="K1162" i="2"/>
  <c r="I1162" i="2"/>
  <c r="K1161" i="2"/>
  <c r="I1161" i="2"/>
  <c r="K1160" i="2"/>
  <c r="I1160" i="2"/>
  <c r="K1159" i="2"/>
  <c r="I1159" i="2"/>
  <c r="K1158" i="2"/>
  <c r="I1158" i="2"/>
  <c r="K1157" i="2"/>
  <c r="I1157" i="2"/>
  <c r="K1156" i="2"/>
  <c r="I1156" i="2"/>
  <c r="K1155" i="2"/>
  <c r="I1155" i="2"/>
  <c r="K1154" i="2"/>
  <c r="I1154" i="2"/>
  <c r="K1153" i="2"/>
  <c r="I1153" i="2"/>
  <c r="K1152" i="2"/>
  <c r="I1152" i="2"/>
  <c r="K1151" i="2"/>
  <c r="I1151" i="2"/>
  <c r="K1150" i="2"/>
  <c r="I1150" i="2"/>
  <c r="K1149" i="2"/>
  <c r="I1149" i="2"/>
  <c r="K1148" i="2"/>
  <c r="I1148" i="2"/>
  <c r="K1147" i="2"/>
  <c r="I1147" i="2"/>
  <c r="K1146" i="2"/>
  <c r="I1146" i="2"/>
  <c r="K1145" i="2"/>
  <c r="I1145" i="2"/>
  <c r="K1144" i="2"/>
  <c r="I1144" i="2"/>
  <c r="K1143" i="2"/>
  <c r="I1143" i="2"/>
  <c r="K1142" i="2"/>
  <c r="I1142" i="2"/>
  <c r="K1141" i="2"/>
  <c r="I1141" i="2"/>
  <c r="K1140" i="2"/>
  <c r="I1140" i="2"/>
  <c r="K1139" i="2"/>
  <c r="I1139" i="2"/>
  <c r="K1138" i="2"/>
  <c r="I1138" i="2"/>
  <c r="K1137" i="2"/>
  <c r="I1137" i="2"/>
  <c r="K1136" i="2"/>
  <c r="I1136" i="2"/>
  <c r="K1135" i="2"/>
  <c r="I1135" i="2"/>
  <c r="K1134" i="2"/>
  <c r="I1134" i="2"/>
  <c r="K1133" i="2"/>
  <c r="I1133" i="2"/>
  <c r="K1132" i="2"/>
  <c r="I1132" i="2"/>
  <c r="K1131" i="2"/>
  <c r="I1131" i="2"/>
  <c r="K1130" i="2"/>
  <c r="I1130" i="2"/>
  <c r="K1129" i="2"/>
  <c r="I1129" i="2"/>
  <c r="K1128" i="2"/>
  <c r="I1128" i="2"/>
  <c r="K1127" i="2"/>
  <c r="I1127" i="2"/>
  <c r="K1126" i="2"/>
  <c r="I1126" i="2"/>
  <c r="K1125" i="2"/>
  <c r="I1125" i="2"/>
  <c r="K1124" i="2"/>
  <c r="I1124" i="2"/>
  <c r="K1123" i="2"/>
  <c r="I1123" i="2"/>
  <c r="K1122" i="2"/>
  <c r="I1122" i="2"/>
  <c r="K1121" i="2"/>
  <c r="I1121" i="2"/>
  <c r="K1120" i="2"/>
  <c r="I1120" i="2"/>
  <c r="K1119" i="2"/>
  <c r="I1119" i="2"/>
  <c r="K1118" i="2"/>
  <c r="I1118" i="2"/>
  <c r="K1117" i="2"/>
  <c r="I1117" i="2"/>
  <c r="K1116" i="2"/>
  <c r="I1116" i="2"/>
  <c r="K1115" i="2"/>
  <c r="I1115" i="2"/>
  <c r="K1114" i="2"/>
  <c r="I1114" i="2"/>
  <c r="K1113" i="2"/>
  <c r="I1113" i="2"/>
  <c r="K1112" i="2"/>
  <c r="I1112" i="2"/>
  <c r="K1111" i="2"/>
  <c r="I1111" i="2"/>
  <c r="K1110" i="2"/>
  <c r="I1110" i="2"/>
  <c r="K1109" i="2"/>
  <c r="I1109" i="2"/>
  <c r="K1108" i="2"/>
  <c r="I1108" i="2"/>
  <c r="K1107" i="2"/>
  <c r="I1107" i="2"/>
  <c r="K1106" i="2"/>
  <c r="I1106" i="2"/>
  <c r="K1105" i="2"/>
  <c r="I1105" i="2"/>
  <c r="K1104" i="2"/>
  <c r="I1104" i="2"/>
  <c r="K1103" i="2"/>
  <c r="I1103" i="2"/>
  <c r="K1102" i="2"/>
  <c r="I1102" i="2"/>
  <c r="K1101" i="2"/>
  <c r="I1101" i="2"/>
  <c r="K1100" i="2"/>
  <c r="I1100" i="2"/>
  <c r="K1099" i="2"/>
  <c r="I1099" i="2"/>
  <c r="K1098" i="2"/>
  <c r="I1098" i="2"/>
  <c r="K1097" i="2"/>
  <c r="I1097" i="2"/>
  <c r="K1096" i="2"/>
  <c r="I1096" i="2"/>
  <c r="K1095" i="2"/>
  <c r="I1095" i="2"/>
  <c r="K1094" i="2"/>
  <c r="I1094" i="2"/>
  <c r="K1093" i="2"/>
  <c r="I1093" i="2"/>
  <c r="K1092" i="2"/>
  <c r="I1092" i="2"/>
  <c r="K1091" i="2"/>
  <c r="I1091" i="2"/>
  <c r="K1090" i="2"/>
  <c r="I1090" i="2"/>
  <c r="K1089" i="2"/>
  <c r="I1089" i="2"/>
  <c r="K1088" i="2"/>
  <c r="I1088" i="2"/>
  <c r="K1087" i="2"/>
  <c r="I1087" i="2"/>
  <c r="K1086" i="2"/>
  <c r="I1086" i="2"/>
  <c r="K1085" i="2"/>
  <c r="I1085" i="2"/>
  <c r="K1084" i="2"/>
  <c r="I1084" i="2"/>
  <c r="K1083" i="2"/>
  <c r="I1083" i="2"/>
  <c r="K1082" i="2"/>
  <c r="I1082" i="2"/>
  <c r="K1081" i="2"/>
  <c r="I1081" i="2"/>
  <c r="K1080" i="2"/>
  <c r="I1080" i="2"/>
  <c r="K1079" i="2"/>
  <c r="I1079" i="2"/>
  <c r="K1078" i="2"/>
  <c r="I1078" i="2"/>
  <c r="K1077" i="2"/>
  <c r="I1077" i="2"/>
  <c r="K1076" i="2"/>
  <c r="I1076" i="2"/>
  <c r="K1075" i="2"/>
  <c r="I1075" i="2"/>
  <c r="K1074" i="2"/>
  <c r="I1074" i="2"/>
  <c r="K1073" i="2"/>
  <c r="I1073" i="2"/>
  <c r="K1072" i="2"/>
  <c r="I1072" i="2"/>
  <c r="K1071" i="2"/>
  <c r="I1071" i="2"/>
  <c r="K1070" i="2"/>
  <c r="I1070" i="2"/>
  <c r="K1069" i="2"/>
  <c r="I1069" i="2"/>
  <c r="K1068" i="2"/>
  <c r="I1068" i="2"/>
  <c r="K1067" i="2"/>
  <c r="I1067" i="2"/>
  <c r="K1066" i="2"/>
  <c r="I1066" i="2"/>
  <c r="K1065" i="2"/>
  <c r="I1065" i="2"/>
  <c r="K1064" i="2"/>
  <c r="I1064" i="2"/>
  <c r="K1063" i="2"/>
  <c r="I1063" i="2"/>
  <c r="K1062" i="2"/>
  <c r="I1062" i="2"/>
  <c r="K1061" i="2"/>
  <c r="I1061" i="2"/>
  <c r="K1060" i="2"/>
  <c r="I1060" i="2"/>
  <c r="K1059" i="2"/>
  <c r="I1059" i="2"/>
  <c r="K1058" i="2"/>
  <c r="I1058" i="2"/>
  <c r="K1057" i="2"/>
  <c r="I1057" i="2"/>
  <c r="K1056" i="2"/>
  <c r="I1056" i="2"/>
  <c r="K1055" i="2"/>
  <c r="I1055" i="2"/>
  <c r="K1054" i="2"/>
  <c r="I1054" i="2"/>
  <c r="K1053" i="2"/>
  <c r="I1053" i="2"/>
  <c r="K1052" i="2"/>
  <c r="I1052" i="2"/>
  <c r="K1051" i="2"/>
  <c r="I1051" i="2"/>
  <c r="K1050" i="2"/>
  <c r="I1050" i="2"/>
  <c r="K1049" i="2"/>
  <c r="I1049" i="2"/>
  <c r="K1048" i="2"/>
  <c r="I1048" i="2"/>
  <c r="K1047" i="2"/>
  <c r="I1047" i="2"/>
  <c r="K1046" i="2"/>
  <c r="I1046" i="2"/>
  <c r="K1045" i="2"/>
  <c r="I1045" i="2"/>
  <c r="K1044" i="2"/>
  <c r="I1044" i="2"/>
  <c r="K1043" i="2"/>
  <c r="I1043" i="2"/>
  <c r="K1042" i="2"/>
  <c r="I1042" i="2"/>
  <c r="K1041" i="2"/>
  <c r="I1041" i="2"/>
  <c r="K1040" i="2"/>
  <c r="I1040" i="2"/>
  <c r="K1039" i="2"/>
  <c r="I1039" i="2"/>
  <c r="K1038" i="2"/>
  <c r="I1038" i="2"/>
  <c r="K1037" i="2"/>
  <c r="I1037" i="2"/>
  <c r="K1036" i="2"/>
  <c r="I1036" i="2"/>
  <c r="K1035" i="2"/>
  <c r="I1035" i="2"/>
  <c r="K1034" i="2"/>
  <c r="I1034" i="2"/>
  <c r="K1033" i="2"/>
  <c r="I1033" i="2"/>
  <c r="K1032" i="2"/>
  <c r="I1032" i="2"/>
  <c r="K1031" i="2"/>
  <c r="I1031" i="2"/>
  <c r="K1030" i="2"/>
  <c r="I1030" i="2"/>
  <c r="K1029" i="2"/>
  <c r="I1029" i="2"/>
  <c r="K1028" i="2"/>
  <c r="I1028" i="2"/>
  <c r="K1027" i="2"/>
  <c r="I1027" i="2"/>
  <c r="K1026" i="2"/>
  <c r="I1026" i="2"/>
  <c r="K1025" i="2"/>
  <c r="I1025" i="2"/>
  <c r="K1024" i="2"/>
  <c r="I1024" i="2"/>
  <c r="K1023" i="2"/>
  <c r="I1023" i="2"/>
  <c r="K1022" i="2"/>
  <c r="I1022" i="2"/>
  <c r="K1021" i="2"/>
  <c r="I1021" i="2"/>
  <c r="K1020" i="2"/>
  <c r="I1020" i="2"/>
  <c r="K1019" i="2"/>
  <c r="I1019" i="2"/>
  <c r="K1018" i="2"/>
  <c r="I1018" i="2"/>
  <c r="K1017" i="2"/>
  <c r="I1017" i="2"/>
  <c r="K1016" i="2"/>
  <c r="I1016" i="2"/>
  <c r="K1015" i="2"/>
  <c r="I1015" i="2"/>
  <c r="K1014" i="2"/>
  <c r="I1014" i="2"/>
  <c r="K1013" i="2"/>
  <c r="I1013" i="2"/>
  <c r="K1012" i="2"/>
  <c r="I1012" i="2"/>
  <c r="K1011" i="2"/>
  <c r="I1011" i="2"/>
  <c r="K1010" i="2"/>
  <c r="I1010" i="2"/>
  <c r="K1009" i="2"/>
  <c r="I1009" i="2"/>
  <c r="K1008" i="2"/>
  <c r="I1008" i="2"/>
  <c r="K1007" i="2"/>
  <c r="I1007" i="2"/>
  <c r="K1006" i="2"/>
  <c r="I1006" i="2"/>
  <c r="K1005" i="2"/>
  <c r="I1005" i="2"/>
  <c r="K1004" i="2"/>
  <c r="I1004" i="2"/>
  <c r="K1003" i="2"/>
  <c r="I1003" i="2"/>
  <c r="K1002" i="2"/>
  <c r="I1002" i="2"/>
  <c r="K1001" i="2"/>
  <c r="I1001" i="2"/>
  <c r="K1000" i="2"/>
  <c r="I1000" i="2"/>
  <c r="K999" i="2"/>
  <c r="I999" i="2"/>
  <c r="K998" i="2"/>
  <c r="I998" i="2"/>
  <c r="K997" i="2"/>
  <c r="I997" i="2"/>
  <c r="K996" i="2"/>
  <c r="I996" i="2"/>
  <c r="K995" i="2"/>
  <c r="I995" i="2"/>
  <c r="K994" i="2"/>
  <c r="I994" i="2"/>
  <c r="K993" i="2"/>
  <c r="I993" i="2"/>
  <c r="K992" i="2"/>
  <c r="I992" i="2"/>
  <c r="K991" i="2"/>
  <c r="I991" i="2"/>
  <c r="K990" i="2"/>
  <c r="I990" i="2"/>
  <c r="K989" i="2"/>
  <c r="I989" i="2"/>
  <c r="K988" i="2"/>
  <c r="I988" i="2"/>
  <c r="K987" i="2"/>
  <c r="I987" i="2"/>
  <c r="K986" i="2"/>
  <c r="I986" i="2"/>
  <c r="K985" i="2"/>
  <c r="I985" i="2"/>
  <c r="K984" i="2"/>
  <c r="I984" i="2"/>
  <c r="K983" i="2"/>
  <c r="I983" i="2"/>
  <c r="K982" i="2"/>
  <c r="I982" i="2"/>
  <c r="K981" i="2"/>
  <c r="I981" i="2"/>
  <c r="K980" i="2"/>
  <c r="I980" i="2"/>
  <c r="K979" i="2"/>
  <c r="I979" i="2"/>
  <c r="K978" i="2"/>
  <c r="I978" i="2"/>
  <c r="K977" i="2"/>
  <c r="I977" i="2"/>
  <c r="K976" i="2"/>
  <c r="I976" i="2"/>
  <c r="K975" i="2"/>
  <c r="I975" i="2"/>
  <c r="K974" i="2"/>
  <c r="I974" i="2"/>
  <c r="K973" i="2"/>
  <c r="I973" i="2"/>
  <c r="K972" i="2"/>
  <c r="I972" i="2"/>
  <c r="K971" i="2"/>
  <c r="I971" i="2"/>
  <c r="K970" i="2"/>
  <c r="I970" i="2"/>
  <c r="K969" i="2"/>
  <c r="I969" i="2"/>
  <c r="K968" i="2"/>
  <c r="I968" i="2"/>
  <c r="K967" i="2"/>
  <c r="I967" i="2"/>
  <c r="K966" i="2"/>
  <c r="I966" i="2"/>
  <c r="K965" i="2"/>
  <c r="I965" i="2"/>
  <c r="K964" i="2"/>
  <c r="I964" i="2"/>
  <c r="K963" i="2"/>
  <c r="I963" i="2"/>
  <c r="K962" i="2"/>
  <c r="I962" i="2"/>
  <c r="K961" i="2"/>
  <c r="I961" i="2"/>
  <c r="K960" i="2"/>
  <c r="I960" i="2"/>
  <c r="K959" i="2"/>
  <c r="I959" i="2"/>
  <c r="K958" i="2"/>
  <c r="I958" i="2"/>
  <c r="K957" i="2"/>
  <c r="I957" i="2"/>
  <c r="K956" i="2"/>
  <c r="I956" i="2"/>
  <c r="K955" i="2"/>
  <c r="I955" i="2"/>
  <c r="K954" i="2"/>
  <c r="I954" i="2"/>
  <c r="K953" i="2"/>
  <c r="I953" i="2"/>
  <c r="K952" i="2"/>
  <c r="I952" i="2"/>
  <c r="K951" i="2"/>
  <c r="I951" i="2"/>
  <c r="K950" i="2"/>
  <c r="I950" i="2"/>
  <c r="K949" i="2"/>
  <c r="I949" i="2"/>
  <c r="K948" i="2"/>
  <c r="I948" i="2"/>
  <c r="K947" i="2"/>
  <c r="I947" i="2"/>
  <c r="K946" i="2"/>
  <c r="I946" i="2"/>
  <c r="K945" i="2"/>
  <c r="I945" i="2"/>
  <c r="K944" i="2"/>
  <c r="I944" i="2"/>
  <c r="K943" i="2"/>
  <c r="I943" i="2"/>
  <c r="K942" i="2"/>
  <c r="I942" i="2"/>
  <c r="K941" i="2"/>
  <c r="I941" i="2"/>
  <c r="K940" i="2"/>
  <c r="I940" i="2"/>
  <c r="K939" i="2"/>
  <c r="I939" i="2"/>
  <c r="K938" i="2"/>
  <c r="I938" i="2"/>
  <c r="K937" i="2"/>
  <c r="I937" i="2"/>
  <c r="K936" i="2"/>
  <c r="I936" i="2"/>
  <c r="K935" i="2"/>
  <c r="I935" i="2"/>
  <c r="K934" i="2"/>
  <c r="I934" i="2"/>
  <c r="K933" i="2"/>
  <c r="I933" i="2"/>
  <c r="K932" i="2"/>
  <c r="I932" i="2"/>
  <c r="K931" i="2"/>
  <c r="I931" i="2"/>
  <c r="K930" i="2"/>
  <c r="I930" i="2"/>
  <c r="K929" i="2"/>
  <c r="I929" i="2"/>
  <c r="K928" i="2"/>
  <c r="I928" i="2"/>
  <c r="K927" i="2"/>
  <c r="I927" i="2"/>
  <c r="K926" i="2"/>
  <c r="I926" i="2"/>
  <c r="K925" i="2"/>
  <c r="I925" i="2"/>
  <c r="K924" i="2"/>
  <c r="I924" i="2"/>
  <c r="K923" i="2"/>
  <c r="I923" i="2"/>
  <c r="K922" i="2"/>
  <c r="I922" i="2"/>
  <c r="K921" i="2"/>
  <c r="I921" i="2"/>
  <c r="K920" i="2"/>
  <c r="I920" i="2"/>
  <c r="K919" i="2"/>
  <c r="I919" i="2"/>
  <c r="K918" i="2"/>
  <c r="I918" i="2"/>
  <c r="K917" i="2"/>
  <c r="I917" i="2"/>
  <c r="K916" i="2"/>
  <c r="I916" i="2"/>
  <c r="K915" i="2"/>
  <c r="I915" i="2"/>
  <c r="K914" i="2"/>
  <c r="I914" i="2"/>
  <c r="K913" i="2"/>
  <c r="I913" i="2"/>
  <c r="K912" i="2"/>
  <c r="I912" i="2"/>
  <c r="K911" i="2"/>
  <c r="I911" i="2"/>
  <c r="K910" i="2"/>
  <c r="I910" i="2"/>
  <c r="K909" i="2"/>
  <c r="I909" i="2"/>
  <c r="K908" i="2"/>
  <c r="I908" i="2"/>
  <c r="K907" i="2"/>
  <c r="I907" i="2"/>
  <c r="K906" i="2"/>
  <c r="I906" i="2"/>
  <c r="K905" i="2"/>
  <c r="I905" i="2"/>
  <c r="K904" i="2"/>
  <c r="I904" i="2"/>
  <c r="K903" i="2"/>
  <c r="I903" i="2"/>
  <c r="K902" i="2"/>
  <c r="I902" i="2"/>
  <c r="K901" i="2"/>
  <c r="I901" i="2"/>
  <c r="K900" i="2"/>
  <c r="I900" i="2"/>
  <c r="K899" i="2"/>
  <c r="I899" i="2"/>
  <c r="K898" i="2"/>
  <c r="I898" i="2"/>
  <c r="K897" i="2"/>
  <c r="I897" i="2"/>
  <c r="K896" i="2"/>
  <c r="I896" i="2"/>
  <c r="K895" i="2"/>
  <c r="I895" i="2"/>
  <c r="K894" i="2"/>
  <c r="I894" i="2"/>
  <c r="K893" i="2"/>
  <c r="I893" i="2"/>
  <c r="K892" i="2"/>
  <c r="I892" i="2"/>
  <c r="K891" i="2"/>
  <c r="I891" i="2"/>
  <c r="K890" i="2"/>
  <c r="I890" i="2"/>
  <c r="K889" i="2"/>
  <c r="I889" i="2"/>
  <c r="K888" i="2"/>
  <c r="I888" i="2"/>
  <c r="K887" i="2"/>
  <c r="I887" i="2"/>
  <c r="K886" i="2"/>
  <c r="I886" i="2"/>
  <c r="K885" i="2"/>
  <c r="I885" i="2"/>
  <c r="K884" i="2"/>
  <c r="I884" i="2"/>
  <c r="K883" i="2"/>
  <c r="I883" i="2"/>
  <c r="K882" i="2"/>
  <c r="I882" i="2"/>
  <c r="K881" i="2"/>
  <c r="I881" i="2"/>
  <c r="K880" i="2"/>
  <c r="I880" i="2"/>
  <c r="K879" i="2"/>
  <c r="I879" i="2"/>
  <c r="K878" i="2"/>
  <c r="I878" i="2"/>
  <c r="K877" i="2"/>
  <c r="I877" i="2"/>
  <c r="K876" i="2"/>
  <c r="I876" i="2"/>
  <c r="K875" i="2"/>
  <c r="I875" i="2"/>
  <c r="K874" i="2"/>
  <c r="I874" i="2"/>
  <c r="K873" i="2"/>
  <c r="I873" i="2"/>
  <c r="K872" i="2"/>
  <c r="I872" i="2"/>
  <c r="K871" i="2"/>
  <c r="I871" i="2"/>
  <c r="K870" i="2"/>
  <c r="I870" i="2"/>
  <c r="K869" i="2"/>
  <c r="I869" i="2"/>
  <c r="K868" i="2"/>
  <c r="I868" i="2"/>
  <c r="K867" i="2"/>
  <c r="I867" i="2"/>
  <c r="K866" i="2"/>
  <c r="I866" i="2"/>
  <c r="K865" i="2"/>
  <c r="I865" i="2"/>
  <c r="K864" i="2"/>
  <c r="I864" i="2"/>
  <c r="K863" i="2"/>
  <c r="I863" i="2"/>
  <c r="K862" i="2"/>
  <c r="I862" i="2"/>
  <c r="K861" i="2"/>
  <c r="I861" i="2"/>
  <c r="K860" i="2"/>
  <c r="I860" i="2"/>
  <c r="K859" i="2"/>
  <c r="I859" i="2"/>
  <c r="K858" i="2"/>
  <c r="I858" i="2"/>
  <c r="K857" i="2"/>
  <c r="I857" i="2"/>
  <c r="K856" i="2"/>
  <c r="I856" i="2"/>
  <c r="K855" i="2"/>
  <c r="I855" i="2"/>
  <c r="K854" i="2"/>
  <c r="I854" i="2"/>
  <c r="K853" i="2"/>
  <c r="I853" i="2"/>
  <c r="K852" i="2"/>
  <c r="I852" i="2"/>
  <c r="K851" i="2"/>
  <c r="I851" i="2"/>
  <c r="K850" i="2"/>
  <c r="I850" i="2"/>
  <c r="K849" i="2"/>
  <c r="I849" i="2"/>
  <c r="K848" i="2"/>
  <c r="I848" i="2"/>
  <c r="K847" i="2"/>
  <c r="I847" i="2"/>
  <c r="K846" i="2"/>
  <c r="I846" i="2"/>
  <c r="K845" i="2"/>
  <c r="I845" i="2"/>
  <c r="K844" i="2"/>
  <c r="I844" i="2"/>
  <c r="K843" i="2"/>
  <c r="I843" i="2"/>
  <c r="K842" i="2"/>
  <c r="I842" i="2"/>
  <c r="K841" i="2"/>
  <c r="I841" i="2"/>
  <c r="K840" i="2"/>
  <c r="I840" i="2"/>
  <c r="K839" i="2"/>
  <c r="I839" i="2"/>
  <c r="K838" i="2"/>
  <c r="I838" i="2"/>
  <c r="K837" i="2"/>
  <c r="I837" i="2"/>
  <c r="K836" i="2"/>
  <c r="I836" i="2"/>
  <c r="K835" i="2"/>
  <c r="I835" i="2"/>
  <c r="K834" i="2"/>
  <c r="I834" i="2"/>
  <c r="K833" i="2"/>
  <c r="I833" i="2"/>
  <c r="K832" i="2"/>
  <c r="I832" i="2"/>
  <c r="K831" i="2"/>
  <c r="I831" i="2"/>
  <c r="K830" i="2"/>
  <c r="I830" i="2"/>
  <c r="K829" i="2"/>
  <c r="I829" i="2"/>
  <c r="K828" i="2"/>
  <c r="I828" i="2"/>
  <c r="K827" i="2"/>
  <c r="I827" i="2"/>
  <c r="K826" i="2"/>
  <c r="I826" i="2"/>
  <c r="K825" i="2"/>
  <c r="I825" i="2"/>
  <c r="K824" i="2"/>
  <c r="I824" i="2"/>
  <c r="K823" i="2"/>
  <c r="I823" i="2"/>
  <c r="K822" i="2"/>
  <c r="I822" i="2"/>
  <c r="K821" i="2"/>
  <c r="I821" i="2"/>
  <c r="K820" i="2"/>
  <c r="I820" i="2"/>
  <c r="K819" i="2"/>
  <c r="I819" i="2"/>
  <c r="K818" i="2"/>
  <c r="I818" i="2"/>
  <c r="K817" i="2"/>
  <c r="I817" i="2"/>
  <c r="K816" i="2"/>
  <c r="I816" i="2"/>
  <c r="K815" i="2"/>
  <c r="I815" i="2"/>
  <c r="K814" i="2"/>
  <c r="I814" i="2"/>
  <c r="K813" i="2"/>
  <c r="I813" i="2"/>
  <c r="K812" i="2"/>
  <c r="I812" i="2"/>
  <c r="K811" i="2"/>
  <c r="I811" i="2"/>
  <c r="K810" i="2"/>
  <c r="I810" i="2"/>
  <c r="K809" i="2"/>
  <c r="I809" i="2"/>
  <c r="K808" i="2"/>
  <c r="I808" i="2"/>
  <c r="K807" i="2"/>
  <c r="I807" i="2"/>
  <c r="K806" i="2"/>
  <c r="I806" i="2"/>
  <c r="K805" i="2"/>
  <c r="I805" i="2"/>
  <c r="K804" i="2"/>
  <c r="I804" i="2"/>
  <c r="K803" i="2"/>
  <c r="I803" i="2"/>
  <c r="K802" i="2"/>
  <c r="I802" i="2"/>
  <c r="K801" i="2"/>
  <c r="I801" i="2"/>
  <c r="K800" i="2"/>
  <c r="I800" i="2"/>
  <c r="K799" i="2"/>
  <c r="I799" i="2"/>
  <c r="K798" i="2"/>
  <c r="I798" i="2"/>
  <c r="K797" i="2"/>
  <c r="I797" i="2"/>
  <c r="K796" i="2"/>
  <c r="I796" i="2"/>
  <c r="K795" i="2"/>
  <c r="I795" i="2"/>
  <c r="K794" i="2"/>
  <c r="I794" i="2"/>
  <c r="K793" i="2"/>
  <c r="I793" i="2"/>
  <c r="K792" i="2"/>
  <c r="I792" i="2"/>
  <c r="K791" i="2"/>
  <c r="I791" i="2"/>
  <c r="K790" i="2"/>
  <c r="I790" i="2"/>
  <c r="K789" i="2"/>
  <c r="I789" i="2"/>
  <c r="K788" i="2"/>
  <c r="I788" i="2"/>
  <c r="K787" i="2"/>
  <c r="I787" i="2"/>
  <c r="K786" i="2"/>
  <c r="I786" i="2"/>
  <c r="K785" i="2"/>
  <c r="I785" i="2"/>
  <c r="K784" i="2"/>
  <c r="I784" i="2"/>
  <c r="K783" i="2"/>
  <c r="I783" i="2"/>
  <c r="K782" i="2"/>
  <c r="I782" i="2"/>
  <c r="K781" i="2"/>
  <c r="I781" i="2"/>
  <c r="K780" i="2"/>
  <c r="I780" i="2"/>
  <c r="K779" i="2"/>
  <c r="I779" i="2"/>
  <c r="K778" i="2"/>
  <c r="I778" i="2"/>
  <c r="K777" i="2"/>
  <c r="I777" i="2"/>
  <c r="K776" i="2"/>
  <c r="I776" i="2"/>
  <c r="K775" i="2"/>
  <c r="I775" i="2"/>
  <c r="K774" i="2"/>
  <c r="I774" i="2"/>
  <c r="K773" i="2"/>
  <c r="I773" i="2"/>
  <c r="K772" i="2"/>
  <c r="I772" i="2"/>
  <c r="K771" i="2"/>
  <c r="I771" i="2"/>
  <c r="K770" i="2"/>
  <c r="I770" i="2"/>
  <c r="K769" i="2"/>
  <c r="I769" i="2"/>
  <c r="K768" i="2"/>
  <c r="I768" i="2"/>
  <c r="K767" i="2"/>
  <c r="I767" i="2"/>
  <c r="K766" i="2"/>
  <c r="I766" i="2"/>
  <c r="K765" i="2"/>
  <c r="I765" i="2"/>
  <c r="K764" i="2"/>
  <c r="I764" i="2"/>
  <c r="K763" i="2"/>
  <c r="I763" i="2"/>
  <c r="K762" i="2"/>
  <c r="I762" i="2"/>
  <c r="K761" i="2"/>
  <c r="I761" i="2"/>
  <c r="K760" i="2"/>
  <c r="I760" i="2"/>
  <c r="K759" i="2"/>
  <c r="I759" i="2"/>
  <c r="K758" i="2"/>
  <c r="I758" i="2"/>
  <c r="K757" i="2"/>
  <c r="I757" i="2"/>
  <c r="K756" i="2"/>
  <c r="I756" i="2"/>
  <c r="K755" i="2"/>
  <c r="I755" i="2"/>
  <c r="K754" i="2"/>
  <c r="I754" i="2"/>
  <c r="K753" i="2"/>
  <c r="I753" i="2"/>
  <c r="K752" i="2"/>
  <c r="I752" i="2"/>
  <c r="K751" i="2"/>
  <c r="I751" i="2"/>
  <c r="K750" i="2"/>
  <c r="I750" i="2"/>
  <c r="K749" i="2"/>
  <c r="I749" i="2"/>
  <c r="K748" i="2"/>
  <c r="I748" i="2"/>
  <c r="K747" i="2"/>
  <c r="I747" i="2"/>
  <c r="K746" i="2"/>
  <c r="I746" i="2"/>
  <c r="K745" i="2"/>
  <c r="I745" i="2"/>
  <c r="K744" i="2"/>
  <c r="I744" i="2"/>
  <c r="K743" i="2"/>
  <c r="I743" i="2"/>
  <c r="K742" i="2"/>
  <c r="I742" i="2"/>
  <c r="K741" i="2"/>
  <c r="I741" i="2"/>
  <c r="K740" i="2"/>
  <c r="I740" i="2"/>
  <c r="K739" i="2"/>
  <c r="I739" i="2"/>
  <c r="K738" i="2"/>
  <c r="I738" i="2"/>
  <c r="K737" i="2"/>
  <c r="I737" i="2"/>
  <c r="K736" i="2"/>
  <c r="I736" i="2"/>
  <c r="K735" i="2"/>
  <c r="I735" i="2"/>
  <c r="K734" i="2"/>
  <c r="I734" i="2"/>
  <c r="K733" i="2"/>
  <c r="I733" i="2"/>
  <c r="K732" i="2"/>
  <c r="I732" i="2"/>
  <c r="K731" i="2"/>
  <c r="I731" i="2"/>
  <c r="K730" i="2"/>
  <c r="I730" i="2"/>
  <c r="K729" i="2"/>
  <c r="I729" i="2"/>
  <c r="K728" i="2"/>
  <c r="I728" i="2"/>
  <c r="K727" i="2"/>
  <c r="I727" i="2"/>
  <c r="K726" i="2"/>
  <c r="I726" i="2"/>
  <c r="K725" i="2"/>
  <c r="I725" i="2"/>
  <c r="K724" i="2"/>
  <c r="I724" i="2"/>
  <c r="K723" i="2"/>
  <c r="I723" i="2"/>
  <c r="K722" i="2"/>
  <c r="I722" i="2"/>
  <c r="K721" i="2"/>
  <c r="I721" i="2"/>
  <c r="K720" i="2"/>
  <c r="I720" i="2"/>
  <c r="K719" i="2"/>
  <c r="I719" i="2"/>
  <c r="K718" i="2"/>
  <c r="I718" i="2"/>
  <c r="K717" i="2"/>
  <c r="I717" i="2"/>
  <c r="K716" i="2"/>
  <c r="I716" i="2"/>
  <c r="K715" i="2"/>
  <c r="I715" i="2"/>
  <c r="K714" i="2"/>
  <c r="I714" i="2"/>
  <c r="K713" i="2"/>
  <c r="I713" i="2"/>
  <c r="K712" i="2"/>
  <c r="I712" i="2"/>
  <c r="K711" i="2"/>
  <c r="I711" i="2"/>
  <c r="K710" i="2"/>
  <c r="I710" i="2"/>
  <c r="K709" i="2"/>
  <c r="I709" i="2"/>
  <c r="K708" i="2"/>
  <c r="I708" i="2"/>
  <c r="K707" i="2"/>
  <c r="I707" i="2"/>
  <c r="K706" i="2"/>
  <c r="I706" i="2"/>
  <c r="K705" i="2"/>
  <c r="I705" i="2"/>
  <c r="K704" i="2"/>
  <c r="I704" i="2"/>
  <c r="K703" i="2"/>
  <c r="I703" i="2"/>
  <c r="K702" i="2"/>
  <c r="I702" i="2"/>
  <c r="K701" i="2"/>
  <c r="I701" i="2"/>
  <c r="K700" i="2"/>
  <c r="I700" i="2"/>
  <c r="K699" i="2"/>
  <c r="I699" i="2"/>
  <c r="K698" i="2"/>
  <c r="I698" i="2"/>
  <c r="K697" i="2"/>
  <c r="I697" i="2"/>
  <c r="K696" i="2"/>
  <c r="I696" i="2"/>
  <c r="K695" i="2"/>
  <c r="I695" i="2"/>
  <c r="K694" i="2"/>
  <c r="I694" i="2"/>
  <c r="K693" i="2"/>
  <c r="I693" i="2"/>
  <c r="K692" i="2"/>
  <c r="I692" i="2"/>
  <c r="K691" i="2"/>
  <c r="I691" i="2"/>
  <c r="K690" i="2"/>
  <c r="I690" i="2"/>
  <c r="K689" i="2"/>
  <c r="I689" i="2"/>
  <c r="K688" i="2"/>
  <c r="I688" i="2"/>
  <c r="K687" i="2"/>
  <c r="I687" i="2"/>
  <c r="K686" i="2"/>
  <c r="I686" i="2"/>
  <c r="K685" i="2"/>
  <c r="I685" i="2"/>
  <c r="K684" i="2"/>
  <c r="I684" i="2"/>
  <c r="K683" i="2"/>
  <c r="I683" i="2"/>
  <c r="K682" i="2"/>
  <c r="I682" i="2"/>
  <c r="K681" i="2"/>
  <c r="I681" i="2"/>
  <c r="K680" i="2"/>
  <c r="I680" i="2"/>
  <c r="K679" i="2"/>
  <c r="I679" i="2"/>
  <c r="K678" i="2"/>
  <c r="I678" i="2"/>
  <c r="K677" i="2"/>
  <c r="I677" i="2"/>
  <c r="K676" i="2"/>
  <c r="I676" i="2"/>
  <c r="K675" i="2"/>
  <c r="I675" i="2"/>
  <c r="K674" i="2"/>
  <c r="I674" i="2"/>
  <c r="K673" i="2"/>
  <c r="I673" i="2"/>
  <c r="K672" i="2"/>
  <c r="I672" i="2"/>
  <c r="K671" i="2"/>
  <c r="I671" i="2"/>
  <c r="K670" i="2"/>
  <c r="I670" i="2"/>
  <c r="K669" i="2"/>
  <c r="I669" i="2"/>
  <c r="K668" i="2"/>
  <c r="I668" i="2"/>
  <c r="K667" i="2"/>
  <c r="I667" i="2"/>
  <c r="K666" i="2"/>
  <c r="I666" i="2"/>
  <c r="K665" i="2"/>
  <c r="I665" i="2"/>
  <c r="K664" i="2"/>
  <c r="I664" i="2"/>
  <c r="K663" i="2"/>
  <c r="I663" i="2"/>
  <c r="K662" i="2"/>
  <c r="I662" i="2"/>
  <c r="K661" i="2"/>
  <c r="I661" i="2"/>
  <c r="K660" i="2"/>
  <c r="I660" i="2"/>
  <c r="K659" i="2"/>
  <c r="I659" i="2"/>
  <c r="K658" i="2"/>
  <c r="I658" i="2"/>
  <c r="K657" i="2"/>
  <c r="I657" i="2"/>
  <c r="K656" i="2"/>
  <c r="I656" i="2"/>
  <c r="K655" i="2"/>
  <c r="I655" i="2"/>
  <c r="K654" i="2"/>
  <c r="I654" i="2"/>
  <c r="K653" i="2"/>
  <c r="I653" i="2"/>
  <c r="K652" i="2"/>
  <c r="I652" i="2"/>
  <c r="K651" i="2"/>
  <c r="I651" i="2"/>
  <c r="K650" i="2"/>
  <c r="I650" i="2"/>
  <c r="K649" i="2"/>
  <c r="I649" i="2"/>
  <c r="K648" i="2"/>
  <c r="I648" i="2"/>
  <c r="K647" i="2"/>
  <c r="I647" i="2"/>
  <c r="K646" i="2"/>
  <c r="I646" i="2"/>
  <c r="K645" i="2"/>
  <c r="I645" i="2"/>
  <c r="K644" i="2"/>
  <c r="I644" i="2"/>
  <c r="K643" i="2"/>
  <c r="I643" i="2"/>
  <c r="K642" i="2"/>
  <c r="I642" i="2"/>
  <c r="K641" i="2"/>
  <c r="I641" i="2"/>
  <c r="K640" i="2"/>
  <c r="I640" i="2"/>
  <c r="K639" i="2"/>
  <c r="I639" i="2"/>
  <c r="K638" i="2"/>
  <c r="I638" i="2"/>
  <c r="K637" i="2"/>
  <c r="I637" i="2"/>
  <c r="K636" i="2"/>
  <c r="I636" i="2"/>
  <c r="K635" i="2"/>
  <c r="I635" i="2"/>
  <c r="K634" i="2"/>
  <c r="I634" i="2"/>
  <c r="K633" i="2"/>
  <c r="I633" i="2"/>
  <c r="K632" i="2"/>
  <c r="I632" i="2"/>
  <c r="K631" i="2"/>
  <c r="I631" i="2"/>
  <c r="K630" i="2"/>
  <c r="I630" i="2"/>
  <c r="K629" i="2"/>
  <c r="I629" i="2"/>
  <c r="K628" i="2"/>
  <c r="I628" i="2"/>
  <c r="K627" i="2"/>
  <c r="I627" i="2"/>
  <c r="K626" i="2"/>
  <c r="I626" i="2"/>
  <c r="K625" i="2"/>
  <c r="I625" i="2"/>
  <c r="K624" i="2"/>
  <c r="I624" i="2"/>
  <c r="K623" i="2"/>
  <c r="I623" i="2"/>
  <c r="K622" i="2"/>
  <c r="I622" i="2"/>
  <c r="K621" i="2"/>
  <c r="I621" i="2"/>
  <c r="K620" i="2"/>
  <c r="I620" i="2"/>
  <c r="K619" i="2"/>
  <c r="I619" i="2"/>
  <c r="K618" i="2"/>
  <c r="I618" i="2"/>
  <c r="K617" i="2"/>
  <c r="I617" i="2"/>
  <c r="K616" i="2"/>
  <c r="I616" i="2"/>
  <c r="K615" i="2"/>
  <c r="I615" i="2"/>
  <c r="K614" i="2"/>
  <c r="I614" i="2"/>
  <c r="K613" i="2"/>
  <c r="I613" i="2"/>
  <c r="K612" i="2"/>
  <c r="I612" i="2"/>
  <c r="K611" i="2"/>
  <c r="I611" i="2"/>
  <c r="K610" i="2"/>
  <c r="I610" i="2"/>
  <c r="K609" i="2"/>
  <c r="I609" i="2"/>
  <c r="K608" i="2"/>
  <c r="I608" i="2"/>
  <c r="K607" i="2"/>
  <c r="I607" i="2"/>
  <c r="K606" i="2"/>
  <c r="I606" i="2"/>
  <c r="K605" i="2"/>
  <c r="I605" i="2"/>
  <c r="K604" i="2"/>
  <c r="I604" i="2"/>
  <c r="K603" i="2"/>
  <c r="I603" i="2"/>
  <c r="K602" i="2"/>
  <c r="I602" i="2"/>
  <c r="K601" i="2"/>
  <c r="I601" i="2"/>
  <c r="K600" i="2"/>
  <c r="I600" i="2"/>
  <c r="K599" i="2"/>
  <c r="I599" i="2"/>
  <c r="K598" i="2"/>
  <c r="I598" i="2"/>
  <c r="K597" i="2"/>
  <c r="I597" i="2"/>
  <c r="K596" i="2"/>
  <c r="I596" i="2"/>
  <c r="K595" i="2"/>
  <c r="I595" i="2"/>
  <c r="K594" i="2"/>
  <c r="I594" i="2"/>
  <c r="K593" i="2"/>
  <c r="I593" i="2"/>
  <c r="K592" i="2"/>
  <c r="I592" i="2"/>
  <c r="K591" i="2"/>
  <c r="I591" i="2"/>
  <c r="K590" i="2"/>
  <c r="I590" i="2"/>
  <c r="K589" i="2"/>
  <c r="I589" i="2"/>
  <c r="K588" i="2"/>
  <c r="I588" i="2"/>
  <c r="K587" i="2"/>
  <c r="I587" i="2"/>
  <c r="K586" i="2"/>
  <c r="I586" i="2"/>
  <c r="K585" i="2"/>
  <c r="I585" i="2"/>
  <c r="K584" i="2"/>
  <c r="I584" i="2"/>
  <c r="K583" i="2"/>
  <c r="I583" i="2"/>
  <c r="K582" i="2"/>
  <c r="I582" i="2"/>
  <c r="K581" i="2"/>
  <c r="I581" i="2"/>
  <c r="K580" i="2"/>
  <c r="I580" i="2"/>
  <c r="K579" i="2"/>
  <c r="I579" i="2"/>
  <c r="K578" i="2"/>
  <c r="I578" i="2"/>
  <c r="K577" i="2"/>
  <c r="I577" i="2"/>
  <c r="K576" i="2"/>
  <c r="I576" i="2"/>
  <c r="K575" i="2"/>
  <c r="I575" i="2"/>
  <c r="K574" i="2"/>
  <c r="I574" i="2"/>
  <c r="K573" i="2"/>
  <c r="I573" i="2"/>
  <c r="K572" i="2"/>
  <c r="I572" i="2"/>
  <c r="K571" i="2"/>
  <c r="I571" i="2"/>
  <c r="K570" i="2"/>
  <c r="I570" i="2"/>
  <c r="K569" i="2"/>
  <c r="I569" i="2"/>
  <c r="K568" i="2"/>
  <c r="I568" i="2"/>
  <c r="K567" i="2"/>
  <c r="I567" i="2"/>
  <c r="K566" i="2"/>
  <c r="I566" i="2"/>
  <c r="K565" i="2"/>
  <c r="I565" i="2"/>
  <c r="K564" i="2"/>
  <c r="I564" i="2"/>
  <c r="K563" i="2"/>
  <c r="I563" i="2"/>
  <c r="K562" i="2"/>
  <c r="I562" i="2"/>
  <c r="K561" i="2"/>
  <c r="I561" i="2"/>
  <c r="K560" i="2"/>
  <c r="I560" i="2"/>
  <c r="K559" i="2"/>
  <c r="I559" i="2"/>
  <c r="K558" i="2"/>
  <c r="I558" i="2"/>
  <c r="K557" i="2"/>
  <c r="I557" i="2"/>
  <c r="K556" i="2"/>
  <c r="I556" i="2"/>
  <c r="K555" i="2"/>
  <c r="I555" i="2"/>
  <c r="K554" i="2"/>
  <c r="I554" i="2"/>
  <c r="K553" i="2"/>
  <c r="I553" i="2"/>
  <c r="K552" i="2"/>
  <c r="I552" i="2"/>
  <c r="K551" i="2"/>
  <c r="I551" i="2"/>
  <c r="K550" i="2"/>
  <c r="I550" i="2"/>
  <c r="K549" i="2"/>
  <c r="I549" i="2"/>
  <c r="K548" i="2"/>
  <c r="I548" i="2"/>
  <c r="K547" i="2"/>
  <c r="I547" i="2"/>
  <c r="K546" i="2"/>
  <c r="I546" i="2"/>
  <c r="K545" i="2"/>
  <c r="I545" i="2"/>
  <c r="K544" i="2"/>
  <c r="I544" i="2"/>
  <c r="K543" i="2"/>
  <c r="I543" i="2"/>
  <c r="K542" i="2"/>
  <c r="I542" i="2"/>
  <c r="K541" i="2"/>
  <c r="I541" i="2"/>
  <c r="K540" i="2"/>
  <c r="I540" i="2"/>
  <c r="K539" i="2"/>
  <c r="I539" i="2"/>
  <c r="K538" i="2"/>
  <c r="I538" i="2"/>
  <c r="K537" i="2"/>
  <c r="I537" i="2"/>
  <c r="K536" i="2"/>
  <c r="I536" i="2"/>
  <c r="K535" i="2"/>
  <c r="I535" i="2"/>
  <c r="K534" i="2"/>
  <c r="I534" i="2"/>
  <c r="K533" i="2"/>
  <c r="I533" i="2"/>
  <c r="K532" i="2"/>
  <c r="I532" i="2"/>
  <c r="K531" i="2"/>
  <c r="I531" i="2"/>
  <c r="K530" i="2"/>
  <c r="I530" i="2"/>
  <c r="K529" i="2"/>
  <c r="I529" i="2"/>
  <c r="K528" i="2"/>
  <c r="I528" i="2"/>
  <c r="K527" i="2"/>
  <c r="I527" i="2"/>
  <c r="K526" i="2"/>
  <c r="I526" i="2"/>
  <c r="K525" i="2"/>
  <c r="I525" i="2"/>
  <c r="K524" i="2"/>
  <c r="I524" i="2"/>
  <c r="K523" i="2"/>
  <c r="I523" i="2"/>
  <c r="K522" i="2"/>
  <c r="I522" i="2"/>
  <c r="K521" i="2"/>
  <c r="I521" i="2"/>
  <c r="K520" i="2"/>
  <c r="I520" i="2"/>
  <c r="K519" i="2"/>
  <c r="I519" i="2"/>
  <c r="K518" i="2"/>
  <c r="I518" i="2"/>
  <c r="K517" i="2"/>
  <c r="I517" i="2"/>
  <c r="K516" i="2"/>
  <c r="I516" i="2"/>
  <c r="K515" i="2"/>
  <c r="I515" i="2"/>
  <c r="K514" i="2"/>
  <c r="I514" i="2"/>
  <c r="K513" i="2"/>
  <c r="I513" i="2"/>
  <c r="K512" i="2"/>
  <c r="I512" i="2"/>
  <c r="K511" i="2"/>
  <c r="I511" i="2"/>
  <c r="K510" i="2"/>
  <c r="I510" i="2"/>
  <c r="K509" i="2"/>
  <c r="I509" i="2"/>
  <c r="K508" i="2"/>
  <c r="I508" i="2"/>
  <c r="K507" i="2"/>
  <c r="I507" i="2"/>
  <c r="K506" i="2"/>
  <c r="I506" i="2"/>
  <c r="K505" i="2"/>
  <c r="I505" i="2"/>
  <c r="K504" i="2"/>
  <c r="I504" i="2"/>
  <c r="K503" i="2"/>
  <c r="I503" i="2"/>
  <c r="K502" i="2"/>
  <c r="I502" i="2"/>
  <c r="K501" i="2"/>
  <c r="I501" i="2"/>
  <c r="K500" i="2"/>
  <c r="I500" i="2"/>
  <c r="K499" i="2"/>
  <c r="I499" i="2"/>
  <c r="K498" i="2"/>
  <c r="I498" i="2"/>
  <c r="K497" i="2"/>
  <c r="I497" i="2"/>
  <c r="K496" i="2"/>
  <c r="I496" i="2"/>
  <c r="K495" i="2"/>
  <c r="I495" i="2"/>
  <c r="K494" i="2"/>
  <c r="I494" i="2"/>
  <c r="K493" i="2"/>
  <c r="I493" i="2"/>
  <c r="K492" i="2"/>
  <c r="I492" i="2"/>
  <c r="K491" i="2"/>
  <c r="I491" i="2"/>
  <c r="K490" i="2"/>
  <c r="I490" i="2"/>
  <c r="K489" i="2"/>
  <c r="I489" i="2"/>
  <c r="K488" i="2"/>
  <c r="I488" i="2"/>
  <c r="K487" i="2"/>
  <c r="I487" i="2"/>
  <c r="K486" i="2"/>
  <c r="I486" i="2"/>
  <c r="K485" i="2"/>
  <c r="I485" i="2"/>
  <c r="K484" i="2"/>
  <c r="I484" i="2"/>
  <c r="K483" i="2"/>
  <c r="I483" i="2"/>
  <c r="K482" i="2"/>
  <c r="I482" i="2"/>
  <c r="K481" i="2"/>
  <c r="I481" i="2"/>
  <c r="K480" i="2"/>
  <c r="I480" i="2"/>
  <c r="K479" i="2"/>
  <c r="I479" i="2"/>
  <c r="K478" i="2"/>
  <c r="I478" i="2"/>
  <c r="K477" i="2"/>
  <c r="I477" i="2"/>
  <c r="K476" i="2"/>
  <c r="I476" i="2"/>
  <c r="K475" i="2"/>
  <c r="I475" i="2"/>
  <c r="K474" i="2"/>
  <c r="I474" i="2"/>
  <c r="K473" i="2"/>
  <c r="I473" i="2"/>
  <c r="K472" i="2"/>
  <c r="I472" i="2"/>
  <c r="K471" i="2"/>
  <c r="I471" i="2"/>
  <c r="K470" i="2"/>
  <c r="I470" i="2"/>
  <c r="K469" i="2"/>
  <c r="I469" i="2"/>
  <c r="K468" i="2"/>
  <c r="I468" i="2"/>
  <c r="K467" i="2"/>
  <c r="I467" i="2"/>
  <c r="K466" i="2"/>
  <c r="I466" i="2"/>
  <c r="K465" i="2"/>
  <c r="I465" i="2"/>
  <c r="K464" i="2"/>
  <c r="I464" i="2"/>
  <c r="K463" i="2"/>
  <c r="I463" i="2"/>
  <c r="K462" i="2"/>
  <c r="I462" i="2"/>
  <c r="K461" i="2"/>
  <c r="I461" i="2"/>
  <c r="K460" i="2"/>
  <c r="I460" i="2"/>
  <c r="K459" i="2"/>
  <c r="I459" i="2"/>
  <c r="K458" i="2"/>
  <c r="I458" i="2"/>
  <c r="K457" i="2"/>
  <c r="I457" i="2"/>
  <c r="K456" i="2"/>
  <c r="I456" i="2"/>
  <c r="K455" i="2"/>
  <c r="I455" i="2"/>
  <c r="K454" i="2"/>
  <c r="I454" i="2"/>
  <c r="K453" i="2"/>
  <c r="I453" i="2"/>
  <c r="K452" i="2"/>
  <c r="I452" i="2"/>
  <c r="K451" i="2"/>
  <c r="I451" i="2"/>
  <c r="K450" i="2"/>
  <c r="I450" i="2"/>
  <c r="K449" i="2"/>
  <c r="I449" i="2"/>
  <c r="K448" i="2"/>
  <c r="I448" i="2"/>
  <c r="K447" i="2"/>
  <c r="I447" i="2"/>
  <c r="K446" i="2"/>
  <c r="I446" i="2"/>
  <c r="K445" i="2"/>
  <c r="I445" i="2"/>
  <c r="K444" i="2"/>
  <c r="I444" i="2"/>
  <c r="K443" i="2"/>
  <c r="I443" i="2"/>
  <c r="K442" i="2"/>
  <c r="I442" i="2"/>
  <c r="K441" i="2"/>
  <c r="I441" i="2"/>
  <c r="K440" i="2"/>
  <c r="I440" i="2"/>
  <c r="K439" i="2"/>
  <c r="I439" i="2"/>
  <c r="K438" i="2"/>
  <c r="I438" i="2"/>
  <c r="K437" i="2"/>
  <c r="I437" i="2"/>
  <c r="K436" i="2"/>
  <c r="I436" i="2"/>
  <c r="K435" i="2"/>
  <c r="I435" i="2"/>
  <c r="K434" i="2"/>
  <c r="I434" i="2"/>
  <c r="K433" i="2"/>
  <c r="I433" i="2"/>
  <c r="K432" i="2"/>
  <c r="I432" i="2"/>
  <c r="K431" i="2"/>
  <c r="I431" i="2"/>
  <c r="K430" i="2"/>
  <c r="I430" i="2"/>
  <c r="K429" i="2"/>
  <c r="I429" i="2"/>
  <c r="K428" i="2"/>
  <c r="I428" i="2"/>
  <c r="K427" i="2"/>
  <c r="I427" i="2"/>
  <c r="K426" i="2"/>
  <c r="I426" i="2"/>
  <c r="K425" i="2"/>
  <c r="I425" i="2"/>
  <c r="K424" i="2"/>
  <c r="I424" i="2"/>
  <c r="K423" i="2"/>
  <c r="I423" i="2"/>
  <c r="K422" i="2"/>
  <c r="I422" i="2"/>
  <c r="K421" i="2"/>
  <c r="I421" i="2"/>
  <c r="K420" i="2"/>
  <c r="I420" i="2"/>
  <c r="K419" i="2"/>
  <c r="I419" i="2"/>
  <c r="K418" i="2"/>
  <c r="I418" i="2"/>
  <c r="K417" i="2"/>
  <c r="I417" i="2"/>
  <c r="K416" i="2"/>
  <c r="I416" i="2"/>
  <c r="K415" i="2"/>
  <c r="I415" i="2"/>
  <c r="K414" i="2"/>
  <c r="I414" i="2"/>
  <c r="K413" i="2"/>
  <c r="I413" i="2"/>
  <c r="K412" i="2"/>
  <c r="I412" i="2"/>
  <c r="K411" i="2"/>
  <c r="I411" i="2"/>
  <c r="K410" i="2"/>
  <c r="I410" i="2"/>
  <c r="K409" i="2"/>
  <c r="I409" i="2"/>
  <c r="K408" i="2"/>
  <c r="I408" i="2"/>
  <c r="K407" i="2"/>
  <c r="I407" i="2"/>
  <c r="K406" i="2"/>
  <c r="I406" i="2"/>
  <c r="K405" i="2"/>
  <c r="I405" i="2"/>
  <c r="K404" i="2"/>
  <c r="I404" i="2"/>
  <c r="K403" i="2"/>
  <c r="I403" i="2"/>
  <c r="K402" i="2"/>
  <c r="I402" i="2"/>
  <c r="K401" i="2"/>
  <c r="I401" i="2"/>
  <c r="K400" i="2"/>
  <c r="I400" i="2"/>
  <c r="K399" i="2"/>
  <c r="I399" i="2"/>
  <c r="K398" i="2"/>
  <c r="I398" i="2"/>
  <c r="K397" i="2"/>
  <c r="I397" i="2"/>
  <c r="K396" i="2"/>
  <c r="I396" i="2"/>
  <c r="K395" i="2"/>
  <c r="I395" i="2"/>
  <c r="K394" i="2"/>
  <c r="I394" i="2"/>
  <c r="K393" i="2"/>
  <c r="I393" i="2"/>
  <c r="K392" i="2"/>
  <c r="I392" i="2"/>
  <c r="K391" i="2"/>
  <c r="I391" i="2"/>
  <c r="K390" i="2"/>
  <c r="I390" i="2"/>
  <c r="K389" i="2"/>
  <c r="I389" i="2"/>
  <c r="K388" i="2"/>
  <c r="I388" i="2"/>
  <c r="K387" i="2"/>
  <c r="I387" i="2"/>
  <c r="K386" i="2"/>
  <c r="I386" i="2"/>
  <c r="K385" i="2"/>
  <c r="I385" i="2"/>
  <c r="K384" i="2"/>
  <c r="I384" i="2"/>
  <c r="K383" i="2"/>
  <c r="I383" i="2"/>
  <c r="K382" i="2"/>
  <c r="I382" i="2"/>
  <c r="K381" i="2"/>
  <c r="I381" i="2"/>
  <c r="K380" i="2"/>
  <c r="I380" i="2"/>
  <c r="K379" i="2"/>
  <c r="I379" i="2"/>
  <c r="K378" i="2"/>
  <c r="I378" i="2"/>
  <c r="K377" i="2"/>
  <c r="I377" i="2"/>
  <c r="K376" i="2"/>
  <c r="I376" i="2"/>
  <c r="K375" i="2"/>
  <c r="I375" i="2"/>
  <c r="K374" i="2"/>
  <c r="I374" i="2"/>
  <c r="K373" i="2"/>
  <c r="I373" i="2"/>
  <c r="K372" i="2"/>
  <c r="I372" i="2"/>
  <c r="K371" i="2"/>
  <c r="I371" i="2"/>
  <c r="K370" i="2"/>
  <c r="I370" i="2"/>
  <c r="K369" i="2"/>
  <c r="I369" i="2"/>
  <c r="K368" i="2"/>
  <c r="I368" i="2"/>
  <c r="K367" i="2"/>
  <c r="I367" i="2"/>
  <c r="K366" i="2"/>
  <c r="I366" i="2"/>
  <c r="K365" i="2"/>
  <c r="I365" i="2"/>
  <c r="K364" i="2"/>
  <c r="I364" i="2"/>
  <c r="K363" i="2"/>
  <c r="I363" i="2"/>
  <c r="K362" i="2"/>
  <c r="I362" i="2"/>
  <c r="K361" i="2"/>
  <c r="I361" i="2"/>
  <c r="K360" i="2"/>
  <c r="I360" i="2"/>
  <c r="K359" i="2"/>
  <c r="I359" i="2"/>
  <c r="K358" i="2"/>
  <c r="I358" i="2"/>
  <c r="K357" i="2"/>
  <c r="I357" i="2"/>
  <c r="K356" i="2"/>
  <c r="I356" i="2"/>
  <c r="K355" i="2"/>
  <c r="I355" i="2"/>
  <c r="K354" i="2"/>
  <c r="I354" i="2"/>
  <c r="K353" i="2"/>
  <c r="I353" i="2"/>
  <c r="K352" i="2"/>
  <c r="I352" i="2"/>
  <c r="K351" i="2"/>
  <c r="I351" i="2"/>
  <c r="K350" i="2"/>
  <c r="I350" i="2"/>
  <c r="K349" i="2"/>
  <c r="I349" i="2"/>
  <c r="K348" i="2"/>
  <c r="I348" i="2"/>
  <c r="K347" i="2"/>
  <c r="I347" i="2"/>
  <c r="K346" i="2"/>
  <c r="I346" i="2"/>
  <c r="K345" i="2"/>
  <c r="I345" i="2"/>
  <c r="K344" i="2"/>
  <c r="I344" i="2"/>
  <c r="K343" i="2"/>
  <c r="I343" i="2"/>
  <c r="K342" i="2"/>
  <c r="I342" i="2"/>
  <c r="K341" i="2"/>
  <c r="I341" i="2"/>
  <c r="K340" i="2"/>
  <c r="I340" i="2"/>
  <c r="K339" i="2"/>
  <c r="I339" i="2"/>
  <c r="K338" i="2"/>
  <c r="I338" i="2"/>
  <c r="K337" i="2"/>
  <c r="I337" i="2"/>
  <c r="K336" i="2"/>
  <c r="I336" i="2"/>
  <c r="K335" i="2"/>
  <c r="I335" i="2"/>
  <c r="K334" i="2"/>
  <c r="I334" i="2"/>
  <c r="K333" i="2"/>
  <c r="I333" i="2"/>
  <c r="K332" i="2"/>
  <c r="I332" i="2"/>
  <c r="K331" i="2"/>
  <c r="I331" i="2"/>
  <c r="K330" i="2"/>
  <c r="I330" i="2"/>
  <c r="K329" i="2"/>
  <c r="I329" i="2"/>
  <c r="K328" i="2"/>
  <c r="I328" i="2"/>
  <c r="K327" i="2"/>
  <c r="I327" i="2"/>
  <c r="K326" i="2"/>
  <c r="I326" i="2"/>
  <c r="K325" i="2"/>
  <c r="I325" i="2"/>
  <c r="K324" i="2"/>
  <c r="I324" i="2"/>
  <c r="K323" i="2"/>
  <c r="I323" i="2"/>
  <c r="K322" i="2"/>
  <c r="I322" i="2"/>
  <c r="K321" i="2"/>
  <c r="I321" i="2"/>
  <c r="K320" i="2"/>
  <c r="I320" i="2"/>
  <c r="K319" i="2"/>
  <c r="I319" i="2"/>
  <c r="K318" i="2"/>
  <c r="I318" i="2"/>
  <c r="K317" i="2"/>
  <c r="I317" i="2"/>
  <c r="K316" i="2"/>
  <c r="I316" i="2"/>
  <c r="K315" i="2"/>
  <c r="I315" i="2"/>
  <c r="K314" i="2"/>
  <c r="I314" i="2"/>
  <c r="K313" i="2"/>
  <c r="I313" i="2"/>
  <c r="K312" i="2"/>
  <c r="I312" i="2"/>
  <c r="K311" i="2"/>
  <c r="I311" i="2"/>
  <c r="K310" i="2"/>
  <c r="I310" i="2"/>
  <c r="K309" i="2"/>
  <c r="I309" i="2"/>
  <c r="K308" i="2"/>
  <c r="I308" i="2"/>
  <c r="K307" i="2"/>
  <c r="I307" i="2"/>
  <c r="K306" i="2"/>
  <c r="I306" i="2"/>
  <c r="K305" i="2"/>
  <c r="I305" i="2"/>
  <c r="K304" i="2"/>
  <c r="I304" i="2"/>
  <c r="K303" i="2"/>
  <c r="I303" i="2"/>
  <c r="K302" i="2"/>
  <c r="I302" i="2"/>
  <c r="K301" i="2"/>
  <c r="I301" i="2"/>
  <c r="K300" i="2"/>
  <c r="I300" i="2"/>
  <c r="K299" i="2"/>
  <c r="I299" i="2"/>
  <c r="K298" i="2"/>
  <c r="I298" i="2"/>
  <c r="K297" i="2"/>
  <c r="I297" i="2"/>
  <c r="K296" i="2"/>
  <c r="I296" i="2"/>
  <c r="K295" i="2"/>
  <c r="I295" i="2"/>
  <c r="K294" i="2"/>
  <c r="I294" i="2"/>
  <c r="K293" i="2"/>
  <c r="I293" i="2"/>
  <c r="K292" i="2"/>
  <c r="I292" i="2"/>
  <c r="K291" i="2"/>
  <c r="I291" i="2"/>
  <c r="K290" i="2"/>
  <c r="I290" i="2"/>
  <c r="K289" i="2"/>
  <c r="I289" i="2"/>
  <c r="K288" i="2"/>
  <c r="I288" i="2"/>
  <c r="K287" i="2"/>
  <c r="I287" i="2"/>
  <c r="K286" i="2"/>
  <c r="I286" i="2"/>
  <c r="K285" i="2"/>
  <c r="I285" i="2"/>
  <c r="K284" i="2"/>
  <c r="I284" i="2"/>
  <c r="K283" i="2"/>
  <c r="I283" i="2"/>
  <c r="K282" i="2"/>
  <c r="I282" i="2"/>
  <c r="K281" i="2"/>
  <c r="I281" i="2"/>
  <c r="K280" i="2"/>
  <c r="I280" i="2"/>
  <c r="K279" i="2"/>
  <c r="I279" i="2"/>
  <c r="K278" i="2"/>
  <c r="I278" i="2"/>
  <c r="K277" i="2"/>
  <c r="I277" i="2"/>
  <c r="K276" i="2"/>
  <c r="I276" i="2"/>
  <c r="K275" i="2"/>
  <c r="I275" i="2"/>
  <c r="K274" i="2"/>
  <c r="I274" i="2"/>
  <c r="K273" i="2"/>
  <c r="I273" i="2"/>
  <c r="K272" i="2"/>
  <c r="I272" i="2"/>
  <c r="K271" i="2"/>
  <c r="I271" i="2"/>
  <c r="K270" i="2"/>
  <c r="I270" i="2"/>
  <c r="K269" i="2"/>
  <c r="I269" i="2"/>
  <c r="K268" i="2"/>
  <c r="I268" i="2"/>
  <c r="K267" i="2"/>
  <c r="I267" i="2"/>
  <c r="K266" i="2"/>
  <c r="I266" i="2"/>
  <c r="K265" i="2"/>
  <c r="I265" i="2"/>
  <c r="K264" i="2"/>
  <c r="I264" i="2"/>
  <c r="K263" i="2"/>
  <c r="I263" i="2"/>
  <c r="K262" i="2"/>
  <c r="I262" i="2"/>
  <c r="K261" i="2"/>
  <c r="I261" i="2"/>
  <c r="K260" i="2"/>
  <c r="I260" i="2"/>
  <c r="K259" i="2"/>
  <c r="I259" i="2"/>
  <c r="K258" i="2"/>
  <c r="I258" i="2"/>
  <c r="K257" i="2"/>
  <c r="I257" i="2"/>
  <c r="K256" i="2"/>
  <c r="I256" i="2"/>
  <c r="K255" i="2"/>
  <c r="I255" i="2"/>
  <c r="K254" i="2"/>
  <c r="I254" i="2"/>
  <c r="K253" i="2"/>
  <c r="I253" i="2"/>
  <c r="K252" i="2"/>
  <c r="I252" i="2"/>
  <c r="K251" i="2"/>
  <c r="I251" i="2"/>
  <c r="K250" i="2"/>
  <c r="I250" i="2"/>
  <c r="K249" i="2"/>
  <c r="I249" i="2"/>
  <c r="K248" i="2"/>
  <c r="I248" i="2"/>
  <c r="K247" i="2"/>
  <c r="I247" i="2"/>
  <c r="K246" i="2"/>
  <c r="I246" i="2"/>
  <c r="K245" i="2"/>
  <c r="I245" i="2"/>
  <c r="K244" i="2"/>
  <c r="I244" i="2"/>
  <c r="K243" i="2"/>
  <c r="I243" i="2"/>
  <c r="K242" i="2"/>
  <c r="I242" i="2"/>
  <c r="K241" i="2"/>
  <c r="I241" i="2"/>
  <c r="K240" i="2"/>
  <c r="I240" i="2"/>
  <c r="K239" i="2"/>
  <c r="I239" i="2"/>
  <c r="K238" i="2"/>
  <c r="I238" i="2"/>
  <c r="K237" i="2"/>
  <c r="I237" i="2"/>
  <c r="K236" i="2"/>
  <c r="I236" i="2"/>
  <c r="K235" i="2"/>
  <c r="I235" i="2"/>
  <c r="K234" i="2"/>
  <c r="I234" i="2"/>
  <c r="K233" i="2"/>
  <c r="I233" i="2"/>
  <c r="K232" i="2"/>
  <c r="I232" i="2"/>
  <c r="K231" i="2"/>
  <c r="I231" i="2"/>
  <c r="K230" i="2"/>
  <c r="I230" i="2"/>
  <c r="K229" i="2"/>
  <c r="I229" i="2"/>
  <c r="K228" i="2"/>
  <c r="I228" i="2"/>
  <c r="K227" i="2"/>
  <c r="I227" i="2"/>
  <c r="K226" i="2"/>
  <c r="I226" i="2"/>
  <c r="K225" i="2"/>
  <c r="I225" i="2"/>
  <c r="K224" i="2"/>
  <c r="I224" i="2"/>
  <c r="K223" i="2"/>
  <c r="I223" i="2"/>
  <c r="K222" i="2"/>
  <c r="I222" i="2"/>
  <c r="K221" i="2"/>
  <c r="I221" i="2"/>
  <c r="K220" i="2"/>
  <c r="I220" i="2"/>
  <c r="K219" i="2"/>
  <c r="I219" i="2"/>
  <c r="K218" i="2"/>
  <c r="I218" i="2"/>
  <c r="K217" i="2"/>
  <c r="I217" i="2"/>
  <c r="K216" i="2"/>
  <c r="I216" i="2"/>
  <c r="K215" i="2"/>
  <c r="I215" i="2"/>
  <c r="K214" i="2"/>
  <c r="I214" i="2"/>
  <c r="K213" i="2"/>
  <c r="I213" i="2"/>
  <c r="K212" i="2"/>
  <c r="I212" i="2"/>
  <c r="K211" i="2"/>
  <c r="I211" i="2"/>
  <c r="K210" i="2"/>
  <c r="I210" i="2"/>
  <c r="K209" i="2"/>
  <c r="I209" i="2"/>
  <c r="K208" i="2"/>
  <c r="I208" i="2"/>
  <c r="K207" i="2"/>
  <c r="I207" i="2"/>
  <c r="K206" i="2"/>
  <c r="I206" i="2"/>
  <c r="K205" i="2"/>
  <c r="I205" i="2"/>
  <c r="K204" i="2"/>
  <c r="I204" i="2"/>
  <c r="K203" i="2"/>
  <c r="I203" i="2"/>
  <c r="K202" i="2"/>
  <c r="I202" i="2"/>
  <c r="K201" i="2"/>
  <c r="I201" i="2"/>
  <c r="K200" i="2"/>
  <c r="I200" i="2"/>
  <c r="K199" i="2"/>
  <c r="I199" i="2"/>
  <c r="K198" i="2"/>
  <c r="I198" i="2"/>
  <c r="K197" i="2"/>
  <c r="I197" i="2"/>
  <c r="K196" i="2"/>
  <c r="I196" i="2"/>
  <c r="K195" i="2"/>
  <c r="I195" i="2"/>
  <c r="K194" i="2"/>
  <c r="I194" i="2"/>
  <c r="K193" i="2"/>
  <c r="I193" i="2"/>
  <c r="K192" i="2"/>
  <c r="I192" i="2"/>
  <c r="K191" i="2"/>
  <c r="I191" i="2"/>
  <c r="K190" i="2"/>
  <c r="I190" i="2"/>
  <c r="K189" i="2"/>
  <c r="I189" i="2"/>
  <c r="K188" i="2"/>
  <c r="I188" i="2"/>
  <c r="K187" i="2"/>
  <c r="I187" i="2"/>
  <c r="K186" i="2"/>
  <c r="I186" i="2"/>
  <c r="K185" i="2"/>
  <c r="I185" i="2"/>
  <c r="K184" i="2"/>
  <c r="I184" i="2"/>
  <c r="K183" i="2"/>
  <c r="I183" i="2"/>
  <c r="K182" i="2"/>
  <c r="I182" i="2"/>
  <c r="K181" i="2"/>
  <c r="I181" i="2"/>
  <c r="K180" i="2"/>
  <c r="I180" i="2"/>
  <c r="K179" i="2"/>
  <c r="I179" i="2"/>
  <c r="K178" i="2"/>
  <c r="I178" i="2"/>
  <c r="K177" i="2"/>
  <c r="I177" i="2"/>
  <c r="K176" i="2"/>
  <c r="I176" i="2"/>
  <c r="K175" i="2"/>
  <c r="I175" i="2"/>
  <c r="K174" i="2"/>
  <c r="I174" i="2"/>
  <c r="K173" i="2"/>
  <c r="I173" i="2"/>
  <c r="K172" i="2"/>
  <c r="I172" i="2"/>
  <c r="K171" i="2"/>
  <c r="I171" i="2"/>
  <c r="K170" i="2"/>
  <c r="I170" i="2"/>
  <c r="K169" i="2"/>
  <c r="I169" i="2"/>
  <c r="K168" i="2"/>
  <c r="I168" i="2"/>
  <c r="K167" i="2"/>
  <c r="I167" i="2"/>
  <c r="K166" i="2"/>
  <c r="I166" i="2"/>
  <c r="K165" i="2"/>
  <c r="I165" i="2"/>
  <c r="K164" i="2"/>
  <c r="I164" i="2"/>
  <c r="K163" i="2"/>
  <c r="I163" i="2"/>
  <c r="K162" i="2"/>
  <c r="I162" i="2"/>
  <c r="K161" i="2"/>
  <c r="I161" i="2"/>
  <c r="K160" i="2"/>
  <c r="I160" i="2"/>
  <c r="K159" i="2"/>
  <c r="I159" i="2"/>
  <c r="K158" i="2"/>
  <c r="I158" i="2"/>
  <c r="K157" i="2"/>
  <c r="I157" i="2"/>
  <c r="K156" i="2"/>
  <c r="I156" i="2"/>
  <c r="K155" i="2"/>
  <c r="I155" i="2"/>
  <c r="K154" i="2"/>
  <c r="I154" i="2"/>
  <c r="K153" i="2"/>
  <c r="I153" i="2"/>
  <c r="K152" i="2"/>
  <c r="I152" i="2"/>
  <c r="K151" i="2"/>
  <c r="I151" i="2"/>
  <c r="K150" i="2"/>
  <c r="I150" i="2"/>
  <c r="K149" i="2"/>
  <c r="I149" i="2"/>
  <c r="K148" i="2"/>
  <c r="I148" i="2"/>
  <c r="K147" i="2"/>
  <c r="I147" i="2"/>
  <c r="K146" i="2"/>
  <c r="I146" i="2"/>
  <c r="K145" i="2"/>
  <c r="I145" i="2"/>
  <c r="K144" i="2"/>
  <c r="I144" i="2"/>
  <c r="K143" i="2"/>
  <c r="I143" i="2"/>
  <c r="K142" i="2"/>
  <c r="I142" i="2"/>
  <c r="K141" i="2"/>
  <c r="I141" i="2"/>
  <c r="K140" i="2"/>
  <c r="I140" i="2"/>
  <c r="K139" i="2"/>
  <c r="I139" i="2"/>
  <c r="K138" i="2"/>
  <c r="I138" i="2"/>
  <c r="K137" i="2"/>
  <c r="I137" i="2"/>
  <c r="K136" i="2"/>
  <c r="I136" i="2"/>
  <c r="K135" i="2"/>
  <c r="I135" i="2"/>
  <c r="K134" i="2"/>
  <c r="I134" i="2"/>
  <c r="K133" i="2"/>
  <c r="I133" i="2"/>
  <c r="K132" i="2"/>
  <c r="I132" i="2"/>
  <c r="K131" i="2"/>
  <c r="I131" i="2"/>
  <c r="K130" i="2"/>
  <c r="I130" i="2"/>
  <c r="K129" i="2"/>
  <c r="I129" i="2"/>
  <c r="K128" i="2"/>
  <c r="I128" i="2"/>
  <c r="K127" i="2"/>
  <c r="I127" i="2"/>
  <c r="K126" i="2"/>
  <c r="I126" i="2"/>
  <c r="K125" i="2"/>
  <c r="I125" i="2"/>
  <c r="K124" i="2"/>
  <c r="I124" i="2"/>
  <c r="K123" i="2"/>
  <c r="I123" i="2"/>
  <c r="K122" i="2"/>
  <c r="I122" i="2"/>
  <c r="K121" i="2"/>
  <c r="I121" i="2"/>
  <c r="K120" i="2"/>
  <c r="I120" i="2"/>
  <c r="K119" i="2"/>
  <c r="I119" i="2"/>
  <c r="K118" i="2"/>
  <c r="I118" i="2"/>
  <c r="K117" i="2"/>
  <c r="I117" i="2"/>
  <c r="K116" i="2"/>
  <c r="I116" i="2"/>
  <c r="K115" i="2"/>
  <c r="I115" i="2"/>
  <c r="K114" i="2"/>
  <c r="I114" i="2"/>
  <c r="K113" i="2"/>
  <c r="I113" i="2"/>
  <c r="K112" i="2"/>
  <c r="I112" i="2"/>
  <c r="K111" i="2"/>
  <c r="I111" i="2"/>
  <c r="K110" i="2"/>
  <c r="I110" i="2"/>
  <c r="K109" i="2"/>
  <c r="I109" i="2"/>
  <c r="K108" i="2"/>
  <c r="I108" i="2"/>
  <c r="K107" i="2"/>
  <c r="I107" i="2"/>
  <c r="K106" i="2"/>
  <c r="I106" i="2"/>
  <c r="K105" i="2"/>
  <c r="I105" i="2"/>
  <c r="K104" i="2"/>
  <c r="I104" i="2"/>
  <c r="K103" i="2"/>
  <c r="I103" i="2"/>
  <c r="K102" i="2"/>
  <c r="I102" i="2"/>
  <c r="K101" i="2"/>
  <c r="I101" i="2"/>
  <c r="K100" i="2"/>
  <c r="I100" i="2"/>
  <c r="K99" i="2"/>
  <c r="I99" i="2"/>
  <c r="K98" i="2"/>
  <c r="I98" i="2"/>
  <c r="K97" i="2"/>
  <c r="I97" i="2"/>
  <c r="K96" i="2"/>
  <c r="I96" i="2"/>
  <c r="K95" i="2"/>
  <c r="I95" i="2"/>
  <c r="K94" i="2"/>
  <c r="I94" i="2"/>
  <c r="K93" i="2"/>
  <c r="I93" i="2"/>
  <c r="K92" i="2"/>
  <c r="I92" i="2"/>
  <c r="K91" i="2"/>
  <c r="I91" i="2"/>
  <c r="K90" i="2"/>
  <c r="I90" i="2"/>
  <c r="K89" i="2"/>
  <c r="I89" i="2"/>
  <c r="K88" i="2"/>
  <c r="I88" i="2"/>
  <c r="K87" i="2"/>
  <c r="I87" i="2"/>
  <c r="K86" i="2"/>
  <c r="I86" i="2"/>
  <c r="K85" i="2"/>
  <c r="I85" i="2"/>
  <c r="K84" i="2"/>
  <c r="I84" i="2"/>
  <c r="K83" i="2"/>
  <c r="I83" i="2"/>
  <c r="K82" i="2"/>
  <c r="I82" i="2"/>
  <c r="K81" i="2"/>
  <c r="I81" i="2"/>
  <c r="K80" i="2"/>
  <c r="I80" i="2"/>
  <c r="K79" i="2"/>
  <c r="I79" i="2"/>
  <c r="K78" i="2"/>
  <c r="I78" i="2"/>
  <c r="K77" i="2"/>
  <c r="I77" i="2"/>
  <c r="K76" i="2"/>
  <c r="I76" i="2"/>
  <c r="K75" i="2"/>
  <c r="I75" i="2"/>
  <c r="K74" i="2"/>
  <c r="I74" i="2"/>
  <c r="K73" i="2"/>
  <c r="I73" i="2"/>
  <c r="K72" i="2"/>
  <c r="I72" i="2"/>
  <c r="K71" i="2"/>
  <c r="I71" i="2"/>
  <c r="K70" i="2"/>
  <c r="I70" i="2"/>
  <c r="K69" i="2"/>
  <c r="I69" i="2"/>
  <c r="K68" i="2"/>
  <c r="I68" i="2"/>
  <c r="K67" i="2"/>
  <c r="I67" i="2"/>
  <c r="K66" i="2"/>
  <c r="I66" i="2"/>
  <c r="K65" i="2"/>
  <c r="I65" i="2"/>
  <c r="K64" i="2"/>
  <c r="I64" i="2"/>
  <c r="K63" i="2"/>
  <c r="I63" i="2"/>
  <c r="K62" i="2"/>
  <c r="I62" i="2"/>
  <c r="K61" i="2"/>
  <c r="I61" i="2"/>
  <c r="K60" i="2"/>
  <c r="I60" i="2"/>
  <c r="K59" i="2"/>
  <c r="I59" i="2"/>
  <c r="K58" i="2"/>
  <c r="I58" i="2"/>
  <c r="K57" i="2"/>
  <c r="I57" i="2"/>
  <c r="K56" i="2"/>
  <c r="I56" i="2"/>
  <c r="K55" i="2"/>
  <c r="I55" i="2"/>
  <c r="K54" i="2"/>
  <c r="I54" i="2"/>
  <c r="K53" i="2"/>
  <c r="I53" i="2"/>
  <c r="K52" i="2"/>
  <c r="I52" i="2"/>
  <c r="K51" i="2"/>
  <c r="I51" i="2"/>
  <c r="K50" i="2"/>
  <c r="I50" i="2"/>
  <c r="K49" i="2"/>
  <c r="I49" i="2"/>
  <c r="K48" i="2"/>
  <c r="I48" i="2"/>
  <c r="K47" i="2"/>
  <c r="I47" i="2"/>
  <c r="K46" i="2"/>
  <c r="I46" i="2"/>
  <c r="K45" i="2"/>
  <c r="I45" i="2"/>
  <c r="K44" i="2"/>
  <c r="I44" i="2"/>
  <c r="K43" i="2"/>
  <c r="I43" i="2"/>
  <c r="K42" i="2"/>
  <c r="I42" i="2"/>
  <c r="K41" i="2"/>
  <c r="I41" i="2"/>
  <c r="K40" i="2"/>
  <c r="I40" i="2"/>
  <c r="K39" i="2"/>
  <c r="I39" i="2"/>
  <c r="K38" i="2"/>
  <c r="I38" i="2"/>
  <c r="K37" i="2"/>
  <c r="I37" i="2"/>
  <c r="K36" i="2"/>
  <c r="I36" i="2"/>
  <c r="K35" i="2"/>
  <c r="I35" i="2"/>
  <c r="K34" i="2"/>
  <c r="I34" i="2"/>
  <c r="K33" i="2"/>
  <c r="I33" i="2"/>
  <c r="K32" i="2"/>
  <c r="I32" i="2"/>
  <c r="K31" i="2"/>
  <c r="I31" i="2"/>
  <c r="K30" i="2"/>
  <c r="I30" i="2"/>
  <c r="K29" i="2"/>
  <c r="I29" i="2"/>
  <c r="K28" i="2"/>
  <c r="I28" i="2"/>
  <c r="K27" i="2"/>
  <c r="I27" i="2"/>
  <c r="K26" i="2"/>
  <c r="I26" i="2"/>
  <c r="K25" i="2"/>
  <c r="I25" i="2"/>
  <c r="K24" i="2"/>
  <c r="I24" i="2"/>
  <c r="K23" i="2"/>
  <c r="I23" i="2"/>
  <c r="K22" i="2"/>
  <c r="I22" i="2"/>
  <c r="K21" i="2"/>
  <c r="I21" i="2"/>
  <c r="K20" i="2"/>
  <c r="I20" i="2"/>
  <c r="K19" i="2"/>
  <c r="I19" i="2"/>
  <c r="K18" i="2"/>
  <c r="I18" i="2"/>
  <c r="K17" i="2"/>
  <c r="I17" i="2"/>
  <c r="K16" i="2"/>
  <c r="I16" i="2"/>
  <c r="K15" i="2"/>
  <c r="I15" i="2"/>
  <c r="S14" i="2"/>
  <c r="C14" i="3" s="1"/>
  <c r="K14" i="2"/>
  <c r="I14" i="2"/>
  <c r="S13" i="2"/>
  <c r="C13" i="3" s="1"/>
  <c r="K13" i="2"/>
  <c r="I13" i="2"/>
  <c r="K12" i="2"/>
  <c r="I12" i="2"/>
  <c r="K11" i="2"/>
  <c r="I11" i="2"/>
  <c r="K10" i="2"/>
  <c r="I10" i="2"/>
  <c r="S9" i="2"/>
  <c r="C9" i="3" s="1"/>
  <c r="K9" i="2"/>
  <c r="I9" i="2"/>
  <c r="S8" i="2"/>
  <c r="C8" i="3" s="1"/>
  <c r="K8" i="2"/>
  <c r="I8" i="2"/>
  <c r="K7" i="2"/>
  <c r="I7" i="2"/>
  <c r="K6" i="2"/>
  <c r="I6" i="2"/>
  <c r="Q5" i="2"/>
  <c r="A5" i="3" s="1"/>
  <c r="F12" i="3" s="1"/>
  <c r="K5" i="2"/>
  <c r="I5" i="2"/>
  <c r="K4" i="2"/>
  <c r="I4" i="2"/>
  <c r="K3" i="2"/>
  <c r="I3" i="2"/>
  <c r="Q2" i="2"/>
  <c r="A2" i="3" s="1"/>
  <c r="F11" i="3" s="1"/>
  <c r="K2" i="2"/>
  <c r="I2" i="2"/>
  <c r="F218" i="3"/>
  <c r="F264" i="3"/>
  <c r="S15" i="2" l="1"/>
  <c r="C15" i="3" s="1"/>
  <c r="F58" i="3" s="1"/>
  <c r="F59" i="3" s="1"/>
  <c r="F225" i="3"/>
  <c r="F220" i="3"/>
  <c r="F266" i="3"/>
  <c r="S10" i="2"/>
  <c r="C10" i="3" s="1"/>
  <c r="F41" i="3" s="1"/>
  <c r="F281" i="3"/>
</calcChain>
</file>

<file path=xl/sharedStrings.xml><?xml version="1.0" encoding="utf-8"?>
<sst xmlns="http://schemas.openxmlformats.org/spreadsheetml/2006/main" count="10612" uniqueCount="298">
  <si>
    <t>country</t>
  </si>
  <si>
    <t>customer_ID</t>
  </si>
  <si>
    <t>invoice_number</t>
  </si>
  <si>
    <t>invoice_date</t>
  </si>
  <si>
    <t>due_date</t>
  </si>
  <si>
    <t>invoice_amount_usd</t>
  </si>
  <si>
    <t>disputed</t>
  </si>
  <si>
    <t>dispute_lost</t>
  </si>
  <si>
    <t>settled_date</t>
  </si>
  <si>
    <t>days_to_settle</t>
  </si>
  <si>
    <t>days_late</t>
  </si>
  <si>
    <t>China</t>
  </si>
  <si>
    <t>0379-NEVHP</t>
  </si>
  <si>
    <t>France</t>
  </si>
  <si>
    <t>2621-XCLEH</t>
  </si>
  <si>
    <t>2820-XGXSB</t>
  </si>
  <si>
    <t>9322-YCTQO</t>
  </si>
  <si>
    <t>Russia</t>
  </si>
  <si>
    <t>6627-ELFBK</t>
  </si>
  <si>
    <t>5148-SYKLB</t>
  </si>
  <si>
    <t>Spain</t>
  </si>
  <si>
    <t>8690-EEBEO</t>
  </si>
  <si>
    <t>United States</t>
  </si>
  <si>
    <t>4460-ZXNDN</t>
  </si>
  <si>
    <t>3831-FXWYK</t>
  </si>
  <si>
    <t>7654-DOLHO</t>
  </si>
  <si>
    <t>3993-QUNVJ</t>
  </si>
  <si>
    <t>5284-DJOZO</t>
  </si>
  <si>
    <t>5924-UOPGH</t>
  </si>
  <si>
    <t>9117-LYRCE</t>
  </si>
  <si>
    <t>7695-NKUXM</t>
  </si>
  <si>
    <t>8820-BLYDZ</t>
  </si>
  <si>
    <t>8976-AMJEO</t>
  </si>
  <si>
    <t>3568-JJMFW</t>
  </si>
  <si>
    <t>5613-UHVMG</t>
  </si>
  <si>
    <t>6833-ETVHD</t>
  </si>
  <si>
    <t>7758-WKLVM</t>
  </si>
  <si>
    <t>6004-KITZM</t>
  </si>
  <si>
    <t>9841-XLGBV</t>
  </si>
  <si>
    <t>8156-PCYBM</t>
  </si>
  <si>
    <t>7946-HJDUR</t>
  </si>
  <si>
    <t>3448-OWJOT</t>
  </si>
  <si>
    <t>8887-NCUZC</t>
  </si>
  <si>
    <t>9286-VLKMI</t>
  </si>
  <si>
    <t>6160-HCSFI</t>
  </si>
  <si>
    <t>1080-NDGAE</t>
  </si>
  <si>
    <t>6296-UKEUZ</t>
  </si>
  <si>
    <t>6831-FIODB</t>
  </si>
  <si>
    <t>9174-IYKOC</t>
  </si>
  <si>
    <t>2676-DZINU</t>
  </si>
  <si>
    <t>9014-WENVB</t>
  </si>
  <si>
    <t>1447-YZKCL</t>
  </si>
  <si>
    <t>8364-UWVLM</t>
  </si>
  <si>
    <t>9323-NDIOV</t>
  </si>
  <si>
    <t>5920-DPXLN</t>
  </si>
  <si>
    <t>6708-DPYTF</t>
  </si>
  <si>
    <t>9771-QTLGZ</t>
  </si>
  <si>
    <t>2125-HJDLA</t>
  </si>
  <si>
    <t>5592-UQXSS</t>
  </si>
  <si>
    <t>5573-KSOIA</t>
  </si>
  <si>
    <t>6177-VTITE</t>
  </si>
  <si>
    <t>5529-TBPGK</t>
  </si>
  <si>
    <t>4640-FGEJI</t>
  </si>
  <si>
    <t>0688-XNJRO</t>
  </si>
  <si>
    <t>3569-VJWXS</t>
  </si>
  <si>
    <t>7050-KQLDO</t>
  </si>
  <si>
    <t>4092-ZAVRG</t>
  </si>
  <si>
    <t>9928-IJYBQ</t>
  </si>
  <si>
    <t>9725-EZTEJ</t>
  </si>
  <si>
    <t>1408-OQZUE</t>
  </si>
  <si>
    <t>8389-TCXFQ</t>
  </si>
  <si>
    <t>6048-QPZCF</t>
  </si>
  <si>
    <t>7856-ODQFO</t>
  </si>
  <si>
    <t>5196-TWQXF</t>
  </si>
  <si>
    <t>7600-OISKG</t>
  </si>
  <si>
    <t>4632-QZOKX</t>
  </si>
  <si>
    <t>7841-HROAQ</t>
  </si>
  <si>
    <t>3271-HYHDN</t>
  </si>
  <si>
    <t>2447-JCFGW</t>
  </si>
  <si>
    <t>3598-DNURW</t>
  </si>
  <si>
    <t>9250-VHLWY</t>
  </si>
  <si>
    <t>8942-ERSWK</t>
  </si>
  <si>
    <t>6077-FDQRK</t>
  </si>
  <si>
    <t>7245-CKNCN</t>
  </si>
  <si>
    <t>4651-PMEXQ</t>
  </si>
  <si>
    <t>0706-NRGUP</t>
  </si>
  <si>
    <t>2687-XWAMA</t>
  </si>
  <si>
    <t>9212-BTDMX</t>
  </si>
  <si>
    <t>0465-DTULQ</t>
  </si>
  <si>
    <t>7228-LEPPM</t>
  </si>
  <si>
    <t>9883-SDWFS</t>
  </si>
  <si>
    <t>6632-CGYHU</t>
  </si>
  <si>
    <t>5164-VMYWJ</t>
  </si>
  <si>
    <t>5875-VZQCZ</t>
  </si>
  <si>
    <t>0709-LZRJV</t>
  </si>
  <si>
    <t>7938-EVASK</t>
  </si>
  <si>
    <t>9149-MATVB</t>
  </si>
  <si>
    <t>8102-ABPKQ</t>
  </si>
  <si>
    <t>1604-LIFKX</t>
  </si>
  <si>
    <t>7260-ZHAKS</t>
  </si>
  <si>
    <t>2026-XLBER</t>
  </si>
  <si>
    <t>9181-HEKGV</t>
  </si>
  <si>
    <t>3271-YDPUJ</t>
  </si>
  <si>
    <t>0625-TNJFG</t>
  </si>
  <si>
    <t>9758-AIEIK</t>
  </si>
  <si>
    <t>7209-MDWKR</t>
  </si>
  <si>
    <t>0783-PEPYR</t>
  </si>
  <si>
    <t>6391-GBFQJ</t>
  </si>
  <si>
    <t>1168-BEASA</t>
  </si>
  <si>
    <t>7372-CESLR</t>
  </si>
  <si>
    <t>2423-QOKIO</t>
  </si>
  <si>
    <t>3676-CQAIF</t>
  </si>
  <si>
    <t>2824-HJQPP</t>
  </si>
  <si>
    <t>9460-VAZGD</t>
  </si>
  <si>
    <t>7329-TWKLF</t>
  </si>
  <si>
    <t>0187-ERLSR</t>
  </si>
  <si>
    <t>AVG processing time</t>
  </si>
  <si>
    <t>days</t>
  </si>
  <si>
    <t>total  # disputes</t>
  </si>
  <si>
    <t>% of rev loss</t>
  </si>
  <si>
    <t>% of loss disputes</t>
  </si>
  <si>
    <t>% loss</t>
  </si>
  <si>
    <t>total rev</t>
  </si>
  <si>
    <t>loss rev</t>
  </si>
  <si>
    <t>Sum of invoice_amount_usd</t>
  </si>
  <si>
    <t>Row Labels</t>
  </si>
  <si>
    <t>Grand Total</t>
  </si>
  <si>
    <t>loss disputes</t>
  </si>
  <si>
    <t>Column Labels</t>
  </si>
  <si>
    <t>disputed (Y/N)</t>
  </si>
  <si>
    <t>dispute_loss</t>
  </si>
  <si>
    <t>dispute_loss (W/L)</t>
  </si>
  <si>
    <t>AVG processing time to settle dispute</t>
  </si>
  <si>
    <t>lost</t>
  </si>
  <si>
    <t>no dispute</t>
  </si>
  <si>
    <t>won</t>
  </si>
  <si>
    <t>(Multiple Items)</t>
  </si>
  <si>
    <t>Rev Losses</t>
  </si>
  <si>
    <t>Others</t>
  </si>
  <si>
    <t>Total</t>
  </si>
  <si>
    <t>others</t>
  </si>
  <si>
    <t>Rev Gains</t>
  </si>
  <si>
    <t>total</t>
  </si>
  <si>
    <t>AVG Settling Time (Days)</t>
  </si>
  <si>
    <t>Kind of invoice</t>
  </si>
  <si>
    <t>All invoice</t>
  </si>
  <si>
    <t>disputes</t>
  </si>
  <si>
    <t>.</t>
  </si>
  <si>
    <t>Average of days_to_settle</t>
  </si>
  <si>
    <t>% of lost dispute</t>
  </si>
  <si>
    <t>% of won dispute</t>
  </si>
  <si>
    <t>Revenue</t>
  </si>
  <si>
    <t>Revenue lost (%)</t>
  </si>
  <si>
    <t>Revenue Gain (%)</t>
  </si>
  <si>
    <t>(All)</t>
  </si>
  <si>
    <t xml:space="preserve">7 devs  </t>
  </si>
  <si>
    <t>CustomerID</t>
  </si>
  <si>
    <t>CustomerName</t>
  </si>
  <si>
    <t>Customer Type</t>
  </si>
  <si>
    <t>Bosco, Gutkowski and Strosin</t>
  </si>
  <si>
    <t>Premium</t>
  </si>
  <si>
    <t>Morissette LLC</t>
  </si>
  <si>
    <t>Schmitt Inc</t>
  </si>
  <si>
    <t>Schultz, Wiegand and Kling</t>
  </si>
  <si>
    <t>Medhurst, Runolfsdottir and Kris</t>
  </si>
  <si>
    <t>Weber - Lindgren</t>
  </si>
  <si>
    <t>Graham, D'Amore and Tromp</t>
  </si>
  <si>
    <t>West - Rogahn</t>
  </si>
  <si>
    <t>Turcotte, Wolff and Lynch</t>
  </si>
  <si>
    <t>Wolf LLC</t>
  </si>
  <si>
    <t>Rau, Hodkiewicz and Bauch</t>
  </si>
  <si>
    <t>Gutkowski, Koch and Gleason</t>
  </si>
  <si>
    <t>Grimes - Bode</t>
  </si>
  <si>
    <t>Mueller and Sons</t>
  </si>
  <si>
    <t>Ryan Inc</t>
  </si>
  <si>
    <t>Muller, Gaylord and Pollich</t>
  </si>
  <si>
    <t>Halvorson and Sons</t>
  </si>
  <si>
    <t>Kub, McLaughlin and Renner</t>
  </si>
  <si>
    <t>Strosin Inc</t>
  </si>
  <si>
    <t>McCullough Inc</t>
  </si>
  <si>
    <t>Pacocha Inc</t>
  </si>
  <si>
    <t>Hoppe, Rath and Stanton</t>
  </si>
  <si>
    <t>Schinner Inc</t>
  </si>
  <si>
    <t>Murphy Inc</t>
  </si>
  <si>
    <t>Bosco and Sons</t>
  </si>
  <si>
    <t>Bernier - Mueller</t>
  </si>
  <si>
    <t>Little, Konopelski and Hackett</t>
  </si>
  <si>
    <t>Nolan - Bayer</t>
  </si>
  <si>
    <t>Rohan - Carroll</t>
  </si>
  <si>
    <t>Ebert Group</t>
  </si>
  <si>
    <t>Gleichner - Turner</t>
  </si>
  <si>
    <t>McGlynn, Rutherford and Schiller</t>
  </si>
  <si>
    <t>Morissette - Bernier</t>
  </si>
  <si>
    <t>Bednar Group</t>
  </si>
  <si>
    <t>Stanton, Labadie and Roberts</t>
  </si>
  <si>
    <t>Standard</t>
  </si>
  <si>
    <t>Nader - Dooley</t>
  </si>
  <si>
    <t>Turner and Sons</t>
  </si>
  <si>
    <t>Muller - Hickle</t>
  </si>
  <si>
    <t>Kemmer LLC</t>
  </si>
  <si>
    <t>Hane - Gleichner</t>
  </si>
  <si>
    <t>Nolan Group</t>
  </si>
  <si>
    <t>Spinka, Bogisich and Pouros</t>
  </si>
  <si>
    <t>Grant, Kessler and Kassulke</t>
  </si>
  <si>
    <t>Barrows, Kessler and Howe</t>
  </si>
  <si>
    <t>Willms, Yundt and Smitham</t>
  </si>
  <si>
    <t>Hauck Group</t>
  </si>
  <si>
    <t>Gislason, Rice and Hilpert</t>
  </si>
  <si>
    <t>Spencer - Purdy</t>
  </si>
  <si>
    <t>Daugherty LLC</t>
  </si>
  <si>
    <t>Veum, Erdman and Zieme</t>
  </si>
  <si>
    <t>Kilback Inc</t>
  </si>
  <si>
    <t>Schuppe Inc</t>
  </si>
  <si>
    <t>Bruen - Crooks</t>
  </si>
  <si>
    <t>Davis and Sons</t>
  </si>
  <si>
    <t>Sauer - Parisian</t>
  </si>
  <si>
    <t>Jacobi - Nolan</t>
  </si>
  <si>
    <t>Metz, Gottlieb and Effertz</t>
  </si>
  <si>
    <t>Emmerich - Swift</t>
  </si>
  <si>
    <t>Rempel - Morar</t>
  </si>
  <si>
    <t>Steuber Inc</t>
  </si>
  <si>
    <t>Boyle Group</t>
  </si>
  <si>
    <t>Durgan - Hamill</t>
  </si>
  <si>
    <t>Terry - Johns</t>
  </si>
  <si>
    <t>Ankunding - Rempel</t>
  </si>
  <si>
    <t>Langosh - Luettgen</t>
  </si>
  <si>
    <t>Balistreri - Barrows</t>
  </si>
  <si>
    <t>Block and Sons</t>
  </si>
  <si>
    <t>Sawayn - Hane</t>
  </si>
  <si>
    <t>Sawayn - Johnson</t>
  </si>
  <si>
    <t>Leffler - Greenfelder</t>
  </si>
  <si>
    <t>Rutherford, McGlynn and Kling</t>
  </si>
  <si>
    <t>Ritchie, Lesch and Conroy</t>
  </si>
  <si>
    <t>Stark - Paucek</t>
  </si>
  <si>
    <t>Hauck - Hodkiewicz</t>
  </si>
  <si>
    <t>Homenick - Tromp</t>
  </si>
  <si>
    <t>Leuschke, Hermann and Zieme</t>
  </si>
  <si>
    <t>Larkin and Sons</t>
  </si>
  <si>
    <t>Ryan and Sons</t>
  </si>
  <si>
    <t>Rosenbaum LLC</t>
  </si>
  <si>
    <t>Lynch - Lebsack</t>
  </si>
  <si>
    <t>Conroy - Friesen</t>
  </si>
  <si>
    <t>Schimmel, Kuhlman and Kassulke</t>
  </si>
  <si>
    <t>Kemmer Inc</t>
  </si>
  <si>
    <t>Koch LLC</t>
  </si>
  <si>
    <t>Bashirian, Johnston and Barrows</t>
  </si>
  <si>
    <t>Ortiz - Schiller</t>
  </si>
  <si>
    <t>O'Conner - Botsford</t>
  </si>
  <si>
    <t>Bergnaum - Weimann</t>
  </si>
  <si>
    <t>Bogisich and Sons</t>
  </si>
  <si>
    <t>Kulas, Mante and Reichert</t>
  </si>
  <si>
    <t>Bashirian Inc</t>
  </si>
  <si>
    <t>Bailey - Ondricka</t>
  </si>
  <si>
    <t>Wilderman Inc</t>
  </si>
  <si>
    <t>Daniel - Deckow</t>
  </si>
  <si>
    <t>Bogisich, Gorczany and Gislason</t>
  </si>
  <si>
    <t>Kunze - Bednar</t>
  </si>
  <si>
    <t>Rowe and Sons</t>
  </si>
  <si>
    <t>Ondricka and Sons</t>
  </si>
  <si>
    <t>Ernser Inc</t>
  </si>
  <si>
    <t>customer_id</t>
  </si>
  <si>
    <t>z_scores</t>
  </si>
  <si>
    <t>Revenue Gain</t>
  </si>
  <si>
    <t>Revenue Lost</t>
  </si>
  <si>
    <t>Total Payment Dispute</t>
  </si>
  <si>
    <t>company name</t>
  </si>
  <si>
    <t>Customer Name</t>
  </si>
  <si>
    <t>Country</t>
  </si>
  <si>
    <t>Customer ID</t>
  </si>
  <si>
    <t># of Disputes</t>
  </si>
  <si>
    <t>Outliers that have numerous amounts of won disputes</t>
  </si>
  <si>
    <t>Number of Won Disputes</t>
  </si>
  <si>
    <t>Number of Lost disputes</t>
  </si>
  <si>
    <t>Average</t>
  </si>
  <si>
    <t>% of Disputes over Total Transactions</t>
  </si>
  <si>
    <t>Average of clients w/ at least one dispute</t>
  </si>
  <si>
    <t>Total # of Lost Disputes</t>
  </si>
  <si>
    <t>Revenue Loss Amount</t>
  </si>
  <si>
    <t>Outlliers that have numerous lost disputes a.k.a. "Malcontents"</t>
  </si>
  <si>
    <t>Outliers based on their number of disputes A.K.A. "Disputants"</t>
  </si>
  <si>
    <t>Outliers based on their disputes per transaction a.k.a. "Disputants 2"</t>
  </si>
  <si>
    <t>Outliers that have incurred large amounts of revenue losses A.K.A "Insolvents/Delinquents"</t>
  </si>
  <si>
    <t>These are the clients that have disputed all or almost all of their transactions</t>
  </si>
  <si>
    <t>THE 7 STUBBORNS</t>
  </si>
  <si>
    <t>5 MAIN QUESTIONS</t>
  </si>
  <si>
    <t>SUPPORTING STATISTICS</t>
  </si>
  <si>
    <t>FOCUSING ON THE GOOD STUFFS</t>
  </si>
  <si>
    <t>RECOMMENDATIONS</t>
  </si>
  <si>
    <t>customer</t>
  </si>
  <si>
    <t>7 Stubbornss and Others</t>
  </si>
  <si>
    <t>7 Stubborns and others</t>
  </si>
  <si>
    <t>THE 7 STUBBORNS &amp; Delinquents</t>
  </si>
  <si>
    <t xml:space="preserve"> INVESTIGATION ON FRANCE</t>
  </si>
  <si>
    <t>z-scores</t>
  </si>
  <si>
    <t>z score</t>
  </si>
  <si>
    <t>https://databudd.com/s/Customers-for-MyPaper.xlsx</t>
  </si>
  <si>
    <t>source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</si>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</sst>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409]* #,##0.00_ ;_-[$$-409]* \-#,##0.00\ ;_-[$$-409]* &quot;-&quot;??_ ;_-@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sz val="24"/>
      <color theme="1"/>
      <name val="Arial"/>
      <family val="2"/>
    </font>
    <font>
      <sz val="8"/>
      <name val="Calibri"/>
      <family val="2"/>
      <scheme val="minor"/>
    </font>
    <font>
      <sz val="2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6">
    <xf numFmtId="0" fontId="0" fillId="0" borderId="0" xfId="0"/>
    <xf numFmtId="14" fontId="0" fillId="0" borderId="0" xfId="0" applyNumberFormat="1"/>
    <xf numFmtId="2" fontId="0" fillId="0" borderId="0" xfId="0" applyNumberFormat="1"/>
    <xf numFmtId="1" fontId="0" fillId="0" borderId="0" xfId="0" applyNumberFormat="1"/>
    <xf numFmtId="0" fontId="0" fillId="0" borderId="0" xfId="0" applyAlignment="1">
      <alignment horizontal="right"/>
    </xf>
    <xf numFmtId="0" fontId="0" fillId="33" borderId="0" xfId="0" applyFill="1"/>
    <xf numFmtId="0" fontId="0" fillId="0" borderId="0" xfId="0" pivotButton="1"/>
    <xf numFmtId="0" fontId="0" fillId="0" borderId="0" xfId="0" applyAlignment="1">
      <alignment horizontal="left"/>
    </xf>
    <xf numFmtId="43" fontId="0" fillId="0" borderId="0" xfId="1" applyFont="1"/>
    <xf numFmtId="43" fontId="0" fillId="33" borderId="0" xfId="1" applyFont="1" applyFill="1"/>
    <xf numFmtId="1" fontId="0" fillId="33" borderId="0" xfId="0" applyNumberFormat="1" applyFill="1"/>
    <xf numFmtId="0" fontId="0" fillId="0" borderId="0" xfId="0" applyAlignment="1">
      <alignment horizontal="left" indent="1"/>
    </xf>
    <xf numFmtId="43" fontId="0" fillId="0" borderId="0" xfId="0" applyNumberFormat="1"/>
    <xf numFmtId="164" fontId="0" fillId="0" borderId="0" xfId="1" applyNumberFormat="1" applyFont="1"/>
    <xf numFmtId="0" fontId="16" fillId="0" borderId="0" xfId="0" applyFont="1"/>
    <xf numFmtId="0" fontId="0" fillId="34" borderId="18" xfId="0" applyFill="1" applyBorder="1"/>
    <xf numFmtId="0" fontId="0" fillId="34" borderId="19" xfId="0" applyFill="1" applyBorder="1"/>
    <xf numFmtId="0" fontId="0" fillId="34" borderId="13" xfId="0" applyFill="1" applyBorder="1" applyAlignment="1">
      <alignment horizontal="left"/>
    </xf>
    <xf numFmtId="0" fontId="0" fillId="34" borderId="0" xfId="0" applyFill="1"/>
    <xf numFmtId="0" fontId="0" fillId="34" borderId="15" xfId="0" applyFill="1" applyBorder="1" applyAlignment="1">
      <alignment horizontal="left"/>
    </xf>
    <xf numFmtId="0" fontId="0" fillId="34" borderId="16" xfId="0" applyFill="1" applyBorder="1"/>
    <xf numFmtId="9" fontId="0" fillId="0" borderId="0" xfId="43" applyFont="1"/>
    <xf numFmtId="0" fontId="19" fillId="0" borderId="0" xfId="0" applyFont="1" applyAlignment="1">
      <alignment horizontal="left" vertical="center" indent="7" readingOrder="1"/>
    </xf>
    <xf numFmtId="0" fontId="16" fillId="0" borderId="0" xfId="0" applyFont="1" applyAlignment="1">
      <alignment vertical="center"/>
    </xf>
    <xf numFmtId="0" fontId="0" fillId="0" borderId="0" xfId="0" applyAlignment="1">
      <alignment vertical="center"/>
    </xf>
    <xf numFmtId="0" fontId="0" fillId="0" borderId="0" xfId="0" applyAlignment="1">
      <alignment horizontal="center"/>
    </xf>
    <xf numFmtId="0" fontId="13" fillId="0" borderId="0" xfId="0" applyFont="1"/>
    <xf numFmtId="164" fontId="0" fillId="0" borderId="0" xfId="1" applyNumberFormat="1" applyFont="1" applyFill="1" applyBorder="1"/>
    <xf numFmtId="0" fontId="0" fillId="0" borderId="0" xfId="0" applyAlignment="1">
      <alignment wrapText="1"/>
    </xf>
    <xf numFmtId="0" fontId="18" fillId="0" borderId="0" xfId="0" applyFont="1" applyAlignment="1">
      <alignment horizontal="center" vertical="center"/>
    </xf>
    <xf numFmtId="0" fontId="16" fillId="0" borderId="0" xfId="0" applyFont="1" applyAlignment="1">
      <alignment horizontal="center" vertical="center"/>
    </xf>
    <xf numFmtId="0" fontId="0" fillId="33" borderId="0" xfId="0" applyFill="1" applyAlignment="1">
      <alignment horizontal="center"/>
    </xf>
    <xf numFmtId="0" fontId="0" fillId="34" borderId="19" xfId="0" applyFill="1" applyBorder="1" applyAlignment="1">
      <alignment horizontal="center" vertical="center"/>
    </xf>
    <xf numFmtId="0" fontId="0" fillId="34" borderId="20" xfId="0" applyFill="1" applyBorder="1" applyAlignment="1">
      <alignment horizontal="center" vertical="center"/>
    </xf>
    <xf numFmtId="0" fontId="0" fillId="34" borderId="10" xfId="0" applyFill="1" applyBorder="1" applyAlignment="1">
      <alignment horizontal="center" vertical="center"/>
    </xf>
    <xf numFmtId="0" fontId="0" fillId="34" borderId="11" xfId="0" applyFill="1" applyBorder="1" applyAlignment="1">
      <alignment horizontal="center" vertical="center"/>
    </xf>
    <xf numFmtId="0" fontId="0" fillId="34" borderId="12" xfId="0" applyFill="1" applyBorder="1" applyAlignment="1">
      <alignment horizontal="center" vertical="center"/>
    </xf>
    <xf numFmtId="0" fontId="0" fillId="34" borderId="15" xfId="0" applyFill="1" applyBorder="1" applyAlignment="1">
      <alignment horizontal="center" vertical="center"/>
    </xf>
    <xf numFmtId="0" fontId="0" fillId="34" borderId="16" xfId="0" applyFill="1" applyBorder="1" applyAlignment="1">
      <alignment horizontal="center" vertical="center"/>
    </xf>
    <xf numFmtId="0" fontId="0" fillId="34" borderId="17" xfId="0" applyFill="1" applyBorder="1" applyAlignment="1">
      <alignment horizontal="center" vertical="center"/>
    </xf>
    <xf numFmtId="0" fontId="0" fillId="34" borderId="0" xfId="0" applyFill="1" applyAlignment="1">
      <alignment horizontal="center"/>
    </xf>
    <xf numFmtId="0" fontId="0" fillId="34" borderId="14" xfId="0" applyFill="1" applyBorder="1" applyAlignment="1">
      <alignment horizontal="center"/>
    </xf>
    <xf numFmtId="0" fontId="0" fillId="34" borderId="16" xfId="0" applyFill="1" applyBorder="1" applyAlignment="1">
      <alignment horizontal="center"/>
    </xf>
    <xf numFmtId="0" fontId="0" fillId="34" borderId="17" xfId="0" applyFill="1" applyBorder="1" applyAlignment="1">
      <alignment horizontal="center"/>
    </xf>
    <xf numFmtId="0" fontId="21" fillId="33" borderId="0" xfId="0" applyFont="1" applyFill="1" applyAlignment="1">
      <alignment horizontal="center"/>
    </xf>
    <xf numFmtId="0" fontId="0" fillId="33" borderId="0" xfId="0" applyFill="1" applyAlignment="1">
      <alignment horizont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3" builtinId="5"/>
    <cellStyle name="Title" xfId="2" builtinId="15" customBuiltin="1"/>
    <cellStyle name="Total" xfId="18" builtinId="25" customBuiltin="1"/>
    <cellStyle name="Warning Text" xfId="15" builtinId="11" customBuiltin="1"/>
  </cellStyles>
  <dxfs count="22">
    <dxf>
      <fill>
        <patternFill patternType="none">
          <bgColor auto="1"/>
        </patternFill>
      </fill>
    </dxf>
    <dxf>
      <numFmt numFmtId="164" formatCode="_-[$$-409]* #,##0.00_ ;_-[$$-409]* \-#,##0.00\ ;_-[$$-409]* &quot;-&quot;??_ ;_-@_ "/>
      <fill>
        <patternFill patternType="none">
          <fgColor theme="4" tint="0.79998168889431442"/>
          <bgColor auto="1"/>
        </patternFill>
      </fill>
    </dxf>
    <dxf>
      <numFmt numFmtId="164" formatCode="_-[$$-409]* #,##0.00_ ;_-[$$-409]* \-#,##0.00\ ;_-[$$-409]* &quot;-&quot;??_ ;_-@_ "/>
      <fill>
        <patternFill patternType="none">
          <bgColor auto="1"/>
        </patternFill>
      </fill>
    </dxf>
    <dxf>
      <numFmt numFmtId="164" formatCode="_-[$$-409]* #,##0.00_ ;_-[$$-409]* \-#,##0.00\ ;_-[$$-409]* &quot;-&quot;??_ ;_-@_ "/>
      <fill>
        <patternFill patternType="none">
          <fgColor theme="4" tint="0.79998168889431442"/>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 formatCode="0"/>
    </dxf>
    <dxf>
      <numFmt numFmtId="165" formatCode="0.0"/>
    </dxf>
    <dxf>
      <numFmt numFmtId="2" formatCode="0.00"/>
    </dxf>
    <dxf>
      <numFmt numFmtId="166" formatCode="0.000"/>
    </dxf>
    <dxf>
      <numFmt numFmtId="167" formatCode="0.0000"/>
    </dxf>
    <dxf>
      <numFmt numFmtId="168" formatCode="0.00000"/>
    </dxf>
    <dxf>
      <numFmt numFmtId="169" formatCode="0.000000"/>
    </dxf>
    <dxf>
      <numFmt numFmtId="170" formatCode="0.0000000"/>
    </dxf>
    <dxf>
      <numFmt numFmtId="19" formatCode="dd/mm/yyyy"/>
    </dxf>
    <dxf>
      <numFmt numFmtId="0" formatCode="General"/>
    </dxf>
    <dxf>
      <numFmt numFmtId="0" formatCode="General"/>
    </dxf>
    <dxf>
      <numFmt numFmtId="19" formatCode="dd/mm/yyyy"/>
    </dxf>
    <dxf>
      <numFmt numFmtId="19" formatCode="dd/mm/yyyy"/>
    </dxf>
    <dxf>
      <numFmt numFmtId="0" formatCode="General"/>
    </dxf>
  </dxfs>
  <tableStyles count="0" defaultTableStyle="TableStyleMedium2" defaultPivotStyle="PivotStyleLight16"/>
  <colors>
    <mruColors>
      <color rgb="FFFF3300"/>
      <color rgb="FFFFA7A7"/>
      <color rgb="FFFC9696"/>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28.xml"/><Relationship Id="rId1" Type="http://schemas.microsoft.com/office/2011/relationships/chartStyle" Target="style28.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29.xml"/><Relationship Id="rId1" Type="http://schemas.microsoft.com/office/2011/relationships/chartStyle" Target="style29.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30.xml"/><Relationship Id="rId1" Type="http://schemas.microsoft.com/office/2011/relationships/chartStyle" Target="style30.xml"/></Relationships>
</file>

<file path=xl/charts/_rels/chart33.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32.xml"/><Relationship Id="rId1" Type="http://schemas.microsoft.com/office/2011/relationships/chartStyle" Target="style32.xml"/></Relationships>
</file>

<file path=xl/charts/_rels/chart35.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6.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7.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36.xml"/><Relationship Id="rId1" Type="http://schemas.microsoft.com/office/2011/relationships/chartStyle" Target="style36.xml"/></Relationships>
</file>

<file path=xl/charts/_rels/chart39.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1.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[PA1_B4_Grp34-Nollora.xlsx]findings(tables n charts)!PivotTable2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Majority</a:t>
            </a:r>
            <a:r>
              <a:rPr lang="en-US" baseline="0"/>
              <a:t> </a:t>
            </a:r>
            <a:r>
              <a:rPr lang="en-US" baseline="0">
                <a:solidFill>
                  <a:srgbClr val="FF0000"/>
                </a:solidFill>
              </a:rPr>
              <a:t>(76%) </a:t>
            </a:r>
            <a:r>
              <a:rPr lang="en-US" baseline="0"/>
              <a:t>of the </a:t>
            </a:r>
            <a:r>
              <a:rPr lang="en-US"/>
              <a:t>Total </a:t>
            </a:r>
            <a:r>
              <a:rPr lang="en-US">
                <a:solidFill>
                  <a:srgbClr val="FF0000"/>
                </a:solidFill>
              </a:rPr>
              <a:t>Revenue Loss </a:t>
            </a:r>
          </a:p>
          <a:p>
            <a:pPr>
              <a:defRPr/>
            </a:pPr>
            <a:r>
              <a:rPr lang="en-US"/>
              <a:t>came from </a:t>
            </a:r>
            <a:r>
              <a:rPr lang="en-US">
                <a:solidFill>
                  <a:srgbClr val="FF0000"/>
                </a:solidFill>
              </a:rPr>
              <a:t>France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2">
              <a:lumMod val="40000"/>
              <a:lumOff val="60000"/>
            </a:schemeClr>
          </a:solidFill>
          <a:ln w="19050">
            <a:solidFill>
              <a:schemeClr val="lt1"/>
            </a:solidFill>
          </a:ln>
          <a:effectLst/>
        </c:spPr>
      </c:pivotFmt>
      <c:pivotFmt>
        <c:idx val="3"/>
        <c:spPr>
          <a:solidFill>
            <a:schemeClr val="bg1">
              <a:lumMod val="75000"/>
            </a:schemeClr>
          </a:solidFill>
          <a:ln w="19050">
            <a:solidFill>
              <a:schemeClr val="lt1"/>
            </a:solidFill>
          </a:ln>
          <a:effectLst/>
        </c:spPr>
      </c:pivotFmt>
      <c:pivotFmt>
        <c:idx val="4"/>
        <c:spPr>
          <a:solidFill>
            <a:schemeClr val="accent4">
              <a:lumMod val="40000"/>
              <a:lumOff val="60000"/>
            </a:schemeClr>
          </a:solidFill>
          <a:ln w="19050">
            <a:solidFill>
              <a:schemeClr val="lt1"/>
            </a:solidFill>
          </a:ln>
          <a:effectLst/>
        </c:spPr>
      </c:pivotFmt>
      <c:pivotFmt>
        <c:idx val="5"/>
        <c:spPr>
          <a:solidFill>
            <a:schemeClr val="accent1">
              <a:lumMod val="40000"/>
              <a:lumOff val="60000"/>
            </a:schemeClr>
          </a:solidFill>
          <a:ln w="19050">
            <a:solidFill>
              <a:schemeClr val="lt1"/>
            </a:solidFill>
          </a:ln>
          <a:effectLst/>
        </c:spPr>
      </c:pivotFmt>
    </c:pivotFmts>
    <c:plotArea>
      <c:layout/>
      <c:pieChart>
        <c:varyColors val="1"/>
        <c:ser>
          <c:idx val="0"/>
          <c:order val="0"/>
          <c:tx>
            <c:strRef>
              <c:f>'findings(tables n charts)'!$F$75</c:f>
              <c:strCache>
                <c:ptCount val="1"/>
                <c:pt idx="0">
                  <c:v>Total</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2-5EEE-4A0D-AC5C-FE2CB4753CA4}"/>
              </c:ext>
            </c:extLst>
          </c:dPt>
          <c:dPt>
            <c:idx val="1"/>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A805-493F-A254-376EA0FD4062}"/>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A805-493F-A254-376EA0FD4062}"/>
              </c:ext>
            </c:extLst>
          </c:dPt>
          <c:dPt>
            <c:idx val="3"/>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7-A805-493F-A254-376EA0FD4062}"/>
              </c:ext>
            </c:extLst>
          </c:dPt>
          <c:dPt>
            <c:idx val="4"/>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9-A805-493F-A254-376EA0FD40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'findings(tables n charts)'!$E$76:$E$81</c:f>
              <c:strCache>
                <c:ptCount val="5"/>
                <c:pt idx="0">
                  <c:v>France</c:v>
                </c:pt>
                <c:pt idx="1">
                  <c:v>Russia</c:v>
                </c:pt>
                <c:pt idx="2">
                  <c:v>China</c:v>
                </c:pt>
                <c:pt idx="3">
                  <c:v>United States</c:v>
                </c:pt>
                <c:pt idx="4">
                  <c:v>Spain</c:v>
                </c:pt>
              </c:strCache>
            </c:strRef>
          </c:cat>
          <c:val>
            <c:numRef>
              <c:f>'findings(tables n charts)'!$F$76:$F$81</c:f>
              <c:numCache>
                <c:formatCode>General</c:formatCode>
                <c:ptCount val="5"/>
                <c:pt idx="0">
                  <c:v>526264</c:v>
                </c:pt>
                <c:pt idx="1">
                  <c:v>81291</c:v>
                </c:pt>
                <c:pt idx="2">
                  <c:v>42630</c:v>
                </c:pt>
                <c:pt idx="3">
                  <c:v>22936</c:v>
                </c:pt>
                <c:pt idx="4">
                  <c:v>17046</c:v>
                </c:pt>
              </c:numCache>
            </c:numRef>
          </c:val>
          <c:extLst>
            <c:ext xmlns:c16="http://schemas.microsoft.com/office/drawing/2014/chart" uri="{C3380CC4-5D6E-409C-BE32-E72D297353CC}">
              <c16:uniqueId val="{00000000-5EEE-4A0D-AC5C-FE2CB4753CA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6750525071496314"/>
          <c:y val="0.41559471497636147"/>
          <c:w val="0.18817253300489992"/>
          <c:h val="0.329743675274009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This</a:t>
            </a:r>
            <a:r>
              <a:rPr lang="en-PH" baseline="0"/>
              <a:t> </a:t>
            </a:r>
            <a:r>
              <a:rPr lang="en-PH" baseline="0">
                <a:solidFill>
                  <a:srgbClr val="FF0000"/>
                </a:solidFill>
              </a:rPr>
              <a:t>Dispute Losses </a:t>
            </a:r>
            <a:r>
              <a:rPr lang="en-PH" baseline="0"/>
              <a:t>is taking </a:t>
            </a:r>
            <a:r>
              <a:rPr lang="en-PH" baseline="0">
                <a:solidFill>
                  <a:srgbClr val="FF0000"/>
                </a:solidFill>
              </a:rPr>
              <a:t>4.67%</a:t>
            </a:r>
            <a:r>
              <a:rPr lang="en-PH" baseline="0"/>
              <a:t> of the Company's Total Revenue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A-8F72-4873-B9EE-190AF3DBC78C}"/>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8F72-4873-B9EE-190AF3DBC78C}"/>
              </c:ext>
            </c:extLst>
          </c:dPt>
          <c:cat>
            <c:strRef>
              <c:f>'findings(tables n charts)'!$E$58:$E$59</c:f>
              <c:strCache>
                <c:ptCount val="2"/>
                <c:pt idx="0">
                  <c:v>Revenue lost (%)</c:v>
                </c:pt>
                <c:pt idx="1">
                  <c:v>Revenue Gain (%)</c:v>
                </c:pt>
              </c:strCache>
            </c:strRef>
          </c:cat>
          <c:val>
            <c:numRef>
              <c:f>'findings(tables n charts)'!$F$58:$F$59</c:f>
              <c:numCache>
                <c:formatCode>_(* #,##0.00_);_(* \(#,##0.00\);_(* "-"??_);_(@_)</c:formatCode>
                <c:ptCount val="2"/>
                <c:pt idx="0">
                  <c:v>4.6726617531186534</c:v>
                </c:pt>
                <c:pt idx="1">
                  <c:v>95.32733824688134</c:v>
                </c:pt>
              </c:numCache>
            </c:numRef>
          </c:val>
          <c:extLst>
            <c:ext xmlns:c16="http://schemas.microsoft.com/office/drawing/2014/chart" uri="{C3380CC4-5D6E-409C-BE32-E72D297353CC}">
              <c16:uniqueId val="{00000000-8F72-4873-B9EE-190AF3DBC78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[PA1_B4_Grp34-Nollora.xlsx]findings(tables n charts)!PivotTable12</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Revenue Losses from</a:t>
            </a:r>
            <a:r>
              <a:rPr lang="en-US" sz="1800" baseline="0"/>
              <a:t> All of the clients.</a:t>
            </a:r>
            <a:endParaRPr lang="en-US"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pivotFmt>
      <c:pivotFmt>
        <c:idx val="3"/>
        <c:spPr>
          <a:solidFill>
            <a:srgbClr val="FF0000"/>
          </a:solidFill>
          <a:ln>
            <a:noFill/>
          </a:ln>
          <a:effectLst/>
        </c:spPr>
      </c:pivotFmt>
      <c:pivotFmt>
        <c:idx val="4"/>
        <c:spPr>
          <a:solidFill>
            <a:srgbClr val="FF0000"/>
          </a:solidFill>
          <a:ln>
            <a:noFill/>
          </a:ln>
          <a:effectLst/>
        </c:spPr>
      </c:pivotFmt>
      <c:pivotFmt>
        <c:idx val="5"/>
        <c:spPr>
          <a:solidFill>
            <a:srgbClr val="FF0000"/>
          </a:solidFill>
          <a:ln>
            <a:noFill/>
          </a:ln>
          <a:effectLst/>
        </c:spPr>
      </c:pivotFmt>
      <c:pivotFmt>
        <c:idx val="6"/>
        <c:spPr>
          <a:solidFill>
            <a:srgbClr val="FF0000"/>
          </a:solidFill>
          <a:ln>
            <a:noFill/>
          </a:ln>
          <a:effectLst/>
        </c:spPr>
      </c:pivotFmt>
      <c:pivotFmt>
        <c:idx val="7"/>
        <c:spPr>
          <a:solidFill>
            <a:srgbClr val="FF0000"/>
          </a:solidFill>
          <a:ln>
            <a:noFill/>
          </a:ln>
          <a:effectLst/>
        </c:spPr>
      </c:pivotFmt>
      <c:pivotFmt>
        <c:idx val="8"/>
        <c:spPr>
          <a:solidFill>
            <a:srgbClr val="FF0000"/>
          </a:solidFill>
          <a:ln>
            <a:noFill/>
          </a:ln>
          <a:effectLst/>
        </c:spPr>
      </c:pivotFmt>
    </c:pivotFmts>
    <c:plotArea>
      <c:layout/>
      <c:barChart>
        <c:barDir val="col"/>
        <c:grouping val="clustered"/>
        <c:varyColors val="0"/>
        <c:ser>
          <c:idx val="0"/>
          <c:order val="0"/>
          <c:tx>
            <c:strRef>
              <c:f>'findings(tables n charts)'!$F$151</c:f>
              <c:strCache>
                <c:ptCount val="1"/>
                <c:pt idx="0">
                  <c:v>Total</c:v>
                </c:pt>
              </c:strCache>
            </c:strRef>
          </c:tx>
          <c:spPr>
            <a:solidFill>
              <a:schemeClr val="bg1">
                <a:lumMod val="65000"/>
              </a:schemeClr>
            </a:solidFill>
            <a:ln>
              <a:noFill/>
            </a:ln>
            <a:effectLst/>
          </c:spPr>
          <c:invertIfNegative val="0"/>
          <c:dPt>
            <c:idx val="0"/>
            <c:invertIfNegative val="0"/>
            <c:bubble3D val="0"/>
            <c:extLst>
              <c:ext xmlns:c16="http://schemas.microsoft.com/office/drawing/2014/chart" uri="{C3380CC4-5D6E-409C-BE32-E72D297353CC}">
                <c16:uniqueId val="{00000001-8E6F-4151-9867-A76D4552A3EC}"/>
              </c:ext>
            </c:extLst>
          </c:dPt>
          <c:dPt>
            <c:idx val="1"/>
            <c:invertIfNegative val="0"/>
            <c:bubble3D val="0"/>
            <c:extLst>
              <c:ext xmlns:c16="http://schemas.microsoft.com/office/drawing/2014/chart" uri="{C3380CC4-5D6E-409C-BE32-E72D297353CC}">
                <c16:uniqueId val="{00000003-8E6F-4151-9867-A76D4552A3EC}"/>
              </c:ext>
            </c:extLst>
          </c:dPt>
          <c:dPt>
            <c:idx val="2"/>
            <c:invertIfNegative val="0"/>
            <c:bubble3D val="0"/>
            <c:extLst>
              <c:ext xmlns:c16="http://schemas.microsoft.com/office/drawing/2014/chart" uri="{C3380CC4-5D6E-409C-BE32-E72D297353CC}">
                <c16:uniqueId val="{00000005-8E6F-4151-9867-A76D4552A3EC}"/>
              </c:ext>
            </c:extLst>
          </c:dPt>
          <c:dPt>
            <c:idx val="3"/>
            <c:invertIfNegative val="0"/>
            <c:bubble3D val="0"/>
            <c:extLst>
              <c:ext xmlns:c16="http://schemas.microsoft.com/office/drawing/2014/chart" uri="{C3380CC4-5D6E-409C-BE32-E72D297353CC}">
                <c16:uniqueId val="{00000007-8E6F-4151-9867-A76D4552A3EC}"/>
              </c:ext>
            </c:extLst>
          </c:dPt>
          <c:dPt>
            <c:idx val="4"/>
            <c:invertIfNegative val="0"/>
            <c:bubble3D val="0"/>
            <c:extLst>
              <c:ext xmlns:c16="http://schemas.microsoft.com/office/drawing/2014/chart" uri="{C3380CC4-5D6E-409C-BE32-E72D297353CC}">
                <c16:uniqueId val="{00000009-8E6F-4151-9867-A76D4552A3EC}"/>
              </c:ext>
            </c:extLst>
          </c:dPt>
          <c:dPt>
            <c:idx val="5"/>
            <c:invertIfNegative val="0"/>
            <c:bubble3D val="0"/>
            <c:extLst>
              <c:ext xmlns:c16="http://schemas.microsoft.com/office/drawing/2014/chart" uri="{C3380CC4-5D6E-409C-BE32-E72D297353CC}">
                <c16:uniqueId val="{0000000B-8E6F-4151-9867-A76D4552A3EC}"/>
              </c:ext>
            </c:extLst>
          </c:dPt>
          <c:dPt>
            <c:idx val="6"/>
            <c:invertIfNegative val="0"/>
            <c:bubble3D val="0"/>
            <c:extLst>
              <c:ext xmlns:c16="http://schemas.microsoft.com/office/drawing/2014/chart" uri="{C3380CC4-5D6E-409C-BE32-E72D297353CC}">
                <c16:uniqueId val="{0000000D-8E6F-4151-9867-A76D4552A3EC}"/>
              </c:ext>
            </c:extLst>
          </c:dPt>
          <c:dPt>
            <c:idx val="27"/>
            <c:invertIfNegative val="0"/>
            <c:bubble3D val="0"/>
            <c:extLst>
              <c:ext xmlns:c16="http://schemas.microsoft.com/office/drawing/2014/chart" uri="{C3380CC4-5D6E-409C-BE32-E72D297353CC}">
                <c16:uniqueId val="{0000000E-D386-4BA9-8E3B-C1D1E932BEE0}"/>
              </c:ext>
            </c:extLst>
          </c:dPt>
          <c:dPt>
            <c:idx val="28"/>
            <c:invertIfNegative val="0"/>
            <c:bubble3D val="0"/>
            <c:extLst>
              <c:ext xmlns:c16="http://schemas.microsoft.com/office/drawing/2014/chart" uri="{C3380CC4-5D6E-409C-BE32-E72D297353CC}">
                <c16:uniqueId val="{0000000D-D386-4BA9-8E3B-C1D1E932BEE0}"/>
              </c:ext>
            </c:extLst>
          </c:dPt>
          <c:dPt>
            <c:idx val="29"/>
            <c:invertIfNegative val="0"/>
            <c:bubble3D val="0"/>
            <c:extLst>
              <c:ext xmlns:c16="http://schemas.microsoft.com/office/drawing/2014/chart" uri="{C3380CC4-5D6E-409C-BE32-E72D297353CC}">
                <c16:uniqueId val="{0000000C-D386-4BA9-8E3B-C1D1E932BEE0}"/>
              </c:ext>
            </c:extLst>
          </c:dPt>
          <c:dPt>
            <c:idx val="30"/>
            <c:invertIfNegative val="0"/>
            <c:bubble3D val="0"/>
            <c:extLst>
              <c:ext xmlns:c16="http://schemas.microsoft.com/office/drawing/2014/chart" uri="{C3380CC4-5D6E-409C-BE32-E72D297353CC}">
                <c16:uniqueId val="{0000000B-D386-4BA9-8E3B-C1D1E932BEE0}"/>
              </c:ext>
            </c:extLst>
          </c:dPt>
          <c:dPt>
            <c:idx val="31"/>
            <c:invertIfNegative val="0"/>
            <c:bubble3D val="0"/>
            <c:extLst>
              <c:ext xmlns:c16="http://schemas.microsoft.com/office/drawing/2014/chart" uri="{C3380CC4-5D6E-409C-BE32-E72D297353CC}">
                <c16:uniqueId val="{0000000A-D386-4BA9-8E3B-C1D1E932BEE0}"/>
              </c:ext>
            </c:extLst>
          </c:dPt>
          <c:dPt>
            <c:idx val="32"/>
            <c:invertIfNegative val="0"/>
            <c:bubble3D val="0"/>
            <c:extLst>
              <c:ext xmlns:c16="http://schemas.microsoft.com/office/drawing/2014/chart" uri="{C3380CC4-5D6E-409C-BE32-E72D297353CC}">
                <c16:uniqueId val="{00000009-D386-4BA9-8E3B-C1D1E932BEE0}"/>
              </c:ext>
            </c:extLst>
          </c:dPt>
          <c:dPt>
            <c:idx val="33"/>
            <c:invertIfNegative val="0"/>
            <c:bubble3D val="0"/>
            <c:extLst>
              <c:ext xmlns:c16="http://schemas.microsoft.com/office/drawing/2014/chart" uri="{C3380CC4-5D6E-409C-BE32-E72D297353CC}">
                <c16:uniqueId val="{00000006-D386-4BA9-8E3B-C1D1E932BEE0}"/>
              </c:ext>
            </c:extLst>
          </c:dPt>
          <c:cat>
            <c:strRef>
              <c:f>'findings(tables n charts)'!$E$152:$E$185</c:f>
              <c:strCache>
                <c:ptCount val="33"/>
                <c:pt idx="0">
                  <c:v>West - Rogahn</c:v>
                </c:pt>
                <c:pt idx="1">
                  <c:v>Stanton, Labadie and Roberts</c:v>
                </c:pt>
                <c:pt idx="2">
                  <c:v>Ankunding - Rempel</c:v>
                </c:pt>
                <c:pt idx="3">
                  <c:v>Nader - Dooley</c:v>
                </c:pt>
                <c:pt idx="4">
                  <c:v>Gutkowski, Koch and Gleason</c:v>
                </c:pt>
                <c:pt idx="5">
                  <c:v>Metz, Gottlieb and Effertz</c:v>
                </c:pt>
                <c:pt idx="6">
                  <c:v>Bosco, Gutkowski and Strosin</c:v>
                </c:pt>
                <c:pt idx="7">
                  <c:v>O'Conner - Botsford</c:v>
                </c:pt>
                <c:pt idx="8">
                  <c:v>Rosenbaum LLC</c:v>
                </c:pt>
                <c:pt idx="9">
                  <c:v>Mueller and Sons</c:v>
                </c:pt>
                <c:pt idx="10">
                  <c:v>Bosco and Sons</c:v>
                </c:pt>
                <c:pt idx="11">
                  <c:v>Bednar Group</c:v>
                </c:pt>
                <c:pt idx="12">
                  <c:v>Hane - Gleichner</c:v>
                </c:pt>
                <c:pt idx="13">
                  <c:v>Gislason, Rice and Hilpert</c:v>
                </c:pt>
                <c:pt idx="14">
                  <c:v>Murphy Inc</c:v>
                </c:pt>
                <c:pt idx="15">
                  <c:v>Ryan Inc</c:v>
                </c:pt>
                <c:pt idx="16">
                  <c:v>Schinner Inc</c:v>
                </c:pt>
                <c:pt idx="17">
                  <c:v>Ortiz - Schiller</c:v>
                </c:pt>
                <c:pt idx="18">
                  <c:v>Sawayn - Johnson</c:v>
                </c:pt>
                <c:pt idx="19">
                  <c:v>Lynch - Lebsack</c:v>
                </c:pt>
                <c:pt idx="20">
                  <c:v>Ebert Group</c:v>
                </c:pt>
                <c:pt idx="21">
                  <c:v>Schimmel, Kuhlman and Kassulke</c:v>
                </c:pt>
                <c:pt idx="22">
                  <c:v>Weber - Lindgren</c:v>
                </c:pt>
                <c:pt idx="23">
                  <c:v>Grimes - Bode</c:v>
                </c:pt>
                <c:pt idx="24">
                  <c:v>Morissette - Bernier</c:v>
                </c:pt>
                <c:pt idx="25">
                  <c:v>Leffler - Greenfelder</c:v>
                </c:pt>
                <c:pt idx="26">
                  <c:v>Halvorson and Sons</c:v>
                </c:pt>
                <c:pt idx="27">
                  <c:v>Kilback Inc</c:v>
                </c:pt>
                <c:pt idx="28">
                  <c:v>Kemmer LLC</c:v>
                </c:pt>
                <c:pt idx="29">
                  <c:v>McCullough Inc</c:v>
                </c:pt>
                <c:pt idx="30">
                  <c:v>Kulas, Mante and Reichert</c:v>
                </c:pt>
                <c:pt idx="31">
                  <c:v>Ondricka and Sons</c:v>
                </c:pt>
                <c:pt idx="32">
                  <c:v>Stark - Paucek</c:v>
                </c:pt>
              </c:strCache>
            </c:strRef>
          </c:cat>
          <c:val>
            <c:numRef>
              <c:f>'findings(tables n charts)'!$F$152:$F$185</c:f>
              <c:numCache>
                <c:formatCode>General</c:formatCode>
                <c:ptCount val="33"/>
                <c:pt idx="0">
                  <c:v>88124</c:v>
                </c:pt>
                <c:pt idx="1">
                  <c:v>81783</c:v>
                </c:pt>
                <c:pt idx="2">
                  <c:v>49426</c:v>
                </c:pt>
                <c:pt idx="3">
                  <c:v>43770</c:v>
                </c:pt>
                <c:pt idx="4">
                  <c:v>43067</c:v>
                </c:pt>
                <c:pt idx="5">
                  <c:v>42486</c:v>
                </c:pt>
                <c:pt idx="6">
                  <c:v>41762</c:v>
                </c:pt>
                <c:pt idx="7">
                  <c:v>24249</c:v>
                </c:pt>
                <c:pt idx="8">
                  <c:v>22874</c:v>
                </c:pt>
                <c:pt idx="9">
                  <c:v>21307</c:v>
                </c:pt>
                <c:pt idx="10">
                  <c:v>20058</c:v>
                </c:pt>
                <c:pt idx="11">
                  <c:v>19912</c:v>
                </c:pt>
                <c:pt idx="12">
                  <c:v>18478</c:v>
                </c:pt>
                <c:pt idx="13">
                  <c:v>15008</c:v>
                </c:pt>
                <c:pt idx="14">
                  <c:v>14910</c:v>
                </c:pt>
                <c:pt idx="15">
                  <c:v>14904</c:v>
                </c:pt>
                <c:pt idx="16">
                  <c:v>12637</c:v>
                </c:pt>
                <c:pt idx="17">
                  <c:v>9694</c:v>
                </c:pt>
                <c:pt idx="18">
                  <c:v>9452</c:v>
                </c:pt>
                <c:pt idx="19">
                  <c:v>8996</c:v>
                </c:pt>
                <c:pt idx="20">
                  <c:v>8506</c:v>
                </c:pt>
                <c:pt idx="21">
                  <c:v>8177</c:v>
                </c:pt>
                <c:pt idx="22">
                  <c:v>8032</c:v>
                </c:pt>
                <c:pt idx="23">
                  <c:v>7943</c:v>
                </c:pt>
                <c:pt idx="24">
                  <c:v>7857</c:v>
                </c:pt>
                <c:pt idx="25">
                  <c:v>7287</c:v>
                </c:pt>
                <c:pt idx="26">
                  <c:v>7236</c:v>
                </c:pt>
                <c:pt idx="27">
                  <c:v>6293</c:v>
                </c:pt>
                <c:pt idx="28">
                  <c:v>5899</c:v>
                </c:pt>
                <c:pt idx="29">
                  <c:v>5626</c:v>
                </c:pt>
                <c:pt idx="30">
                  <c:v>5395</c:v>
                </c:pt>
                <c:pt idx="31">
                  <c:v>4531</c:v>
                </c:pt>
                <c:pt idx="32">
                  <c:v>4488</c:v>
                </c:pt>
              </c:numCache>
            </c:numRef>
          </c:val>
          <c:extLst>
            <c:ext xmlns:c16="http://schemas.microsoft.com/office/drawing/2014/chart" uri="{C3380CC4-5D6E-409C-BE32-E72D297353CC}">
              <c16:uniqueId val="{00000000-D386-4BA9-8E3B-C1D1E932BEE0}"/>
            </c:ext>
          </c:extLst>
        </c:ser>
        <c:dLbls>
          <c:showLegendKey val="0"/>
          <c:showVal val="0"/>
          <c:showCatName val="0"/>
          <c:showSerName val="0"/>
          <c:showPercent val="0"/>
          <c:showBubbleSize val="0"/>
        </c:dLbls>
        <c:gapWidth val="182"/>
        <c:axId val="382812944"/>
        <c:axId val="382817296"/>
      </c:barChart>
      <c:catAx>
        <c:axId val="38281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17296"/>
        <c:crosses val="autoZero"/>
        <c:auto val="1"/>
        <c:lblAlgn val="ctr"/>
        <c:lblOffset val="100"/>
        <c:noMultiLvlLbl val="0"/>
      </c:catAx>
      <c:valAx>
        <c:axId val="382817296"/>
        <c:scaling>
          <c:orientation val="minMax"/>
        </c:scaling>
        <c:delete val="1"/>
        <c:axPos val="l"/>
        <c:numFmt formatCode="General" sourceLinked="1"/>
        <c:majorTickMark val="none"/>
        <c:minorTickMark val="none"/>
        <c:tickLblPos val="nextTo"/>
        <c:crossAx val="382812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800" b="0" i="0" baseline="0">
                <a:solidFill>
                  <a:srgbClr val="FF0000"/>
                </a:solidFill>
                <a:effectLst/>
              </a:rPr>
              <a:t>25%</a:t>
            </a:r>
            <a:r>
              <a:rPr lang="en-PH" sz="1800" b="0" i="0" baseline="0">
                <a:effectLst/>
              </a:rPr>
              <a:t> of the </a:t>
            </a:r>
            <a:r>
              <a:rPr lang="en-PH" sz="1800" b="1" i="0" u="sng" baseline="0">
                <a:effectLst/>
              </a:rPr>
              <a:t>Total Revenue Losses </a:t>
            </a:r>
            <a:r>
              <a:rPr lang="en-PH" sz="1800" b="0" i="0" baseline="0">
                <a:effectLst/>
              </a:rPr>
              <a:t>came from the </a:t>
            </a:r>
            <a:r>
              <a:rPr lang="en-PH" sz="1800" b="0" i="0" baseline="0">
                <a:solidFill>
                  <a:srgbClr val="FF0000"/>
                </a:solidFill>
                <a:effectLst/>
              </a:rPr>
              <a:t>Delinquents</a:t>
            </a:r>
            <a:r>
              <a:rPr lang="en-PH" sz="1800" b="0" i="0" baseline="0">
                <a:effectLst/>
              </a:rPr>
              <a:t>. If we eliminate them, we solved </a:t>
            </a:r>
            <a:r>
              <a:rPr lang="en-PH" sz="1800" b="0" i="0" baseline="0">
                <a:solidFill>
                  <a:schemeClr val="accent6"/>
                </a:solidFill>
                <a:effectLst/>
              </a:rPr>
              <a:t>only a quarter of the problem.</a:t>
            </a:r>
            <a:endParaRPr lang="en-PH">
              <a:solidFill>
                <a:schemeClr val="accent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B16E-44E9-BA51-C73E3D97D525}"/>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2-B16E-44E9-BA51-C73E3D97D525}"/>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B16E-44E9-BA51-C73E3D97D525}"/>
              </c:ext>
            </c:extLst>
          </c:dPt>
          <c:cat>
            <c:strRef>
              <c:f>'findings(tables n charts)'!$E$277:$E$279</c:f>
              <c:strCache>
                <c:ptCount val="3"/>
                <c:pt idx="0">
                  <c:v>9725-EZTEJ</c:v>
                </c:pt>
                <c:pt idx="1">
                  <c:v>3448-OWJOT</c:v>
                </c:pt>
                <c:pt idx="2">
                  <c:v>Others</c:v>
                </c:pt>
              </c:strCache>
            </c:strRef>
          </c:cat>
          <c:val>
            <c:numRef>
              <c:f>'findings(tables n charts)'!$F$277:$F$279</c:f>
              <c:numCache>
                <c:formatCode>General</c:formatCode>
                <c:ptCount val="3"/>
                <c:pt idx="0">
                  <c:v>88124</c:v>
                </c:pt>
                <c:pt idx="1">
                  <c:v>81783</c:v>
                </c:pt>
                <c:pt idx="2">
                  <c:v>520260</c:v>
                </c:pt>
              </c:numCache>
            </c:numRef>
          </c:val>
          <c:extLst>
            <c:ext xmlns:c16="http://schemas.microsoft.com/office/drawing/2014/chart" uri="{C3380CC4-5D6E-409C-BE32-E72D297353CC}">
              <c16:uniqueId val="{00000000-B16E-44E9-BA51-C73E3D97D52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PH" sz="1800" baseline="0"/>
              <a:t>But by doing so, eliminating only the Delinquents </a:t>
            </a:r>
            <a:r>
              <a:rPr lang="en-PH" sz="1800" baseline="0">
                <a:solidFill>
                  <a:schemeClr val="accent6"/>
                </a:solidFill>
              </a:rPr>
              <a:t>reduces the potential Revenue loss from 6% -3%</a:t>
            </a:r>
            <a:r>
              <a:rPr lang="en-PH" sz="1800" baseline="0"/>
              <a:t> from the </a:t>
            </a:r>
            <a:r>
              <a:rPr lang="en-PH" sz="1800" b="1" u="sng" baseline="0"/>
              <a:t>Total Revenue Gains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47-4D29-A9C6-6D1B2A550D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47-4D29-A9C6-6D1B2A550D2A}"/>
              </c:ext>
            </c:extLst>
          </c:dPt>
          <c:dPt>
            <c:idx val="2"/>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E2A5-4919-960D-9A26AC2F1359}"/>
              </c:ext>
            </c:extLst>
          </c:dPt>
          <c:cat>
            <c:strRef>
              <c:f>'findings(tables n charts)'!$E$302:$E$304</c:f>
              <c:strCache>
                <c:ptCount val="3"/>
                <c:pt idx="0">
                  <c:v>4640-FGEJI</c:v>
                </c:pt>
                <c:pt idx="1">
                  <c:v>8389-TCXFQ</c:v>
                </c:pt>
                <c:pt idx="2">
                  <c:v>others</c:v>
                </c:pt>
              </c:strCache>
            </c:strRef>
          </c:cat>
          <c:val>
            <c:numRef>
              <c:f>'findings(tables n charts)'!$F$302:$F$304</c:f>
              <c:numCache>
                <c:formatCode>General</c:formatCode>
                <c:ptCount val="3"/>
                <c:pt idx="0">
                  <c:v>221784</c:v>
                </c:pt>
                <c:pt idx="1">
                  <c:v>166517</c:v>
                </c:pt>
                <c:pt idx="2">
                  <c:v>13691850</c:v>
                </c:pt>
              </c:numCache>
            </c:numRef>
          </c:val>
          <c:extLst>
            <c:ext xmlns:c16="http://schemas.microsoft.com/office/drawing/2014/chart" uri="{C3380CC4-5D6E-409C-BE32-E72D297353CC}">
              <c16:uniqueId val="{00000000-E2A5-4919-960D-9A26AC2F1359}"/>
            </c:ext>
          </c:extLst>
        </c:ser>
        <c:dLbls>
          <c:showLegendKey val="0"/>
          <c:showVal val="0"/>
          <c:showCatName val="0"/>
          <c:showSerName val="0"/>
          <c:showPercent val="0"/>
          <c:showBubbleSize val="0"/>
          <c:showLeaderLines val="1"/>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[PA1_B4_Grp34-Nollora.xlsx]findings(tables n charts)!PivotTable6</c:name>
    <c:fmtId val="4"/>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PH" sz="1800" b="1" u="sng"/>
              <a:t>Yellevate Revenues</a:t>
            </a:r>
            <a:r>
              <a:rPr lang="en-PH" sz="1800" b="1" u="sng" baseline="0"/>
              <a:t> </a:t>
            </a:r>
            <a:r>
              <a:rPr lang="en-PH" sz="1800" baseline="0"/>
              <a:t>from </a:t>
            </a:r>
            <a:r>
              <a:rPr lang="en-PH" sz="1800"/>
              <a:t>French</a:t>
            </a:r>
            <a:r>
              <a:rPr lang="en-PH" sz="1800" baseline="0"/>
              <a:t> Clients   </a:t>
            </a:r>
          </a:p>
          <a:p>
            <a:pPr>
              <a:defRPr sz="1800"/>
            </a:pPr>
            <a:r>
              <a:rPr lang="en-PH" sz="1800" baseline="0"/>
              <a:t>Won Dispute, </a:t>
            </a:r>
            <a:r>
              <a:rPr lang="en-PH" sz="1800" baseline="0">
                <a:solidFill>
                  <a:srgbClr val="00B050"/>
                </a:solidFill>
              </a:rPr>
              <a:t>No Dispute </a:t>
            </a:r>
            <a:r>
              <a:rPr lang="en-PH" sz="1800" baseline="0"/>
              <a:t>and </a:t>
            </a:r>
            <a:r>
              <a:rPr lang="en-PH" sz="1800" baseline="0">
                <a:solidFill>
                  <a:srgbClr val="FF0000"/>
                </a:solidFill>
              </a:rPr>
              <a:t>Lost Dispute</a:t>
            </a:r>
            <a:endParaRPr lang="en-PH" sz="1800">
              <a:solidFill>
                <a:srgbClr val="FF0000"/>
              </a:solidFill>
            </a:endParaRPr>
          </a:p>
        </c:rich>
      </c:tx>
      <c:layout>
        <c:manualLayout>
          <c:xMode val="edge"/>
          <c:yMode val="edge"/>
          <c:x val="0.26562017983084241"/>
          <c:y val="1.1074197120708749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'findings(tables n charts)'!$F$542:$F$543</c:f>
              <c:strCache>
                <c:ptCount val="1"/>
                <c:pt idx="0">
                  <c:v>lost</c:v>
                </c:pt>
              </c:strCache>
            </c:strRef>
          </c:tx>
          <c:spPr>
            <a:solidFill>
              <a:srgbClr val="FF0000"/>
            </a:solidFill>
            <a:ln>
              <a:noFill/>
            </a:ln>
            <a:effectLst/>
          </c:spPr>
          <c:invertIfNegative val="0"/>
          <c:cat>
            <c:strRef>
              <c:f>'findings(tables n charts)'!$E$544:$E$643</c:f>
              <c:strCache>
                <c:ptCount val="99"/>
                <c:pt idx="0">
                  <c:v>Metz, Gottlieb and Effertz</c:v>
                </c:pt>
                <c:pt idx="1">
                  <c:v>Ankunding - Rempel</c:v>
                </c:pt>
                <c:pt idx="2">
                  <c:v>Nader - Dooley</c:v>
                </c:pt>
                <c:pt idx="3">
                  <c:v>Stanton, Labadie and Roberts</c:v>
                </c:pt>
                <c:pt idx="4">
                  <c:v>West - Rogahn</c:v>
                </c:pt>
                <c:pt idx="5">
                  <c:v>Kemmer LLC</c:v>
                </c:pt>
                <c:pt idx="6">
                  <c:v>Grimes - Bode</c:v>
                </c:pt>
                <c:pt idx="7">
                  <c:v>Ernser Inc</c:v>
                </c:pt>
                <c:pt idx="8">
                  <c:v>Schinner Inc</c:v>
                </c:pt>
                <c:pt idx="9">
                  <c:v>Bogisich, Gorczany and Gislason</c:v>
                </c:pt>
                <c:pt idx="10">
                  <c:v>Jacobi - Nolan</c:v>
                </c:pt>
                <c:pt idx="11">
                  <c:v>Rosenbaum LLC</c:v>
                </c:pt>
                <c:pt idx="12">
                  <c:v>Ondricka and Sons</c:v>
                </c:pt>
                <c:pt idx="13">
                  <c:v>Bailey - Ondricka</c:v>
                </c:pt>
                <c:pt idx="14">
                  <c:v>Bogisich and Sons</c:v>
                </c:pt>
                <c:pt idx="15">
                  <c:v>Rowe and Sons</c:v>
                </c:pt>
                <c:pt idx="16">
                  <c:v>Ritchie, Lesch and Conroy</c:v>
                </c:pt>
                <c:pt idx="17">
                  <c:v>Muller - Hickle</c:v>
                </c:pt>
                <c:pt idx="18">
                  <c:v>Kunze - Bednar</c:v>
                </c:pt>
                <c:pt idx="19">
                  <c:v>Daugherty LLC</c:v>
                </c:pt>
                <c:pt idx="20">
                  <c:v>Bashirian Inc</c:v>
                </c:pt>
                <c:pt idx="21">
                  <c:v>O'Conner - Botsford</c:v>
                </c:pt>
                <c:pt idx="22">
                  <c:v>Ortiz - Schiller</c:v>
                </c:pt>
                <c:pt idx="23">
                  <c:v>McCullough Inc</c:v>
                </c:pt>
                <c:pt idx="24">
                  <c:v>Homenick - Tromp</c:v>
                </c:pt>
                <c:pt idx="25">
                  <c:v>Kulas, Mante and Reichert</c:v>
                </c:pt>
                <c:pt idx="26">
                  <c:v>Stark - Paucek</c:v>
                </c:pt>
                <c:pt idx="27">
                  <c:v>Wilderman Inc</c:v>
                </c:pt>
                <c:pt idx="28">
                  <c:v>Sawayn - Hane</c:v>
                </c:pt>
                <c:pt idx="29">
                  <c:v>Willms, Yundt and Smitham</c:v>
                </c:pt>
                <c:pt idx="30">
                  <c:v>Kub, McLaughlin and Renner</c:v>
                </c:pt>
                <c:pt idx="31">
                  <c:v>Bergnaum - Weimann</c:v>
                </c:pt>
                <c:pt idx="32">
                  <c:v>Daniel - Deckow</c:v>
                </c:pt>
                <c:pt idx="33">
                  <c:v>Schimmel, Kuhlman and Kassulke</c:v>
                </c:pt>
                <c:pt idx="34">
                  <c:v>Koch LLC</c:v>
                </c:pt>
                <c:pt idx="35">
                  <c:v>Sawayn - Johnson</c:v>
                </c:pt>
                <c:pt idx="36">
                  <c:v>Bosco and Sons</c:v>
                </c:pt>
                <c:pt idx="37">
                  <c:v>Ryan and Sons</c:v>
                </c:pt>
                <c:pt idx="38">
                  <c:v>Barrows, Kessler and Howe</c:v>
                </c:pt>
                <c:pt idx="39">
                  <c:v>Rohan - Carroll</c:v>
                </c:pt>
                <c:pt idx="40">
                  <c:v>Weber - Lindgren</c:v>
                </c:pt>
                <c:pt idx="41">
                  <c:v>Little, Konopelski and Hackett</c:v>
                </c:pt>
                <c:pt idx="42">
                  <c:v>Murphy Inc</c:v>
                </c:pt>
                <c:pt idx="43">
                  <c:v>Hauck - Hodkiewicz</c:v>
                </c:pt>
                <c:pt idx="44">
                  <c:v>Leffler - Greenfelder</c:v>
                </c:pt>
                <c:pt idx="45">
                  <c:v>Gutkowski, Koch and Gleason</c:v>
                </c:pt>
                <c:pt idx="46">
                  <c:v>Lynch - Lebsack</c:v>
                </c:pt>
                <c:pt idx="47">
                  <c:v>Bashirian, Johnston and Barrows</c:v>
                </c:pt>
                <c:pt idx="48">
                  <c:v>Kemmer Inc</c:v>
                </c:pt>
                <c:pt idx="49">
                  <c:v>Morissette LLC</c:v>
                </c:pt>
                <c:pt idx="50">
                  <c:v>Bednar Group</c:v>
                </c:pt>
                <c:pt idx="51">
                  <c:v>Veum, Erdman and Zieme</c:v>
                </c:pt>
                <c:pt idx="52">
                  <c:v>Gislason, Rice and Hilpert</c:v>
                </c:pt>
                <c:pt idx="53">
                  <c:v>Leuschke, Hermann and Zieme</c:v>
                </c:pt>
                <c:pt idx="54">
                  <c:v>Rempel - Morar</c:v>
                </c:pt>
                <c:pt idx="55">
                  <c:v>Muller, Gaylord and Pollich</c:v>
                </c:pt>
                <c:pt idx="56">
                  <c:v>Graham, D'Amore and Tromp</c:v>
                </c:pt>
                <c:pt idx="57">
                  <c:v>Conroy - Friesen</c:v>
                </c:pt>
                <c:pt idx="58">
                  <c:v>Larkin and Sons</c:v>
                </c:pt>
                <c:pt idx="59">
                  <c:v>Sauer - Parisian</c:v>
                </c:pt>
                <c:pt idx="60">
                  <c:v>Block and Sons</c:v>
                </c:pt>
                <c:pt idx="61">
                  <c:v>Balistreri - Barrows</c:v>
                </c:pt>
                <c:pt idx="62">
                  <c:v>Hane - Gleichner</c:v>
                </c:pt>
                <c:pt idx="63">
                  <c:v>Wolf LLC</c:v>
                </c:pt>
                <c:pt idx="64">
                  <c:v>Kilback Inc</c:v>
                </c:pt>
                <c:pt idx="65">
                  <c:v>Langosh - Luettgen</c:v>
                </c:pt>
                <c:pt idx="66">
                  <c:v>Hoppe, Rath and Stanton</c:v>
                </c:pt>
                <c:pt idx="67">
                  <c:v>Rutherford, McGlynn and Kling</c:v>
                </c:pt>
                <c:pt idx="68">
                  <c:v>Medhurst, Runolfsdottir and Kris</c:v>
                </c:pt>
                <c:pt idx="69">
                  <c:v>Morissette - Bernier</c:v>
                </c:pt>
                <c:pt idx="70">
                  <c:v>Schultz, Wiegand and Kling</c:v>
                </c:pt>
                <c:pt idx="71">
                  <c:v>Ryan Inc</c:v>
                </c:pt>
                <c:pt idx="72">
                  <c:v>Nolan - Bayer</c:v>
                </c:pt>
                <c:pt idx="73">
                  <c:v>Steuber Inc</c:v>
                </c:pt>
                <c:pt idx="74">
                  <c:v>Terry - Johns</c:v>
                </c:pt>
                <c:pt idx="75">
                  <c:v>Durgan - Hamill</c:v>
                </c:pt>
                <c:pt idx="76">
                  <c:v>Halvorson and Sons</c:v>
                </c:pt>
                <c:pt idx="77">
                  <c:v>Nolan Group</c:v>
                </c:pt>
                <c:pt idx="78">
                  <c:v>Bernier - Mueller</c:v>
                </c:pt>
                <c:pt idx="79">
                  <c:v>Spinka, Bogisich and Pouros</c:v>
                </c:pt>
                <c:pt idx="80">
                  <c:v>Boyle Group</c:v>
                </c:pt>
                <c:pt idx="81">
                  <c:v>Emmerich - Swift</c:v>
                </c:pt>
                <c:pt idx="82">
                  <c:v>Rau, Hodkiewicz and Bauch</c:v>
                </c:pt>
                <c:pt idx="83">
                  <c:v>Hauck Group</c:v>
                </c:pt>
                <c:pt idx="84">
                  <c:v>Mueller and Sons</c:v>
                </c:pt>
                <c:pt idx="85">
                  <c:v>Strosin Inc</c:v>
                </c:pt>
                <c:pt idx="86">
                  <c:v>Turcotte, Wolff and Lynch</c:v>
                </c:pt>
                <c:pt idx="87">
                  <c:v>Davis and Sons</c:v>
                </c:pt>
                <c:pt idx="88">
                  <c:v>Bruen - Crooks</c:v>
                </c:pt>
                <c:pt idx="89">
                  <c:v>Schuppe Inc</c:v>
                </c:pt>
                <c:pt idx="90">
                  <c:v>Grant, Kessler and Kassulke</c:v>
                </c:pt>
                <c:pt idx="91">
                  <c:v>Bosco, Gutkowski and Strosin</c:v>
                </c:pt>
                <c:pt idx="92">
                  <c:v>Spencer - Purdy</c:v>
                </c:pt>
                <c:pt idx="93">
                  <c:v>McGlynn, Rutherford and Schiller</c:v>
                </c:pt>
                <c:pt idx="94">
                  <c:v>Turner and Sons</c:v>
                </c:pt>
                <c:pt idx="95">
                  <c:v>Schmitt Inc</c:v>
                </c:pt>
                <c:pt idx="96">
                  <c:v>Pacocha Inc</c:v>
                </c:pt>
                <c:pt idx="97">
                  <c:v>Ebert Group</c:v>
                </c:pt>
                <c:pt idx="98">
                  <c:v>Gleichner - Turner</c:v>
                </c:pt>
              </c:strCache>
            </c:strRef>
          </c:cat>
          <c:val>
            <c:numRef>
              <c:f>'findings(tables n charts)'!$F$544:$F$643</c:f>
              <c:numCache>
                <c:formatCode>General</c:formatCode>
                <c:ptCount val="99"/>
                <c:pt idx="0">
                  <c:v>42486</c:v>
                </c:pt>
                <c:pt idx="1">
                  <c:v>49426</c:v>
                </c:pt>
                <c:pt idx="2">
                  <c:v>43770</c:v>
                </c:pt>
                <c:pt idx="3">
                  <c:v>81783</c:v>
                </c:pt>
                <c:pt idx="4">
                  <c:v>88124</c:v>
                </c:pt>
                <c:pt idx="5">
                  <c:v>5899</c:v>
                </c:pt>
                <c:pt idx="6">
                  <c:v>7943</c:v>
                </c:pt>
                <c:pt idx="8">
                  <c:v>12637</c:v>
                </c:pt>
                <c:pt idx="11">
                  <c:v>22874</c:v>
                </c:pt>
                <c:pt idx="12">
                  <c:v>4531</c:v>
                </c:pt>
                <c:pt idx="21">
                  <c:v>24249</c:v>
                </c:pt>
                <c:pt idx="22">
                  <c:v>9694</c:v>
                </c:pt>
                <c:pt idx="23">
                  <c:v>5626</c:v>
                </c:pt>
                <c:pt idx="25">
                  <c:v>5395</c:v>
                </c:pt>
                <c:pt idx="26">
                  <c:v>4488</c:v>
                </c:pt>
                <c:pt idx="33">
                  <c:v>8177</c:v>
                </c:pt>
                <c:pt idx="35">
                  <c:v>9452</c:v>
                </c:pt>
                <c:pt idx="36">
                  <c:v>20058</c:v>
                </c:pt>
                <c:pt idx="40">
                  <c:v>8032</c:v>
                </c:pt>
                <c:pt idx="42">
                  <c:v>14910</c:v>
                </c:pt>
                <c:pt idx="44">
                  <c:v>7287</c:v>
                </c:pt>
                <c:pt idx="45">
                  <c:v>43067</c:v>
                </c:pt>
                <c:pt idx="46">
                  <c:v>8996</c:v>
                </c:pt>
                <c:pt idx="50">
                  <c:v>19912</c:v>
                </c:pt>
                <c:pt idx="52">
                  <c:v>15008</c:v>
                </c:pt>
                <c:pt idx="62">
                  <c:v>18478</c:v>
                </c:pt>
                <c:pt idx="64">
                  <c:v>6293</c:v>
                </c:pt>
                <c:pt idx="69">
                  <c:v>7857</c:v>
                </c:pt>
                <c:pt idx="71">
                  <c:v>14904</c:v>
                </c:pt>
                <c:pt idx="76">
                  <c:v>7236</c:v>
                </c:pt>
                <c:pt idx="84">
                  <c:v>21307</c:v>
                </c:pt>
                <c:pt idx="91">
                  <c:v>41762</c:v>
                </c:pt>
                <c:pt idx="97">
                  <c:v>8506</c:v>
                </c:pt>
              </c:numCache>
            </c:numRef>
          </c:val>
          <c:extLst>
            <c:ext xmlns:c16="http://schemas.microsoft.com/office/drawing/2014/chart" uri="{C3380CC4-5D6E-409C-BE32-E72D297353CC}">
              <c16:uniqueId val="{00000000-9013-4C47-A204-9853B4CF8E0C}"/>
            </c:ext>
          </c:extLst>
        </c:ser>
        <c:ser>
          <c:idx val="1"/>
          <c:order val="1"/>
          <c:tx>
            <c:strRef>
              <c:f>'findings(tables n charts)'!$G$542:$G$543</c:f>
              <c:strCache>
                <c:ptCount val="1"/>
                <c:pt idx="0">
                  <c:v>no dispute</c:v>
                </c:pt>
              </c:strCache>
            </c:strRef>
          </c:tx>
          <c:spPr>
            <a:solidFill>
              <a:srgbClr val="00B050"/>
            </a:solidFill>
            <a:ln>
              <a:noFill/>
            </a:ln>
            <a:effectLst/>
          </c:spPr>
          <c:invertIfNegative val="0"/>
          <c:cat>
            <c:strRef>
              <c:f>'findings(tables n charts)'!$E$544:$E$643</c:f>
              <c:strCache>
                <c:ptCount val="99"/>
                <c:pt idx="0">
                  <c:v>Metz, Gottlieb and Effertz</c:v>
                </c:pt>
                <c:pt idx="1">
                  <c:v>Ankunding - Rempel</c:v>
                </c:pt>
                <c:pt idx="2">
                  <c:v>Nader - Dooley</c:v>
                </c:pt>
                <c:pt idx="3">
                  <c:v>Stanton, Labadie and Roberts</c:v>
                </c:pt>
                <c:pt idx="4">
                  <c:v>West - Rogahn</c:v>
                </c:pt>
                <c:pt idx="5">
                  <c:v>Kemmer LLC</c:v>
                </c:pt>
                <c:pt idx="6">
                  <c:v>Grimes - Bode</c:v>
                </c:pt>
                <c:pt idx="7">
                  <c:v>Ernser Inc</c:v>
                </c:pt>
                <c:pt idx="8">
                  <c:v>Schinner Inc</c:v>
                </c:pt>
                <c:pt idx="9">
                  <c:v>Bogisich, Gorczany and Gislason</c:v>
                </c:pt>
                <c:pt idx="10">
                  <c:v>Jacobi - Nolan</c:v>
                </c:pt>
                <c:pt idx="11">
                  <c:v>Rosenbaum LLC</c:v>
                </c:pt>
                <c:pt idx="12">
                  <c:v>Ondricka and Sons</c:v>
                </c:pt>
                <c:pt idx="13">
                  <c:v>Bailey - Ondricka</c:v>
                </c:pt>
                <c:pt idx="14">
                  <c:v>Bogisich and Sons</c:v>
                </c:pt>
                <c:pt idx="15">
                  <c:v>Rowe and Sons</c:v>
                </c:pt>
                <c:pt idx="16">
                  <c:v>Ritchie, Lesch and Conroy</c:v>
                </c:pt>
                <c:pt idx="17">
                  <c:v>Muller - Hickle</c:v>
                </c:pt>
                <c:pt idx="18">
                  <c:v>Kunze - Bednar</c:v>
                </c:pt>
                <c:pt idx="19">
                  <c:v>Daugherty LLC</c:v>
                </c:pt>
                <c:pt idx="20">
                  <c:v>Bashirian Inc</c:v>
                </c:pt>
                <c:pt idx="21">
                  <c:v>O'Conner - Botsford</c:v>
                </c:pt>
                <c:pt idx="22">
                  <c:v>Ortiz - Schiller</c:v>
                </c:pt>
                <c:pt idx="23">
                  <c:v>McCullough Inc</c:v>
                </c:pt>
                <c:pt idx="24">
                  <c:v>Homenick - Tromp</c:v>
                </c:pt>
                <c:pt idx="25">
                  <c:v>Kulas, Mante and Reichert</c:v>
                </c:pt>
                <c:pt idx="26">
                  <c:v>Stark - Paucek</c:v>
                </c:pt>
                <c:pt idx="27">
                  <c:v>Wilderman Inc</c:v>
                </c:pt>
                <c:pt idx="28">
                  <c:v>Sawayn - Hane</c:v>
                </c:pt>
                <c:pt idx="29">
                  <c:v>Willms, Yundt and Smitham</c:v>
                </c:pt>
                <c:pt idx="30">
                  <c:v>Kub, McLaughlin and Renner</c:v>
                </c:pt>
                <c:pt idx="31">
                  <c:v>Bergnaum - Weimann</c:v>
                </c:pt>
                <c:pt idx="32">
                  <c:v>Daniel - Deckow</c:v>
                </c:pt>
                <c:pt idx="33">
                  <c:v>Schimmel, Kuhlman and Kassulke</c:v>
                </c:pt>
                <c:pt idx="34">
                  <c:v>Koch LLC</c:v>
                </c:pt>
                <c:pt idx="35">
                  <c:v>Sawayn - Johnson</c:v>
                </c:pt>
                <c:pt idx="36">
                  <c:v>Bosco and Sons</c:v>
                </c:pt>
                <c:pt idx="37">
                  <c:v>Ryan and Sons</c:v>
                </c:pt>
                <c:pt idx="38">
                  <c:v>Barrows, Kessler and Howe</c:v>
                </c:pt>
                <c:pt idx="39">
                  <c:v>Rohan - Carroll</c:v>
                </c:pt>
                <c:pt idx="40">
                  <c:v>Weber - Lindgren</c:v>
                </c:pt>
                <c:pt idx="41">
                  <c:v>Little, Konopelski and Hackett</c:v>
                </c:pt>
                <c:pt idx="42">
                  <c:v>Murphy Inc</c:v>
                </c:pt>
                <c:pt idx="43">
                  <c:v>Hauck - Hodkiewicz</c:v>
                </c:pt>
                <c:pt idx="44">
                  <c:v>Leffler - Greenfelder</c:v>
                </c:pt>
                <c:pt idx="45">
                  <c:v>Gutkowski, Koch and Gleason</c:v>
                </c:pt>
                <c:pt idx="46">
                  <c:v>Lynch - Lebsack</c:v>
                </c:pt>
                <c:pt idx="47">
                  <c:v>Bashirian, Johnston and Barrows</c:v>
                </c:pt>
                <c:pt idx="48">
                  <c:v>Kemmer Inc</c:v>
                </c:pt>
                <c:pt idx="49">
                  <c:v>Morissette LLC</c:v>
                </c:pt>
                <c:pt idx="50">
                  <c:v>Bednar Group</c:v>
                </c:pt>
                <c:pt idx="51">
                  <c:v>Veum, Erdman and Zieme</c:v>
                </c:pt>
                <c:pt idx="52">
                  <c:v>Gislason, Rice and Hilpert</c:v>
                </c:pt>
                <c:pt idx="53">
                  <c:v>Leuschke, Hermann and Zieme</c:v>
                </c:pt>
                <c:pt idx="54">
                  <c:v>Rempel - Morar</c:v>
                </c:pt>
                <c:pt idx="55">
                  <c:v>Muller, Gaylord and Pollich</c:v>
                </c:pt>
                <c:pt idx="56">
                  <c:v>Graham, D'Amore and Tromp</c:v>
                </c:pt>
                <c:pt idx="57">
                  <c:v>Conroy - Friesen</c:v>
                </c:pt>
                <c:pt idx="58">
                  <c:v>Larkin and Sons</c:v>
                </c:pt>
                <c:pt idx="59">
                  <c:v>Sauer - Parisian</c:v>
                </c:pt>
                <c:pt idx="60">
                  <c:v>Block and Sons</c:v>
                </c:pt>
                <c:pt idx="61">
                  <c:v>Balistreri - Barrows</c:v>
                </c:pt>
                <c:pt idx="62">
                  <c:v>Hane - Gleichner</c:v>
                </c:pt>
                <c:pt idx="63">
                  <c:v>Wolf LLC</c:v>
                </c:pt>
                <c:pt idx="64">
                  <c:v>Kilback Inc</c:v>
                </c:pt>
                <c:pt idx="65">
                  <c:v>Langosh - Luettgen</c:v>
                </c:pt>
                <c:pt idx="66">
                  <c:v>Hoppe, Rath and Stanton</c:v>
                </c:pt>
                <c:pt idx="67">
                  <c:v>Rutherford, McGlynn and Kling</c:v>
                </c:pt>
                <c:pt idx="68">
                  <c:v>Medhurst, Runolfsdottir and Kris</c:v>
                </c:pt>
                <c:pt idx="69">
                  <c:v>Morissette - Bernier</c:v>
                </c:pt>
                <c:pt idx="70">
                  <c:v>Schultz, Wiegand and Kling</c:v>
                </c:pt>
                <c:pt idx="71">
                  <c:v>Ryan Inc</c:v>
                </c:pt>
                <c:pt idx="72">
                  <c:v>Nolan - Bayer</c:v>
                </c:pt>
                <c:pt idx="73">
                  <c:v>Steuber Inc</c:v>
                </c:pt>
                <c:pt idx="74">
                  <c:v>Terry - Johns</c:v>
                </c:pt>
                <c:pt idx="75">
                  <c:v>Durgan - Hamill</c:v>
                </c:pt>
                <c:pt idx="76">
                  <c:v>Halvorson and Sons</c:v>
                </c:pt>
                <c:pt idx="77">
                  <c:v>Nolan Group</c:v>
                </c:pt>
                <c:pt idx="78">
                  <c:v>Bernier - Mueller</c:v>
                </c:pt>
                <c:pt idx="79">
                  <c:v>Spinka, Bogisich and Pouros</c:v>
                </c:pt>
                <c:pt idx="80">
                  <c:v>Boyle Group</c:v>
                </c:pt>
                <c:pt idx="81">
                  <c:v>Emmerich - Swift</c:v>
                </c:pt>
                <c:pt idx="82">
                  <c:v>Rau, Hodkiewicz and Bauch</c:v>
                </c:pt>
                <c:pt idx="83">
                  <c:v>Hauck Group</c:v>
                </c:pt>
                <c:pt idx="84">
                  <c:v>Mueller and Sons</c:v>
                </c:pt>
                <c:pt idx="85">
                  <c:v>Strosin Inc</c:v>
                </c:pt>
                <c:pt idx="86">
                  <c:v>Turcotte, Wolff and Lynch</c:v>
                </c:pt>
                <c:pt idx="87">
                  <c:v>Davis and Sons</c:v>
                </c:pt>
                <c:pt idx="88">
                  <c:v>Bruen - Crooks</c:v>
                </c:pt>
                <c:pt idx="89">
                  <c:v>Schuppe Inc</c:v>
                </c:pt>
                <c:pt idx="90">
                  <c:v>Grant, Kessler and Kassulke</c:v>
                </c:pt>
                <c:pt idx="91">
                  <c:v>Bosco, Gutkowski and Strosin</c:v>
                </c:pt>
                <c:pt idx="92">
                  <c:v>Spencer - Purdy</c:v>
                </c:pt>
                <c:pt idx="93">
                  <c:v>McGlynn, Rutherford and Schiller</c:v>
                </c:pt>
                <c:pt idx="94">
                  <c:v>Turner and Sons</c:v>
                </c:pt>
                <c:pt idx="95">
                  <c:v>Schmitt Inc</c:v>
                </c:pt>
                <c:pt idx="96">
                  <c:v>Pacocha Inc</c:v>
                </c:pt>
                <c:pt idx="97">
                  <c:v>Ebert Group</c:v>
                </c:pt>
                <c:pt idx="98">
                  <c:v>Gleichner - Turner</c:v>
                </c:pt>
              </c:strCache>
            </c:strRef>
          </c:cat>
          <c:val>
            <c:numRef>
              <c:f>'findings(tables n charts)'!$G$544:$G$643</c:f>
              <c:numCache>
                <c:formatCode>General</c:formatCode>
                <c:ptCount val="99"/>
                <c:pt idx="1">
                  <c:v>4551</c:v>
                </c:pt>
                <c:pt idx="2">
                  <c:v>4921</c:v>
                </c:pt>
                <c:pt idx="3">
                  <c:v>8280</c:v>
                </c:pt>
                <c:pt idx="4">
                  <c:v>16882</c:v>
                </c:pt>
                <c:pt idx="5">
                  <c:v>18253</c:v>
                </c:pt>
                <c:pt idx="6">
                  <c:v>19128</c:v>
                </c:pt>
                <c:pt idx="7">
                  <c:v>21511</c:v>
                </c:pt>
                <c:pt idx="8">
                  <c:v>40003</c:v>
                </c:pt>
                <c:pt idx="9">
                  <c:v>45024</c:v>
                </c:pt>
                <c:pt idx="10">
                  <c:v>49194</c:v>
                </c:pt>
                <c:pt idx="11">
                  <c:v>52087</c:v>
                </c:pt>
                <c:pt idx="12">
                  <c:v>53285</c:v>
                </c:pt>
                <c:pt idx="13">
                  <c:v>53608</c:v>
                </c:pt>
                <c:pt idx="14">
                  <c:v>57380</c:v>
                </c:pt>
                <c:pt idx="15">
                  <c:v>58590</c:v>
                </c:pt>
                <c:pt idx="16">
                  <c:v>60170</c:v>
                </c:pt>
                <c:pt idx="17">
                  <c:v>61438</c:v>
                </c:pt>
                <c:pt idx="18">
                  <c:v>62017</c:v>
                </c:pt>
                <c:pt idx="19">
                  <c:v>63688</c:v>
                </c:pt>
                <c:pt idx="20">
                  <c:v>64751</c:v>
                </c:pt>
                <c:pt idx="21">
                  <c:v>67541</c:v>
                </c:pt>
                <c:pt idx="22">
                  <c:v>69565</c:v>
                </c:pt>
                <c:pt idx="23">
                  <c:v>74928</c:v>
                </c:pt>
                <c:pt idx="24">
                  <c:v>75614</c:v>
                </c:pt>
                <c:pt idx="25">
                  <c:v>76776</c:v>
                </c:pt>
                <c:pt idx="26">
                  <c:v>82578</c:v>
                </c:pt>
                <c:pt idx="27">
                  <c:v>87034</c:v>
                </c:pt>
                <c:pt idx="28">
                  <c:v>87330</c:v>
                </c:pt>
                <c:pt idx="29">
                  <c:v>88525</c:v>
                </c:pt>
                <c:pt idx="30">
                  <c:v>88879</c:v>
                </c:pt>
                <c:pt idx="31">
                  <c:v>89419</c:v>
                </c:pt>
                <c:pt idx="32">
                  <c:v>89922</c:v>
                </c:pt>
                <c:pt idx="33">
                  <c:v>90784</c:v>
                </c:pt>
                <c:pt idx="34">
                  <c:v>93690</c:v>
                </c:pt>
                <c:pt idx="35">
                  <c:v>95351</c:v>
                </c:pt>
                <c:pt idx="36">
                  <c:v>95585</c:v>
                </c:pt>
                <c:pt idx="37">
                  <c:v>95835</c:v>
                </c:pt>
                <c:pt idx="38">
                  <c:v>98084</c:v>
                </c:pt>
                <c:pt idx="39">
                  <c:v>98690</c:v>
                </c:pt>
                <c:pt idx="40">
                  <c:v>98949</c:v>
                </c:pt>
                <c:pt idx="41">
                  <c:v>100266</c:v>
                </c:pt>
                <c:pt idx="42">
                  <c:v>100902</c:v>
                </c:pt>
                <c:pt idx="43">
                  <c:v>101898</c:v>
                </c:pt>
                <c:pt idx="44">
                  <c:v>103974</c:v>
                </c:pt>
                <c:pt idx="45">
                  <c:v>104079</c:v>
                </c:pt>
                <c:pt idx="46">
                  <c:v>105936</c:v>
                </c:pt>
                <c:pt idx="47">
                  <c:v>108439</c:v>
                </c:pt>
                <c:pt idx="48">
                  <c:v>112207</c:v>
                </c:pt>
                <c:pt idx="49">
                  <c:v>115535</c:v>
                </c:pt>
                <c:pt idx="50">
                  <c:v>115654</c:v>
                </c:pt>
                <c:pt idx="51">
                  <c:v>117243</c:v>
                </c:pt>
                <c:pt idx="52">
                  <c:v>117374</c:v>
                </c:pt>
                <c:pt idx="53">
                  <c:v>118312</c:v>
                </c:pt>
                <c:pt idx="54">
                  <c:v>118594</c:v>
                </c:pt>
                <c:pt idx="55">
                  <c:v>118796</c:v>
                </c:pt>
                <c:pt idx="56">
                  <c:v>123170</c:v>
                </c:pt>
                <c:pt idx="57">
                  <c:v>126952</c:v>
                </c:pt>
                <c:pt idx="58">
                  <c:v>127298</c:v>
                </c:pt>
                <c:pt idx="59">
                  <c:v>128538</c:v>
                </c:pt>
                <c:pt idx="60">
                  <c:v>129387</c:v>
                </c:pt>
                <c:pt idx="61">
                  <c:v>129781</c:v>
                </c:pt>
                <c:pt idx="62">
                  <c:v>131232</c:v>
                </c:pt>
                <c:pt idx="63">
                  <c:v>136547</c:v>
                </c:pt>
                <c:pt idx="64">
                  <c:v>136550</c:v>
                </c:pt>
                <c:pt idx="65">
                  <c:v>136973</c:v>
                </c:pt>
                <c:pt idx="66">
                  <c:v>137109</c:v>
                </c:pt>
                <c:pt idx="67">
                  <c:v>140062</c:v>
                </c:pt>
                <c:pt idx="68">
                  <c:v>141590</c:v>
                </c:pt>
                <c:pt idx="69">
                  <c:v>145696</c:v>
                </c:pt>
                <c:pt idx="70">
                  <c:v>146645</c:v>
                </c:pt>
                <c:pt idx="71">
                  <c:v>151978</c:v>
                </c:pt>
                <c:pt idx="72">
                  <c:v>152149</c:v>
                </c:pt>
                <c:pt idx="73">
                  <c:v>152786</c:v>
                </c:pt>
                <c:pt idx="74">
                  <c:v>153407</c:v>
                </c:pt>
                <c:pt idx="75">
                  <c:v>153609</c:v>
                </c:pt>
                <c:pt idx="76">
                  <c:v>153764</c:v>
                </c:pt>
                <c:pt idx="77">
                  <c:v>155894</c:v>
                </c:pt>
                <c:pt idx="78">
                  <c:v>156310</c:v>
                </c:pt>
                <c:pt idx="79">
                  <c:v>156354</c:v>
                </c:pt>
                <c:pt idx="80">
                  <c:v>156949</c:v>
                </c:pt>
                <c:pt idx="81">
                  <c:v>159491</c:v>
                </c:pt>
                <c:pt idx="82">
                  <c:v>161050</c:v>
                </c:pt>
                <c:pt idx="83">
                  <c:v>163475</c:v>
                </c:pt>
                <c:pt idx="84">
                  <c:v>163617</c:v>
                </c:pt>
                <c:pt idx="85">
                  <c:v>165947</c:v>
                </c:pt>
                <c:pt idx="86">
                  <c:v>167047</c:v>
                </c:pt>
                <c:pt idx="87">
                  <c:v>167079</c:v>
                </c:pt>
                <c:pt idx="88">
                  <c:v>167123</c:v>
                </c:pt>
                <c:pt idx="89">
                  <c:v>169430</c:v>
                </c:pt>
                <c:pt idx="90">
                  <c:v>171200</c:v>
                </c:pt>
                <c:pt idx="91">
                  <c:v>175805</c:v>
                </c:pt>
                <c:pt idx="92">
                  <c:v>177184</c:v>
                </c:pt>
                <c:pt idx="93">
                  <c:v>178963</c:v>
                </c:pt>
                <c:pt idx="94">
                  <c:v>181721</c:v>
                </c:pt>
                <c:pt idx="95">
                  <c:v>205293</c:v>
                </c:pt>
                <c:pt idx="96">
                  <c:v>215312</c:v>
                </c:pt>
                <c:pt idx="97">
                  <c:v>225230</c:v>
                </c:pt>
                <c:pt idx="98">
                  <c:v>226828</c:v>
                </c:pt>
              </c:numCache>
            </c:numRef>
          </c:val>
          <c:extLst>
            <c:ext xmlns:c16="http://schemas.microsoft.com/office/drawing/2014/chart" uri="{C3380CC4-5D6E-409C-BE32-E72D297353CC}">
              <c16:uniqueId val="{00000001-9013-4C47-A204-9853B4CF8E0C}"/>
            </c:ext>
          </c:extLst>
        </c:ser>
        <c:ser>
          <c:idx val="2"/>
          <c:order val="2"/>
          <c:tx>
            <c:strRef>
              <c:f>'findings(tables n charts)'!$H$542:$H$543</c:f>
              <c:strCache>
                <c:ptCount val="1"/>
                <c:pt idx="0">
                  <c:v>won</c:v>
                </c:pt>
              </c:strCache>
            </c:strRef>
          </c:tx>
          <c:spPr>
            <a:solidFill>
              <a:schemeClr val="accent3"/>
            </a:solidFill>
            <a:ln>
              <a:noFill/>
            </a:ln>
            <a:effectLst/>
          </c:spPr>
          <c:invertIfNegative val="0"/>
          <c:cat>
            <c:strRef>
              <c:f>'findings(tables n charts)'!$E$544:$E$643</c:f>
              <c:strCache>
                <c:ptCount val="99"/>
                <c:pt idx="0">
                  <c:v>Metz, Gottlieb and Effertz</c:v>
                </c:pt>
                <c:pt idx="1">
                  <c:v>Ankunding - Rempel</c:v>
                </c:pt>
                <c:pt idx="2">
                  <c:v>Nader - Dooley</c:v>
                </c:pt>
                <c:pt idx="3">
                  <c:v>Stanton, Labadie and Roberts</c:v>
                </c:pt>
                <c:pt idx="4">
                  <c:v>West - Rogahn</c:v>
                </c:pt>
                <c:pt idx="5">
                  <c:v>Kemmer LLC</c:v>
                </c:pt>
                <c:pt idx="6">
                  <c:v>Grimes - Bode</c:v>
                </c:pt>
                <c:pt idx="7">
                  <c:v>Ernser Inc</c:v>
                </c:pt>
                <c:pt idx="8">
                  <c:v>Schinner Inc</c:v>
                </c:pt>
                <c:pt idx="9">
                  <c:v>Bogisich, Gorczany and Gislason</c:v>
                </c:pt>
                <c:pt idx="10">
                  <c:v>Jacobi - Nolan</c:v>
                </c:pt>
                <c:pt idx="11">
                  <c:v>Rosenbaum LLC</c:v>
                </c:pt>
                <c:pt idx="12">
                  <c:v>Ondricka and Sons</c:v>
                </c:pt>
                <c:pt idx="13">
                  <c:v>Bailey - Ondricka</c:v>
                </c:pt>
                <c:pt idx="14">
                  <c:v>Bogisich and Sons</c:v>
                </c:pt>
                <c:pt idx="15">
                  <c:v>Rowe and Sons</c:v>
                </c:pt>
                <c:pt idx="16">
                  <c:v>Ritchie, Lesch and Conroy</c:v>
                </c:pt>
                <c:pt idx="17">
                  <c:v>Muller - Hickle</c:v>
                </c:pt>
                <c:pt idx="18">
                  <c:v>Kunze - Bednar</c:v>
                </c:pt>
                <c:pt idx="19">
                  <c:v>Daugherty LLC</c:v>
                </c:pt>
                <c:pt idx="20">
                  <c:v>Bashirian Inc</c:v>
                </c:pt>
                <c:pt idx="21">
                  <c:v>O'Conner - Botsford</c:v>
                </c:pt>
                <c:pt idx="22">
                  <c:v>Ortiz - Schiller</c:v>
                </c:pt>
                <c:pt idx="23">
                  <c:v>McCullough Inc</c:v>
                </c:pt>
                <c:pt idx="24">
                  <c:v>Homenick - Tromp</c:v>
                </c:pt>
                <c:pt idx="25">
                  <c:v>Kulas, Mante and Reichert</c:v>
                </c:pt>
                <c:pt idx="26">
                  <c:v>Stark - Paucek</c:v>
                </c:pt>
                <c:pt idx="27">
                  <c:v>Wilderman Inc</c:v>
                </c:pt>
                <c:pt idx="28">
                  <c:v>Sawayn - Hane</c:v>
                </c:pt>
                <c:pt idx="29">
                  <c:v>Willms, Yundt and Smitham</c:v>
                </c:pt>
                <c:pt idx="30">
                  <c:v>Kub, McLaughlin and Renner</c:v>
                </c:pt>
                <c:pt idx="31">
                  <c:v>Bergnaum - Weimann</c:v>
                </c:pt>
                <c:pt idx="32">
                  <c:v>Daniel - Deckow</c:v>
                </c:pt>
                <c:pt idx="33">
                  <c:v>Schimmel, Kuhlman and Kassulke</c:v>
                </c:pt>
                <c:pt idx="34">
                  <c:v>Koch LLC</c:v>
                </c:pt>
                <c:pt idx="35">
                  <c:v>Sawayn - Johnson</c:v>
                </c:pt>
                <c:pt idx="36">
                  <c:v>Bosco and Sons</c:v>
                </c:pt>
                <c:pt idx="37">
                  <c:v>Ryan and Sons</c:v>
                </c:pt>
                <c:pt idx="38">
                  <c:v>Barrows, Kessler and Howe</c:v>
                </c:pt>
                <c:pt idx="39">
                  <c:v>Rohan - Carroll</c:v>
                </c:pt>
                <c:pt idx="40">
                  <c:v>Weber - Lindgren</c:v>
                </c:pt>
                <c:pt idx="41">
                  <c:v>Little, Konopelski and Hackett</c:v>
                </c:pt>
                <c:pt idx="42">
                  <c:v>Murphy Inc</c:v>
                </c:pt>
                <c:pt idx="43">
                  <c:v>Hauck - Hodkiewicz</c:v>
                </c:pt>
                <c:pt idx="44">
                  <c:v>Leffler - Greenfelder</c:v>
                </c:pt>
                <c:pt idx="45">
                  <c:v>Gutkowski, Koch and Gleason</c:v>
                </c:pt>
                <c:pt idx="46">
                  <c:v>Lynch - Lebsack</c:v>
                </c:pt>
                <c:pt idx="47">
                  <c:v>Bashirian, Johnston and Barrows</c:v>
                </c:pt>
                <c:pt idx="48">
                  <c:v>Kemmer Inc</c:v>
                </c:pt>
                <c:pt idx="49">
                  <c:v>Morissette LLC</c:v>
                </c:pt>
                <c:pt idx="50">
                  <c:v>Bednar Group</c:v>
                </c:pt>
                <c:pt idx="51">
                  <c:v>Veum, Erdman and Zieme</c:v>
                </c:pt>
                <c:pt idx="52">
                  <c:v>Gislason, Rice and Hilpert</c:v>
                </c:pt>
                <c:pt idx="53">
                  <c:v>Leuschke, Hermann and Zieme</c:v>
                </c:pt>
                <c:pt idx="54">
                  <c:v>Rempel - Morar</c:v>
                </c:pt>
                <c:pt idx="55">
                  <c:v>Muller, Gaylord and Pollich</c:v>
                </c:pt>
                <c:pt idx="56">
                  <c:v>Graham, D'Amore and Tromp</c:v>
                </c:pt>
                <c:pt idx="57">
                  <c:v>Conroy - Friesen</c:v>
                </c:pt>
                <c:pt idx="58">
                  <c:v>Larkin and Sons</c:v>
                </c:pt>
                <c:pt idx="59">
                  <c:v>Sauer - Parisian</c:v>
                </c:pt>
                <c:pt idx="60">
                  <c:v>Block and Sons</c:v>
                </c:pt>
                <c:pt idx="61">
                  <c:v>Balistreri - Barrows</c:v>
                </c:pt>
                <c:pt idx="62">
                  <c:v>Hane - Gleichner</c:v>
                </c:pt>
                <c:pt idx="63">
                  <c:v>Wolf LLC</c:v>
                </c:pt>
                <c:pt idx="64">
                  <c:v>Kilback Inc</c:v>
                </c:pt>
                <c:pt idx="65">
                  <c:v>Langosh - Luettgen</c:v>
                </c:pt>
                <c:pt idx="66">
                  <c:v>Hoppe, Rath and Stanton</c:v>
                </c:pt>
                <c:pt idx="67">
                  <c:v>Rutherford, McGlynn and Kling</c:v>
                </c:pt>
                <c:pt idx="68">
                  <c:v>Medhurst, Runolfsdottir and Kris</c:v>
                </c:pt>
                <c:pt idx="69">
                  <c:v>Morissette - Bernier</c:v>
                </c:pt>
                <c:pt idx="70">
                  <c:v>Schultz, Wiegand and Kling</c:v>
                </c:pt>
                <c:pt idx="71">
                  <c:v>Ryan Inc</c:v>
                </c:pt>
                <c:pt idx="72">
                  <c:v>Nolan - Bayer</c:v>
                </c:pt>
                <c:pt idx="73">
                  <c:v>Steuber Inc</c:v>
                </c:pt>
                <c:pt idx="74">
                  <c:v>Terry - Johns</c:v>
                </c:pt>
                <c:pt idx="75">
                  <c:v>Durgan - Hamill</c:v>
                </c:pt>
                <c:pt idx="76">
                  <c:v>Halvorson and Sons</c:v>
                </c:pt>
                <c:pt idx="77">
                  <c:v>Nolan Group</c:v>
                </c:pt>
                <c:pt idx="78">
                  <c:v>Bernier - Mueller</c:v>
                </c:pt>
                <c:pt idx="79">
                  <c:v>Spinka, Bogisich and Pouros</c:v>
                </c:pt>
                <c:pt idx="80">
                  <c:v>Boyle Group</c:v>
                </c:pt>
                <c:pt idx="81">
                  <c:v>Emmerich - Swift</c:v>
                </c:pt>
                <c:pt idx="82">
                  <c:v>Rau, Hodkiewicz and Bauch</c:v>
                </c:pt>
                <c:pt idx="83">
                  <c:v>Hauck Group</c:v>
                </c:pt>
                <c:pt idx="84">
                  <c:v>Mueller and Sons</c:v>
                </c:pt>
                <c:pt idx="85">
                  <c:v>Strosin Inc</c:v>
                </c:pt>
                <c:pt idx="86">
                  <c:v>Turcotte, Wolff and Lynch</c:v>
                </c:pt>
                <c:pt idx="87">
                  <c:v>Davis and Sons</c:v>
                </c:pt>
                <c:pt idx="88">
                  <c:v>Bruen - Crooks</c:v>
                </c:pt>
                <c:pt idx="89">
                  <c:v>Schuppe Inc</c:v>
                </c:pt>
                <c:pt idx="90">
                  <c:v>Grant, Kessler and Kassulke</c:v>
                </c:pt>
                <c:pt idx="91">
                  <c:v>Bosco, Gutkowski and Strosin</c:v>
                </c:pt>
                <c:pt idx="92">
                  <c:v>Spencer - Purdy</c:v>
                </c:pt>
                <c:pt idx="93">
                  <c:v>McGlynn, Rutherford and Schiller</c:v>
                </c:pt>
                <c:pt idx="94">
                  <c:v>Turner and Sons</c:v>
                </c:pt>
                <c:pt idx="95">
                  <c:v>Schmitt Inc</c:v>
                </c:pt>
                <c:pt idx="96">
                  <c:v>Pacocha Inc</c:v>
                </c:pt>
                <c:pt idx="97">
                  <c:v>Ebert Group</c:v>
                </c:pt>
                <c:pt idx="98">
                  <c:v>Gleichner - Turner</c:v>
                </c:pt>
              </c:strCache>
            </c:strRef>
          </c:cat>
          <c:val>
            <c:numRef>
              <c:f>'findings(tables n charts)'!$H$544:$H$643</c:f>
              <c:numCache>
                <c:formatCode>General</c:formatCode>
                <c:ptCount val="99"/>
                <c:pt idx="0">
                  <c:v>55259</c:v>
                </c:pt>
                <c:pt idx="1">
                  <c:v>95159</c:v>
                </c:pt>
                <c:pt idx="2">
                  <c:v>66604</c:v>
                </c:pt>
                <c:pt idx="3">
                  <c:v>107487</c:v>
                </c:pt>
                <c:pt idx="4">
                  <c:v>109604</c:v>
                </c:pt>
                <c:pt idx="5">
                  <c:v>145474</c:v>
                </c:pt>
                <c:pt idx="6">
                  <c:v>175421</c:v>
                </c:pt>
                <c:pt idx="7">
                  <c:v>12317</c:v>
                </c:pt>
                <c:pt idx="8">
                  <c:v>96661</c:v>
                </c:pt>
                <c:pt idx="9">
                  <c:v>37427</c:v>
                </c:pt>
                <c:pt idx="10">
                  <c:v>47944</c:v>
                </c:pt>
                <c:pt idx="11">
                  <c:v>55824</c:v>
                </c:pt>
                <c:pt idx="12">
                  <c:v>5474</c:v>
                </c:pt>
                <c:pt idx="14">
                  <c:v>53694</c:v>
                </c:pt>
                <c:pt idx="15">
                  <c:v>10496</c:v>
                </c:pt>
                <c:pt idx="16">
                  <c:v>47093</c:v>
                </c:pt>
                <c:pt idx="17">
                  <c:v>65220</c:v>
                </c:pt>
                <c:pt idx="18">
                  <c:v>8913</c:v>
                </c:pt>
                <c:pt idx="19">
                  <c:v>113373</c:v>
                </c:pt>
                <c:pt idx="20">
                  <c:v>39155</c:v>
                </c:pt>
                <c:pt idx="21">
                  <c:v>26433</c:v>
                </c:pt>
                <c:pt idx="22">
                  <c:v>40670</c:v>
                </c:pt>
                <c:pt idx="23">
                  <c:v>9501</c:v>
                </c:pt>
                <c:pt idx="25">
                  <c:v>23847</c:v>
                </c:pt>
                <c:pt idx="26">
                  <c:v>29577</c:v>
                </c:pt>
                <c:pt idx="27">
                  <c:v>3725</c:v>
                </c:pt>
                <c:pt idx="28">
                  <c:v>58670</c:v>
                </c:pt>
                <c:pt idx="30">
                  <c:v>103992</c:v>
                </c:pt>
                <c:pt idx="31">
                  <c:v>27773</c:v>
                </c:pt>
                <c:pt idx="33">
                  <c:v>27947</c:v>
                </c:pt>
                <c:pt idx="34">
                  <c:v>11610</c:v>
                </c:pt>
                <c:pt idx="35">
                  <c:v>36205</c:v>
                </c:pt>
                <c:pt idx="36">
                  <c:v>253852</c:v>
                </c:pt>
                <c:pt idx="38">
                  <c:v>61732</c:v>
                </c:pt>
                <c:pt idx="39">
                  <c:v>37322</c:v>
                </c:pt>
                <c:pt idx="40">
                  <c:v>31889</c:v>
                </c:pt>
                <c:pt idx="41">
                  <c:v>29272</c:v>
                </c:pt>
                <c:pt idx="42">
                  <c:v>121967</c:v>
                </c:pt>
                <c:pt idx="43">
                  <c:v>21247</c:v>
                </c:pt>
                <c:pt idx="44">
                  <c:v>29349</c:v>
                </c:pt>
                <c:pt idx="45">
                  <c:v>62438</c:v>
                </c:pt>
                <c:pt idx="46">
                  <c:v>14123</c:v>
                </c:pt>
                <c:pt idx="47">
                  <c:v>13418</c:v>
                </c:pt>
                <c:pt idx="48">
                  <c:v>13404</c:v>
                </c:pt>
                <c:pt idx="50">
                  <c:v>15408</c:v>
                </c:pt>
                <c:pt idx="51">
                  <c:v>7550</c:v>
                </c:pt>
                <c:pt idx="52">
                  <c:v>45974</c:v>
                </c:pt>
                <c:pt idx="53">
                  <c:v>15469</c:v>
                </c:pt>
                <c:pt idx="54">
                  <c:v>25984</c:v>
                </c:pt>
                <c:pt idx="56">
                  <c:v>29002</c:v>
                </c:pt>
                <c:pt idx="58">
                  <c:v>4741</c:v>
                </c:pt>
                <c:pt idx="60">
                  <c:v>11409</c:v>
                </c:pt>
                <c:pt idx="61">
                  <c:v>16988</c:v>
                </c:pt>
                <c:pt idx="62">
                  <c:v>42577</c:v>
                </c:pt>
                <c:pt idx="64">
                  <c:v>19399</c:v>
                </c:pt>
                <c:pt idx="65">
                  <c:v>10500</c:v>
                </c:pt>
                <c:pt idx="66">
                  <c:v>6738</c:v>
                </c:pt>
                <c:pt idx="68">
                  <c:v>15180</c:v>
                </c:pt>
                <c:pt idx="69">
                  <c:v>4865</c:v>
                </c:pt>
                <c:pt idx="70">
                  <c:v>18075</c:v>
                </c:pt>
                <c:pt idx="71">
                  <c:v>41161</c:v>
                </c:pt>
                <c:pt idx="72">
                  <c:v>6286</c:v>
                </c:pt>
                <c:pt idx="73">
                  <c:v>4721</c:v>
                </c:pt>
                <c:pt idx="76">
                  <c:v>72001</c:v>
                </c:pt>
                <c:pt idx="77">
                  <c:v>32468</c:v>
                </c:pt>
                <c:pt idx="78">
                  <c:v>6416</c:v>
                </c:pt>
                <c:pt idx="79">
                  <c:v>31255</c:v>
                </c:pt>
                <c:pt idx="83">
                  <c:v>15438</c:v>
                </c:pt>
                <c:pt idx="84">
                  <c:v>33660</c:v>
                </c:pt>
                <c:pt idx="85">
                  <c:v>5593</c:v>
                </c:pt>
                <c:pt idx="86">
                  <c:v>14319</c:v>
                </c:pt>
                <c:pt idx="90">
                  <c:v>15062</c:v>
                </c:pt>
                <c:pt idx="91">
                  <c:v>45979</c:v>
                </c:pt>
                <c:pt idx="94">
                  <c:v>5797</c:v>
                </c:pt>
              </c:numCache>
            </c:numRef>
          </c:val>
          <c:extLst>
            <c:ext xmlns:c16="http://schemas.microsoft.com/office/drawing/2014/chart" uri="{C3380CC4-5D6E-409C-BE32-E72D297353CC}">
              <c16:uniqueId val="{00000002-9013-4C47-A204-9853B4CF8E0C}"/>
            </c:ext>
          </c:extLst>
        </c:ser>
        <c:dLbls>
          <c:showLegendKey val="0"/>
          <c:showVal val="0"/>
          <c:showCatName val="0"/>
          <c:showSerName val="0"/>
          <c:showPercent val="0"/>
          <c:showBubbleSize val="0"/>
        </c:dLbls>
        <c:gapWidth val="219"/>
        <c:axId val="382814032"/>
        <c:axId val="382814576"/>
      </c:barChart>
      <c:catAx>
        <c:axId val="38281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14576"/>
        <c:crosses val="autoZero"/>
        <c:auto val="1"/>
        <c:lblAlgn val="ctr"/>
        <c:lblOffset val="100"/>
        <c:noMultiLvlLbl val="0"/>
      </c:catAx>
      <c:valAx>
        <c:axId val="382814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14032"/>
        <c:crosses val="autoZero"/>
        <c:crossBetween val="between"/>
      </c:valAx>
      <c:spPr>
        <a:noFill/>
        <a:ln>
          <a:noFill/>
        </a:ln>
        <a:effectLst/>
      </c:spPr>
    </c:plotArea>
    <c:legend>
      <c:legendPos val="r"/>
      <c:layout>
        <c:manualLayout>
          <c:xMode val="edge"/>
          <c:yMode val="edge"/>
          <c:x val="0.81449622081654283"/>
          <c:y val="0.22352776181947209"/>
          <c:w val="6.310079483695899E-2"/>
          <c:h val="0.108638099422121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800" b="0" i="0" baseline="0">
                <a:solidFill>
                  <a:srgbClr val="FF0000"/>
                </a:solidFill>
                <a:effectLst/>
              </a:rPr>
              <a:t>57% </a:t>
            </a:r>
            <a:r>
              <a:rPr lang="en-PH" sz="1800" b="0" i="0" baseline="0">
                <a:effectLst/>
              </a:rPr>
              <a:t>of the </a:t>
            </a:r>
            <a:r>
              <a:rPr lang="en-PH" sz="1800" b="1" i="0" u="sng" baseline="0">
                <a:effectLst/>
              </a:rPr>
              <a:t>Yellevate's Total Revenue Losses </a:t>
            </a:r>
            <a:r>
              <a:rPr lang="en-PH" sz="1800" b="0" i="0" baseline="0">
                <a:effectLst/>
              </a:rPr>
              <a:t>came from the </a:t>
            </a:r>
            <a:r>
              <a:rPr lang="en-PH" sz="1800" b="0" i="0" baseline="0">
                <a:solidFill>
                  <a:srgbClr val="FF0000"/>
                </a:solidFill>
                <a:effectLst/>
              </a:rPr>
              <a:t>7 Stubborns</a:t>
            </a:r>
            <a:r>
              <a:rPr lang="en-PH" sz="1800" b="0" i="0" baseline="0">
                <a:effectLst/>
              </a:rPr>
              <a:t>. If we eliminate them, </a:t>
            </a:r>
            <a:r>
              <a:rPr lang="en-PH" sz="1800" b="0" i="0" baseline="0">
                <a:solidFill>
                  <a:srgbClr val="00B050"/>
                </a:solidFill>
                <a:effectLst/>
              </a:rPr>
              <a:t>we solved half of the problem</a:t>
            </a:r>
            <a:r>
              <a:rPr lang="en-PH" sz="1800" b="0" i="0" baseline="0">
                <a:effectLst/>
              </a:rPr>
              <a:t>. But doing so will have consequences.</a:t>
            </a:r>
            <a:endParaRPr lang="en-PH">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chemeClr val="bg1">
                <a:lumMod val="65000"/>
              </a:schemeClr>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3DAA-479F-B3F6-67418A599BF5}"/>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2-3DAA-479F-B3F6-67418A599BF5}"/>
              </c:ext>
            </c:extLst>
          </c:dPt>
          <c:cat>
            <c:strRef>
              <c:f>'findings(tables n charts)'!$E$224:$E$225</c:f>
              <c:strCache>
                <c:ptCount val="2"/>
                <c:pt idx="0">
                  <c:v>7 devs  </c:v>
                </c:pt>
                <c:pt idx="1">
                  <c:v>others</c:v>
                </c:pt>
              </c:strCache>
            </c:strRef>
          </c:cat>
          <c:val>
            <c:numRef>
              <c:f>'findings(tables n charts)'!$F$224:$F$225</c:f>
              <c:numCache>
                <c:formatCode>General</c:formatCode>
                <c:ptCount val="2"/>
                <c:pt idx="0">
                  <c:v>390418</c:v>
                </c:pt>
                <c:pt idx="1">
                  <c:v>299749</c:v>
                </c:pt>
              </c:numCache>
            </c:numRef>
          </c:val>
          <c:extLst>
            <c:ext xmlns:c16="http://schemas.microsoft.com/office/drawing/2014/chart" uri="{C3380CC4-5D6E-409C-BE32-E72D297353CC}">
              <c16:uniqueId val="{00000000-3DAA-479F-B3F6-67418A599BF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800" b="1"/>
              <a:t>Outliers</a:t>
            </a:r>
            <a:r>
              <a:rPr lang="en-PH" sz="1800" b="1" baseline="0"/>
              <a:t> in Total Revenue </a:t>
            </a:r>
            <a:r>
              <a:rPr lang="en-PH" sz="1800" baseline="0"/>
              <a:t>(Gain and Loss) from </a:t>
            </a:r>
            <a:r>
              <a:rPr lang="en-PH" sz="1800" b="1" baseline="0"/>
              <a:t>Disputes</a:t>
            </a:r>
            <a:endParaRPr lang="en-PH"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'findings(tables n charts)'!$G$325</c:f>
              <c:strCache>
                <c:ptCount val="1"/>
                <c:pt idx="0">
                  <c:v>Revenue Gain</c:v>
                </c:pt>
              </c:strCache>
            </c:strRef>
          </c:tx>
          <c:spPr>
            <a:solidFill>
              <a:schemeClr val="accent6">
                <a:lumMod val="60000"/>
                <a:lumOff val="40000"/>
              </a:schemeClr>
            </a:solidFill>
            <a:ln>
              <a:noFill/>
            </a:ln>
            <a:effectLst/>
          </c:spPr>
          <c:invertIfNegative val="0"/>
          <c:cat>
            <c:strRef>
              <c:f>'findings(tables n charts)'!$F$326:$F$329</c:f>
              <c:strCache>
                <c:ptCount val="4"/>
                <c:pt idx="0">
                  <c:v>Bosco and Sons</c:v>
                </c:pt>
                <c:pt idx="1">
                  <c:v>West - Rogahn</c:v>
                </c:pt>
                <c:pt idx="2">
                  <c:v>Stanton, Labadie and Roberts</c:v>
                </c:pt>
                <c:pt idx="3">
                  <c:v>Grimes - Bode</c:v>
                </c:pt>
              </c:strCache>
            </c:strRef>
          </c:cat>
          <c:val>
            <c:numRef>
              <c:f>'findings(tables n charts)'!$G$326:$G$329</c:f>
              <c:numCache>
                <c:formatCode>_-[$$-409]* #,##0.00_ ;_-[$$-409]* \-#,##0.00\ ;_-[$$-409]* "-"??_ ;_-@_ </c:formatCode>
                <c:ptCount val="4"/>
                <c:pt idx="0">
                  <c:v>195601</c:v>
                </c:pt>
                <c:pt idx="1">
                  <c:v>109604</c:v>
                </c:pt>
                <c:pt idx="2">
                  <c:v>107487</c:v>
                </c:pt>
                <c:pt idx="3">
                  <c:v>175421</c:v>
                </c:pt>
              </c:numCache>
            </c:numRef>
          </c:val>
          <c:extLst>
            <c:ext xmlns:c16="http://schemas.microsoft.com/office/drawing/2014/chart" uri="{C3380CC4-5D6E-409C-BE32-E72D297353CC}">
              <c16:uniqueId val="{00000000-44E9-4F57-BE30-79462C9920C1}"/>
            </c:ext>
          </c:extLst>
        </c:ser>
        <c:ser>
          <c:idx val="1"/>
          <c:order val="1"/>
          <c:tx>
            <c:strRef>
              <c:f>'findings(tables n charts)'!$H$325</c:f>
              <c:strCache>
                <c:ptCount val="1"/>
                <c:pt idx="0">
                  <c:v>Revenue Lost</c:v>
                </c:pt>
              </c:strCache>
            </c:strRef>
          </c:tx>
          <c:spPr>
            <a:solidFill>
              <a:srgbClr val="FF0000"/>
            </a:solidFill>
            <a:ln>
              <a:noFill/>
            </a:ln>
            <a:effectLst/>
          </c:spPr>
          <c:invertIfNegative val="0"/>
          <c:cat>
            <c:strRef>
              <c:f>'findings(tables n charts)'!$F$326:$F$329</c:f>
              <c:strCache>
                <c:ptCount val="4"/>
                <c:pt idx="0">
                  <c:v>Bosco and Sons</c:v>
                </c:pt>
                <c:pt idx="1">
                  <c:v>West - Rogahn</c:v>
                </c:pt>
                <c:pt idx="2">
                  <c:v>Stanton, Labadie and Roberts</c:v>
                </c:pt>
                <c:pt idx="3">
                  <c:v>Grimes - Bode</c:v>
                </c:pt>
              </c:strCache>
            </c:strRef>
          </c:cat>
          <c:val>
            <c:numRef>
              <c:f>'findings(tables n charts)'!$H$326:$H$329</c:f>
              <c:numCache>
                <c:formatCode>_-[$$-409]* #,##0.00_ ;_-[$$-409]* \-#,##0.00\ ;_-[$$-409]* "-"??_ ;_-@_ </c:formatCode>
                <c:ptCount val="4"/>
                <c:pt idx="0">
                  <c:v>18564</c:v>
                </c:pt>
                <c:pt idx="1">
                  <c:v>88124</c:v>
                </c:pt>
                <c:pt idx="2">
                  <c:v>81783</c:v>
                </c:pt>
                <c:pt idx="3">
                  <c:v>7943</c:v>
                </c:pt>
              </c:numCache>
            </c:numRef>
          </c:val>
          <c:extLst>
            <c:ext xmlns:c16="http://schemas.microsoft.com/office/drawing/2014/chart" uri="{C3380CC4-5D6E-409C-BE32-E72D297353CC}">
              <c16:uniqueId val="{00000001-44E9-4F57-BE30-79462C9920C1}"/>
            </c:ext>
          </c:extLst>
        </c:ser>
        <c:dLbls>
          <c:showLegendKey val="0"/>
          <c:showVal val="0"/>
          <c:showCatName val="0"/>
          <c:showSerName val="0"/>
          <c:showPercent val="0"/>
          <c:showBubbleSize val="0"/>
        </c:dLbls>
        <c:gapWidth val="150"/>
        <c:overlap val="100"/>
        <c:axId val="382804784"/>
        <c:axId val="382805328"/>
      </c:barChart>
      <c:catAx>
        <c:axId val="38280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05328"/>
        <c:crosses val="autoZero"/>
        <c:auto val="1"/>
        <c:lblAlgn val="ctr"/>
        <c:lblOffset val="100"/>
        <c:noMultiLvlLbl val="0"/>
      </c:catAx>
      <c:valAx>
        <c:axId val="382805328"/>
        <c:scaling>
          <c:orientation val="minMax"/>
        </c:scaling>
        <c:delete val="1"/>
        <c:axPos val="l"/>
        <c:numFmt formatCode="_-[$$-409]* #,##0.00_ ;_-[$$-409]* \-#,##0.00\ ;_-[$$-409]* &quot;-&quot;??_ ;_-@_ " sourceLinked="1"/>
        <c:majorTickMark val="none"/>
        <c:minorTickMark val="none"/>
        <c:tickLblPos val="nextTo"/>
        <c:crossAx val="382804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u="none" dirty="0"/>
              <a:t>In</a:t>
            </a:r>
            <a:r>
              <a:rPr lang="en-US" b="0" u="none" baseline="0" dirty="0"/>
              <a:t> terms of </a:t>
            </a:r>
            <a:r>
              <a:rPr lang="en-US" b="1" u="sng" dirty="0"/>
              <a:t>Revenue</a:t>
            </a:r>
            <a:r>
              <a:rPr lang="en-US" b="1" u="sng" baseline="0" dirty="0"/>
              <a:t> Loss Per Client, </a:t>
            </a:r>
            <a:r>
              <a:rPr lang="en-US" b="0" u="none" baseline="0" dirty="0"/>
              <a:t>the </a:t>
            </a:r>
            <a:r>
              <a:rPr lang="en-US" b="0" u="none" baseline="0" dirty="0">
                <a:solidFill>
                  <a:srgbClr val="FF0000"/>
                </a:solidFill>
              </a:rPr>
              <a:t>Top 2 Stubborns </a:t>
            </a:r>
            <a:r>
              <a:rPr lang="en-US" b="0" u="none" baseline="0" dirty="0"/>
              <a:t>are the ouliers</a:t>
            </a:r>
            <a:endParaRPr lang="en-US" b="1" u="sng" baseline="0" dirty="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'[1]Chart1.5'!$E$1</c:f>
              <c:strCache>
                <c:ptCount val="1"/>
                <c:pt idx="0">
                  <c:v>Total Expected Revenue (expected) per client (low to high)</c:v>
                </c:pt>
              </c:strCache>
            </c:strRef>
          </c:tx>
          <c:spPr>
            <a:solidFill>
              <a:schemeClr val="accent3"/>
            </a:solidFill>
            <a:ln>
              <a:noFill/>
            </a:ln>
            <a:effectLst/>
          </c:spPr>
          <c:invertIfNegative val="0"/>
          <c:dPt>
            <c:idx val="32"/>
            <c:invertIfNegative val="0"/>
            <c:bubble3D val="0"/>
            <c:spPr>
              <a:solidFill>
                <a:srgbClr val="C00000"/>
              </a:solidFill>
              <a:ln>
                <a:noFill/>
              </a:ln>
              <a:effectLst/>
            </c:spPr>
            <c:extLst>
              <c:ext xmlns:c16="http://schemas.microsoft.com/office/drawing/2014/chart" uri="{C3380CC4-5D6E-409C-BE32-E72D297353CC}">
                <c16:uniqueId val="{00000001-E77D-478F-BFC0-99E423CCDEA7}"/>
              </c:ext>
            </c:extLst>
          </c:dPt>
          <c:dPt>
            <c:idx val="33"/>
            <c:invertIfNegative val="0"/>
            <c:bubble3D val="0"/>
            <c:spPr>
              <a:solidFill>
                <a:srgbClr val="C00000"/>
              </a:solidFill>
              <a:ln>
                <a:noFill/>
              </a:ln>
              <a:effectLst/>
            </c:spPr>
            <c:extLst>
              <c:ext xmlns:c16="http://schemas.microsoft.com/office/drawing/2014/chart" uri="{C3380CC4-5D6E-409C-BE32-E72D297353CC}">
                <c16:uniqueId val="{00000003-E77D-478F-BFC0-99E423CCDEA7}"/>
              </c:ext>
            </c:extLst>
          </c:dPt>
          <c:cat>
            <c:strRef>
              <c:f>'[1]Chart1.5'!$D$2:$D$35</c:f>
              <c:strCache>
                <c:ptCount val="34"/>
                <c:pt idx="0">
                  <c:v>Bosco and Sons</c:v>
                </c:pt>
                <c:pt idx="1">
                  <c:v>Stark - Paucek</c:v>
                </c:pt>
                <c:pt idx="2">
                  <c:v>Ondricka and Sons</c:v>
                </c:pt>
                <c:pt idx="3">
                  <c:v>Kulas, Mante and Reichert</c:v>
                </c:pt>
                <c:pt idx="4">
                  <c:v>McCullough Inc</c:v>
                </c:pt>
                <c:pt idx="5">
                  <c:v>Kemmer LLC</c:v>
                </c:pt>
                <c:pt idx="6">
                  <c:v>Kilback Inc</c:v>
                </c:pt>
                <c:pt idx="7">
                  <c:v>Halvorson and Sons</c:v>
                </c:pt>
                <c:pt idx="8">
                  <c:v>Leffler - Greenfelder</c:v>
                </c:pt>
                <c:pt idx="9">
                  <c:v>Morissette - Bernier</c:v>
                </c:pt>
                <c:pt idx="10">
                  <c:v>Grimes - Bode</c:v>
                </c:pt>
                <c:pt idx="11">
                  <c:v>Weber - Lindgren</c:v>
                </c:pt>
                <c:pt idx="12">
                  <c:v>Schimmel, Kuhlman and Kassulke</c:v>
                </c:pt>
                <c:pt idx="13">
                  <c:v>Ebert Group</c:v>
                </c:pt>
                <c:pt idx="14">
                  <c:v>Lynch - Lebsack</c:v>
                </c:pt>
                <c:pt idx="15">
                  <c:v>Sawayn - Johnson</c:v>
                </c:pt>
                <c:pt idx="16">
                  <c:v>Ortiz - Schiller</c:v>
                </c:pt>
                <c:pt idx="17">
                  <c:v>Schinner Inc</c:v>
                </c:pt>
                <c:pt idx="18">
                  <c:v>Ryan Inc</c:v>
                </c:pt>
                <c:pt idx="19">
                  <c:v>Murphy Inc</c:v>
                </c:pt>
                <c:pt idx="20">
                  <c:v>Gislason, Rice and Hilpert</c:v>
                </c:pt>
                <c:pt idx="21">
                  <c:v>Hane - Gleichner</c:v>
                </c:pt>
                <c:pt idx="22">
                  <c:v>Bosco and Sons</c:v>
                </c:pt>
                <c:pt idx="23">
                  <c:v>Bednar Group</c:v>
                </c:pt>
                <c:pt idx="24">
                  <c:v>Mueller and Sons</c:v>
                </c:pt>
                <c:pt idx="25">
                  <c:v>Rosenbaum LLC</c:v>
                </c:pt>
                <c:pt idx="26">
                  <c:v>O'Conner - Botsford</c:v>
                </c:pt>
                <c:pt idx="27">
                  <c:v>Bosco, Gutkowski and Strosin</c:v>
                </c:pt>
                <c:pt idx="28">
                  <c:v>Metz, Gottlieb and Effertz</c:v>
                </c:pt>
                <c:pt idx="29">
                  <c:v>Gutkowski, Koch and Gleason</c:v>
                </c:pt>
                <c:pt idx="30">
                  <c:v>Nader - Dooley</c:v>
                </c:pt>
                <c:pt idx="31">
                  <c:v>Ankunding - Rempel</c:v>
                </c:pt>
                <c:pt idx="32">
                  <c:v>Stanton, Labadie and Roberts</c:v>
                </c:pt>
                <c:pt idx="33">
                  <c:v>West - Rogahn</c:v>
                </c:pt>
              </c:strCache>
            </c:strRef>
          </c:cat>
          <c:val>
            <c:numRef>
              <c:f>'[1]Chart1.5'!$E$2:$E$35</c:f>
              <c:numCache>
                <c:formatCode>General</c:formatCode>
                <c:ptCount val="34"/>
                <c:pt idx="0">
                  <c:v>1494</c:v>
                </c:pt>
                <c:pt idx="1">
                  <c:v>4488</c:v>
                </c:pt>
                <c:pt idx="2">
                  <c:v>4531</c:v>
                </c:pt>
                <c:pt idx="3">
                  <c:v>5395</c:v>
                </c:pt>
                <c:pt idx="4">
                  <c:v>5626</c:v>
                </c:pt>
                <c:pt idx="5">
                  <c:v>5899</c:v>
                </c:pt>
                <c:pt idx="6">
                  <c:v>6293</c:v>
                </c:pt>
                <c:pt idx="7">
                  <c:v>7236</c:v>
                </c:pt>
                <c:pt idx="8">
                  <c:v>7287</c:v>
                </c:pt>
                <c:pt idx="9">
                  <c:v>7857</c:v>
                </c:pt>
                <c:pt idx="10">
                  <c:v>7943</c:v>
                </c:pt>
                <c:pt idx="11">
                  <c:v>8032</c:v>
                </c:pt>
                <c:pt idx="12">
                  <c:v>8177</c:v>
                </c:pt>
                <c:pt idx="13">
                  <c:v>8506</c:v>
                </c:pt>
                <c:pt idx="14">
                  <c:v>8996</c:v>
                </c:pt>
                <c:pt idx="15">
                  <c:v>9452</c:v>
                </c:pt>
                <c:pt idx="16">
                  <c:v>9694</c:v>
                </c:pt>
                <c:pt idx="17">
                  <c:v>12637</c:v>
                </c:pt>
                <c:pt idx="18">
                  <c:v>14904</c:v>
                </c:pt>
                <c:pt idx="19">
                  <c:v>14910</c:v>
                </c:pt>
                <c:pt idx="20">
                  <c:v>15008</c:v>
                </c:pt>
                <c:pt idx="21">
                  <c:v>18478</c:v>
                </c:pt>
                <c:pt idx="22">
                  <c:v>18564</c:v>
                </c:pt>
                <c:pt idx="23">
                  <c:v>19912</c:v>
                </c:pt>
                <c:pt idx="24">
                  <c:v>21307</c:v>
                </c:pt>
                <c:pt idx="25">
                  <c:v>22874</c:v>
                </c:pt>
                <c:pt idx="26">
                  <c:v>24249</c:v>
                </c:pt>
                <c:pt idx="27">
                  <c:v>41762</c:v>
                </c:pt>
                <c:pt idx="28">
                  <c:v>42486</c:v>
                </c:pt>
                <c:pt idx="29">
                  <c:v>43067</c:v>
                </c:pt>
                <c:pt idx="30">
                  <c:v>43770</c:v>
                </c:pt>
                <c:pt idx="31">
                  <c:v>49426</c:v>
                </c:pt>
                <c:pt idx="32">
                  <c:v>81783</c:v>
                </c:pt>
                <c:pt idx="33">
                  <c:v>88124</c:v>
                </c:pt>
              </c:numCache>
            </c:numRef>
          </c:val>
          <c:extLst>
            <c:ext xmlns:c16="http://schemas.microsoft.com/office/drawing/2014/chart" uri="{C3380CC4-5D6E-409C-BE32-E72D297353CC}">
              <c16:uniqueId val="{00000004-E77D-478F-BFC0-99E423CCDEA7}"/>
            </c:ext>
          </c:extLst>
        </c:ser>
        <c:dLbls>
          <c:showLegendKey val="0"/>
          <c:showVal val="0"/>
          <c:showCatName val="0"/>
          <c:showSerName val="0"/>
          <c:showPercent val="0"/>
          <c:showBubbleSize val="0"/>
        </c:dLbls>
        <c:gapWidth val="100"/>
        <c:overlap val="-27"/>
        <c:axId val="394086832"/>
        <c:axId val="394082480"/>
      </c:barChart>
      <c:catAx>
        <c:axId val="39408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82480"/>
        <c:crosses val="autoZero"/>
        <c:auto val="1"/>
        <c:lblAlgn val="ctr"/>
        <c:lblOffset val="100"/>
        <c:noMultiLvlLbl val="0"/>
      </c:catAx>
      <c:valAx>
        <c:axId val="394082480"/>
        <c:scaling>
          <c:orientation val="minMax"/>
        </c:scaling>
        <c:delete val="1"/>
        <c:axPos val="l"/>
        <c:numFmt formatCode="General" sourceLinked="1"/>
        <c:majorTickMark val="none"/>
        <c:minorTickMark val="none"/>
        <c:tickLblPos val="nextTo"/>
        <c:crossAx val="394086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Distribution</a:t>
            </a:r>
            <a:r>
              <a:rPr lang="en-PH" baseline="0"/>
              <a:t> of Disputes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[1]Chart1!$N$96</c:f>
              <c:strCache>
                <c:ptCount val="1"/>
                <c:pt idx="0">
                  <c:v>Number of Won Disputes</c:v>
                </c:pt>
              </c:strCache>
            </c:strRef>
          </c:tx>
          <c:spPr>
            <a:solidFill>
              <a:schemeClr val="accent6">
                <a:shade val="76000"/>
              </a:schemeClr>
            </a:solidFill>
            <a:ln>
              <a:noFill/>
            </a:ln>
            <a:effectLst/>
          </c:spPr>
          <c:invertIfNegative val="0"/>
          <c:dPt>
            <c:idx val="0"/>
            <c:invertIfNegative val="0"/>
            <c:bubble3D val="0"/>
            <c:spPr>
              <a:solidFill>
                <a:schemeClr val="bg2">
                  <a:lumMod val="50000"/>
                </a:schemeClr>
              </a:solidFill>
              <a:ln>
                <a:noFill/>
              </a:ln>
              <a:effectLst/>
            </c:spPr>
            <c:extLst>
              <c:ext xmlns:c16="http://schemas.microsoft.com/office/drawing/2014/chart" uri="{C3380CC4-5D6E-409C-BE32-E72D297353CC}">
                <c16:uniqueId val="{00000001-374A-45A6-93F2-EF79F1974D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[1]Chart1!$M$97:$M$100</c:f>
              <c:strCache>
                <c:ptCount val="4"/>
                <c:pt idx="0">
                  <c:v>Average</c:v>
                </c:pt>
                <c:pt idx="1">
                  <c:v>Bosco and Sons</c:v>
                </c:pt>
                <c:pt idx="2">
                  <c:v>Grimes - Bode</c:v>
                </c:pt>
                <c:pt idx="3">
                  <c:v>Kemmer LLC</c:v>
                </c:pt>
              </c:strCache>
            </c:strRef>
          </c:cat>
          <c:val>
            <c:numRef>
              <c:f>[1]Chart1!$N$97:$N$100</c:f>
              <c:numCache>
                <c:formatCode>General</c:formatCode>
                <c:ptCount val="4"/>
                <c:pt idx="0">
                  <c:v>5.506849315068493</c:v>
                </c:pt>
                <c:pt idx="1">
                  <c:v>22</c:v>
                </c:pt>
                <c:pt idx="2">
                  <c:v>24</c:v>
                </c:pt>
                <c:pt idx="3">
                  <c:v>22</c:v>
                </c:pt>
              </c:numCache>
            </c:numRef>
          </c:val>
          <c:extLst>
            <c:ext xmlns:c16="http://schemas.microsoft.com/office/drawing/2014/chart" uri="{C3380CC4-5D6E-409C-BE32-E72D297353CC}">
              <c16:uniqueId val="{00000002-374A-45A6-93F2-EF79F1974DEE}"/>
            </c:ext>
          </c:extLst>
        </c:ser>
        <c:ser>
          <c:idx val="1"/>
          <c:order val="1"/>
          <c:tx>
            <c:strRef>
              <c:f>[1]Chart1!$O$96</c:f>
              <c:strCache>
                <c:ptCount val="1"/>
                <c:pt idx="0">
                  <c:v>Number of Lost disputes</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[1]Chart1!$M$97:$M$100</c:f>
              <c:strCache>
                <c:ptCount val="4"/>
                <c:pt idx="0">
                  <c:v>Average</c:v>
                </c:pt>
                <c:pt idx="1">
                  <c:v>Bosco and Sons</c:v>
                </c:pt>
                <c:pt idx="2">
                  <c:v>Grimes - Bode</c:v>
                </c:pt>
                <c:pt idx="3">
                  <c:v>Kemmer LLC</c:v>
                </c:pt>
              </c:strCache>
            </c:strRef>
          </c:cat>
          <c:val>
            <c:numRef>
              <c:f>[1]Chart1!$O$97:$O$100</c:f>
              <c:numCache>
                <c:formatCode>General</c:formatCode>
                <c:ptCount val="4"/>
                <c:pt idx="0">
                  <c:v>1</c:v>
                </c:pt>
                <c:pt idx="1">
                  <c:v>2</c:v>
                </c:pt>
                <c:pt idx="2">
                  <c:v>1</c:v>
                </c:pt>
                <c:pt idx="3">
                  <c:v>1</c:v>
                </c:pt>
              </c:numCache>
            </c:numRef>
          </c:val>
          <c:extLst>
            <c:ext xmlns:c16="http://schemas.microsoft.com/office/drawing/2014/chart" uri="{C3380CC4-5D6E-409C-BE32-E72D297353CC}">
              <c16:uniqueId val="{00000003-374A-45A6-93F2-EF79F1974DEE}"/>
            </c:ext>
          </c:extLst>
        </c:ser>
        <c:dLbls>
          <c:dLblPos val="ctr"/>
          <c:showLegendKey val="0"/>
          <c:showVal val="1"/>
          <c:showCatName val="0"/>
          <c:showSerName val="0"/>
          <c:showPercent val="0"/>
          <c:showBubbleSize val="0"/>
        </c:dLbls>
        <c:gapWidth val="100"/>
        <c:overlap val="100"/>
        <c:axId val="104681840"/>
        <c:axId val="394086288"/>
      </c:barChart>
      <c:catAx>
        <c:axId val="10468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86288"/>
        <c:crosses val="autoZero"/>
        <c:auto val="1"/>
        <c:lblAlgn val="ctr"/>
        <c:lblOffset val="100"/>
        <c:noMultiLvlLbl val="0"/>
      </c:catAx>
      <c:valAx>
        <c:axId val="394086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81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800" b="0" i="0" baseline="0">
                <a:effectLst/>
              </a:rPr>
              <a:t>The </a:t>
            </a:r>
            <a:r>
              <a:rPr lang="en-PH" sz="1800" b="1" i="0" u="sng" baseline="0">
                <a:effectLst/>
              </a:rPr>
              <a:t>Outliers in Number of Disputes per client</a:t>
            </a:r>
            <a:r>
              <a:rPr lang="en-PH" sz="1800" b="0" i="0" baseline="0">
                <a:effectLst/>
              </a:rPr>
              <a:t> </a:t>
            </a:r>
            <a:endParaRPr lang="en-PH">
              <a:effectLst/>
            </a:endParaRPr>
          </a:p>
          <a:p>
            <a:pPr>
              <a:defRPr/>
            </a:pPr>
            <a:r>
              <a:rPr lang="en-PH" sz="1800" b="0" i="0" baseline="0">
                <a:effectLst/>
              </a:rPr>
              <a:t>again includes the </a:t>
            </a:r>
            <a:r>
              <a:rPr lang="en-PH" sz="1800" b="0" i="0" baseline="0">
                <a:solidFill>
                  <a:srgbClr val="FF0000"/>
                </a:solidFill>
                <a:effectLst/>
              </a:rPr>
              <a:t>Delinquents.</a:t>
            </a:r>
            <a:endParaRPr lang="en-PH">
              <a:solidFill>
                <a:srgbClr val="FF0000"/>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FF00"/>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6-7537-4640-9199-7581A08A793B}"/>
              </c:ext>
            </c:extLst>
          </c:dPt>
          <c:dPt>
            <c:idx val="1"/>
            <c:invertIfNegative val="0"/>
            <c:bubble3D val="0"/>
            <c:spPr>
              <a:solidFill>
                <a:srgbClr val="FF0000"/>
              </a:solidFill>
              <a:ln>
                <a:noFill/>
              </a:ln>
              <a:effectLst/>
            </c:spPr>
            <c:extLst>
              <c:ext xmlns:c16="http://schemas.microsoft.com/office/drawing/2014/chart" uri="{C3380CC4-5D6E-409C-BE32-E72D297353CC}">
                <c16:uniqueId val="{00000009-7537-4640-9199-7581A08A793B}"/>
              </c:ext>
            </c:extLst>
          </c:dPt>
          <c:dPt>
            <c:idx val="2"/>
            <c:invertIfNegative val="0"/>
            <c:bubble3D val="0"/>
            <c:spPr>
              <a:solidFill>
                <a:srgbClr val="FFC000"/>
              </a:solidFill>
              <a:ln>
                <a:noFill/>
              </a:ln>
              <a:effectLst/>
            </c:spPr>
            <c:extLst>
              <c:ext xmlns:c16="http://schemas.microsoft.com/office/drawing/2014/chart" uri="{C3380CC4-5D6E-409C-BE32-E72D297353CC}">
                <c16:uniqueId val="{0000000E-7537-4640-9199-7581A08A793B}"/>
              </c:ext>
            </c:extLst>
          </c:dPt>
          <c:dPt>
            <c:idx val="3"/>
            <c:invertIfNegative val="0"/>
            <c:bubble3D val="0"/>
            <c:spPr>
              <a:solidFill>
                <a:srgbClr val="FFC000"/>
              </a:solidFill>
              <a:ln>
                <a:noFill/>
              </a:ln>
              <a:effectLst/>
            </c:spPr>
            <c:extLst>
              <c:ext xmlns:c16="http://schemas.microsoft.com/office/drawing/2014/chart" uri="{C3380CC4-5D6E-409C-BE32-E72D297353CC}">
                <c16:uniqueId val="{00000010-7537-4640-9199-7581A08A793B}"/>
              </c:ext>
            </c:extLst>
          </c:dPt>
          <c:dPt>
            <c:idx val="4"/>
            <c:invertIfNegative val="0"/>
            <c:bubble3D val="0"/>
            <c:spPr>
              <a:solidFill>
                <a:srgbClr val="FF0000"/>
              </a:solidFill>
              <a:ln>
                <a:noFill/>
              </a:ln>
              <a:effectLst/>
            </c:spPr>
            <c:extLst>
              <c:ext xmlns:c16="http://schemas.microsoft.com/office/drawing/2014/chart" uri="{C3380CC4-5D6E-409C-BE32-E72D297353CC}">
                <c16:uniqueId val="{0000000B-7537-4640-9199-7581A08A79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'findings(tables n charts)'!$G$355:$G$359</c:f>
              <c:strCache>
                <c:ptCount val="5"/>
                <c:pt idx="0">
                  <c:v>Average</c:v>
                </c:pt>
                <c:pt idx="1">
                  <c:v>West - Rogahn</c:v>
                </c:pt>
                <c:pt idx="2">
                  <c:v>Bosco and Sons</c:v>
                </c:pt>
                <c:pt idx="3">
                  <c:v>Grimes - Bode</c:v>
                </c:pt>
                <c:pt idx="4">
                  <c:v>Stanton, Labadie and Roberts</c:v>
                </c:pt>
              </c:strCache>
            </c:strRef>
          </c:cat>
          <c:val>
            <c:numRef>
              <c:f>'findings(tables n charts)'!$H$355:$H$359</c:f>
              <c:numCache>
                <c:formatCode>0</c:formatCode>
                <c:ptCount val="5"/>
                <c:pt idx="0">
                  <c:v>6.541666666666667</c:v>
                </c:pt>
                <c:pt idx="1">
                  <c:v>24</c:v>
                </c:pt>
                <c:pt idx="2">
                  <c:v>24</c:v>
                </c:pt>
                <c:pt idx="3">
                  <c:v>25</c:v>
                </c:pt>
                <c:pt idx="4">
                  <c:v>27</c:v>
                </c:pt>
              </c:numCache>
            </c:numRef>
          </c:val>
          <c:extLst>
            <c:ext xmlns:c16="http://schemas.microsoft.com/office/drawing/2014/chart" uri="{C3380CC4-5D6E-409C-BE32-E72D297353CC}">
              <c16:uniqueId val="{00000000-7537-4640-9199-7581A08A793B}"/>
            </c:ext>
          </c:extLst>
        </c:ser>
        <c:dLbls>
          <c:dLblPos val="outEnd"/>
          <c:showLegendKey val="0"/>
          <c:showVal val="1"/>
          <c:showCatName val="0"/>
          <c:showSerName val="0"/>
          <c:showPercent val="0"/>
          <c:showBubbleSize val="0"/>
        </c:dLbls>
        <c:gapWidth val="120"/>
        <c:overlap val="-27"/>
        <c:axId val="1104597120"/>
        <c:axId val="1104606688"/>
      </c:barChart>
      <c:catAx>
        <c:axId val="110459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606688"/>
        <c:crosses val="autoZero"/>
        <c:auto val="1"/>
        <c:lblAlgn val="ctr"/>
        <c:lblOffset val="100"/>
        <c:noMultiLvlLbl val="0"/>
      </c:catAx>
      <c:valAx>
        <c:axId val="1104606688"/>
        <c:scaling>
          <c:orientation val="minMax"/>
        </c:scaling>
        <c:delete val="1"/>
        <c:axPos val="l"/>
        <c:numFmt formatCode="0" sourceLinked="1"/>
        <c:majorTickMark val="none"/>
        <c:minorTickMark val="none"/>
        <c:tickLblPos val="nextTo"/>
        <c:crossAx val="1104597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[PA1_B4_Grp34-Nollora.xlsx]findings(tables n charts)!PivotTable7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Total Revenue from France shows that only </a:t>
            </a:r>
            <a:r>
              <a:rPr lang="en-US" baseline="0">
                <a:solidFill>
                  <a:srgbClr val="FF0000"/>
                </a:solidFill>
              </a:rPr>
              <a:t>13%</a:t>
            </a:r>
            <a:r>
              <a:rPr lang="en-US" baseline="0"/>
              <a:t> of the Revenues are from </a:t>
            </a:r>
            <a:r>
              <a:rPr lang="en-US" baseline="0">
                <a:solidFill>
                  <a:srgbClr val="FF0000"/>
                </a:solidFill>
              </a:rPr>
              <a:t>lost disputes</a:t>
            </a:r>
            <a:r>
              <a:rPr lang="en-US" baseline="0"/>
              <a:t>.</a:t>
            </a:r>
            <a:endParaRPr lang="en-US">
              <a:solidFill>
                <a:schemeClr val="tx1">
                  <a:lumMod val="85000"/>
                  <a:lumOff val="1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lumMod val="60000"/>
              <a:lumOff val="40000"/>
            </a:schemeClr>
          </a:solidFill>
          <a:ln w="19050">
            <a:solidFill>
              <a:schemeClr val="lt1"/>
            </a:solidFill>
          </a:ln>
          <a:effectLst/>
        </c:spPr>
      </c:pivotFmt>
      <c:pivotFmt>
        <c:idx val="2"/>
        <c:spPr>
          <a:solidFill>
            <a:schemeClr val="accent6">
              <a:lumMod val="40000"/>
              <a:lumOff val="60000"/>
            </a:schemeClr>
          </a:solidFill>
          <a:ln w="19050">
            <a:solidFill>
              <a:schemeClr val="lt1"/>
            </a:solidFill>
          </a:ln>
          <a:effectLst/>
        </c:spPr>
      </c:pivotFmt>
      <c:pivotFmt>
        <c:idx val="3"/>
        <c:spPr>
          <a:solidFill>
            <a:srgbClr val="FF0000"/>
          </a:solidFill>
          <a:ln w="19050">
            <a:solidFill>
              <a:schemeClr val="lt1"/>
            </a:solidFill>
          </a:ln>
          <a:effectLst/>
        </c:spPr>
      </c:pivotFmt>
    </c:pivotFmts>
    <c:plotArea>
      <c:layout/>
      <c:pieChart>
        <c:varyColors val="1"/>
        <c:ser>
          <c:idx val="0"/>
          <c:order val="0"/>
          <c:tx>
            <c:strRef>
              <c:f>'findings(tables n charts)'!$F$95</c:f>
              <c:strCache>
                <c:ptCount val="1"/>
                <c:pt idx="0">
                  <c:v>Total</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D247-4985-AE3F-0E7DFA734CE9}"/>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D247-4985-AE3F-0E7DFA734CE9}"/>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D247-4985-AE3F-0E7DFA734C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'findings(tables n charts)'!$E$96:$E$99</c:f>
              <c:strCache>
                <c:ptCount val="3"/>
                <c:pt idx="0">
                  <c:v>lost</c:v>
                </c:pt>
                <c:pt idx="1">
                  <c:v>won</c:v>
                </c:pt>
                <c:pt idx="2">
                  <c:v>no dispute</c:v>
                </c:pt>
              </c:strCache>
            </c:strRef>
          </c:cat>
          <c:val>
            <c:numRef>
              <c:f>'findings(tables n charts)'!$F$96:$F$99</c:f>
              <c:numCache>
                <c:formatCode>General</c:formatCode>
                <c:ptCount val="3"/>
                <c:pt idx="0">
                  <c:v>526264</c:v>
                </c:pt>
                <c:pt idx="1">
                  <c:v>1031977</c:v>
                </c:pt>
                <c:pt idx="2">
                  <c:v>2384050</c:v>
                </c:pt>
              </c:numCache>
            </c:numRef>
          </c:val>
          <c:extLst>
            <c:ext xmlns:c16="http://schemas.microsoft.com/office/drawing/2014/chart" uri="{C3380CC4-5D6E-409C-BE32-E72D297353CC}">
              <c16:uniqueId val="{00000000-9F8F-4DCA-B104-9897F6FCD35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sng" baseline="0">
                <a:effectLst/>
              </a:rPr>
              <a:t>Percentage of Disputes from the Total Transactions per client</a:t>
            </a:r>
            <a:endParaRPr lang="en-PH">
              <a:effectLst/>
            </a:endParaRPr>
          </a:p>
          <a:p>
            <a:pPr>
              <a:defRPr/>
            </a:pP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0000"/>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5-40D6-44EE-8B65-E71445899E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'findings(tables n charts)'!$G$388:$G$393</c:f>
              <c:strCache>
                <c:ptCount val="6"/>
                <c:pt idx="0">
                  <c:v>Average of clients w/ at least one dispute</c:v>
                </c:pt>
                <c:pt idx="1">
                  <c:v>West - Rogahn</c:v>
                </c:pt>
                <c:pt idx="2">
                  <c:v>Nader - Dooley</c:v>
                </c:pt>
                <c:pt idx="3">
                  <c:v>Ankunding - Rempel</c:v>
                </c:pt>
                <c:pt idx="4">
                  <c:v>Stanton, Labadie and Roberts</c:v>
                </c:pt>
                <c:pt idx="5">
                  <c:v>Metz, Gottlieb and Effertz</c:v>
                </c:pt>
              </c:strCache>
            </c:strRef>
          </c:cat>
          <c:val>
            <c:numRef>
              <c:f>'findings(tables n charts)'!$H$388:$H$393</c:f>
              <c:numCache>
                <c:formatCode>0%</c:formatCode>
                <c:ptCount val="6"/>
                <c:pt idx="0">
                  <c:v>0.25830867434554805</c:v>
                </c:pt>
                <c:pt idx="1">
                  <c:v>0.92307692307692313</c:v>
                </c:pt>
                <c:pt idx="2">
                  <c:v>0.95454545454545459</c:v>
                </c:pt>
                <c:pt idx="3">
                  <c:v>0.95652173913043481</c:v>
                </c:pt>
                <c:pt idx="4">
                  <c:v>0.9642857142857143</c:v>
                </c:pt>
                <c:pt idx="5">
                  <c:v>1</c:v>
                </c:pt>
              </c:numCache>
            </c:numRef>
          </c:val>
          <c:extLst>
            <c:ext xmlns:c16="http://schemas.microsoft.com/office/drawing/2014/chart" uri="{C3380CC4-5D6E-409C-BE32-E72D297353CC}">
              <c16:uniqueId val="{00000000-40D6-44EE-8B65-E71445899ECD}"/>
            </c:ext>
          </c:extLst>
        </c:ser>
        <c:dLbls>
          <c:dLblPos val="outEnd"/>
          <c:showLegendKey val="0"/>
          <c:showVal val="1"/>
          <c:showCatName val="0"/>
          <c:showSerName val="0"/>
          <c:showPercent val="0"/>
          <c:showBubbleSize val="0"/>
        </c:dLbls>
        <c:gapWidth val="120"/>
        <c:overlap val="-27"/>
        <c:axId val="1104621664"/>
        <c:axId val="1104616256"/>
      </c:barChart>
      <c:catAx>
        <c:axId val="110462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616256"/>
        <c:crosses val="autoZero"/>
        <c:auto val="1"/>
        <c:lblAlgn val="ctr"/>
        <c:lblOffset val="100"/>
        <c:noMultiLvlLbl val="0"/>
      </c:catAx>
      <c:valAx>
        <c:axId val="1104616256"/>
        <c:scaling>
          <c:orientation val="minMax"/>
        </c:scaling>
        <c:delete val="1"/>
        <c:axPos val="l"/>
        <c:numFmt formatCode="0%" sourceLinked="1"/>
        <c:majorTickMark val="none"/>
        <c:minorTickMark val="none"/>
        <c:tickLblPos val="nextTo"/>
        <c:crossAx val="1104621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sng" baseline="0">
                <a:effectLst/>
              </a:rPr>
              <a:t>Total # of Lost Disputes Outliers</a:t>
            </a:r>
            <a:endParaRPr lang="en-PH">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0000"/>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3-E9B5-4D26-A5F6-7EB31DAD70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'findings(tables n charts)'!$G$429:$G$434</c:f>
              <c:strCache>
                <c:ptCount val="6"/>
                <c:pt idx="0">
                  <c:v>Average</c:v>
                </c:pt>
                <c:pt idx="1">
                  <c:v>Metz, Gottlieb and Effertz</c:v>
                </c:pt>
                <c:pt idx="2">
                  <c:v>Nader - Dooley</c:v>
                </c:pt>
                <c:pt idx="3">
                  <c:v>Ankunding - Rempel</c:v>
                </c:pt>
                <c:pt idx="4">
                  <c:v>West - Rogahn</c:v>
                </c:pt>
                <c:pt idx="5">
                  <c:v>Stanton, Labadie and Roberts</c:v>
                </c:pt>
              </c:strCache>
            </c:strRef>
          </c:cat>
          <c:val>
            <c:numRef>
              <c:f>'findings(tables n charts)'!$H$429:$H$434</c:f>
              <c:numCache>
                <c:formatCode>General</c:formatCode>
                <c:ptCount val="6"/>
                <c:pt idx="0" formatCode="0">
                  <c:v>2.9705882352941178</c:v>
                </c:pt>
                <c:pt idx="1">
                  <c:v>8</c:v>
                </c:pt>
                <c:pt idx="2">
                  <c:v>8</c:v>
                </c:pt>
                <c:pt idx="3">
                  <c:v>8</c:v>
                </c:pt>
                <c:pt idx="4">
                  <c:v>11</c:v>
                </c:pt>
                <c:pt idx="5">
                  <c:v>12</c:v>
                </c:pt>
              </c:numCache>
            </c:numRef>
          </c:val>
          <c:extLst>
            <c:ext xmlns:c16="http://schemas.microsoft.com/office/drawing/2014/chart" uri="{C3380CC4-5D6E-409C-BE32-E72D297353CC}">
              <c16:uniqueId val="{00000000-E9B5-4D26-A5F6-7EB31DAD70B3}"/>
            </c:ext>
          </c:extLst>
        </c:ser>
        <c:dLbls>
          <c:dLblPos val="outEnd"/>
          <c:showLegendKey val="0"/>
          <c:showVal val="1"/>
          <c:showCatName val="0"/>
          <c:showSerName val="0"/>
          <c:showPercent val="0"/>
          <c:showBubbleSize val="0"/>
        </c:dLbls>
        <c:gapWidth val="120"/>
        <c:overlap val="-27"/>
        <c:axId val="1309573984"/>
        <c:axId val="1309563168"/>
      </c:barChart>
      <c:catAx>
        <c:axId val="130957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563168"/>
        <c:crosses val="autoZero"/>
        <c:auto val="1"/>
        <c:lblAlgn val="ctr"/>
        <c:lblOffset val="100"/>
        <c:noMultiLvlLbl val="0"/>
      </c:catAx>
      <c:valAx>
        <c:axId val="1309563168"/>
        <c:scaling>
          <c:orientation val="minMax"/>
        </c:scaling>
        <c:delete val="1"/>
        <c:axPos val="l"/>
        <c:numFmt formatCode="0" sourceLinked="1"/>
        <c:majorTickMark val="none"/>
        <c:minorTickMark val="none"/>
        <c:tickLblPos val="nextTo"/>
        <c:crossAx val="1309573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400">
                <a:effectLst/>
              </a:rPr>
              <a:t>It's</a:t>
            </a:r>
            <a:r>
              <a:rPr lang="en-PH" sz="1400" baseline="0">
                <a:effectLst/>
              </a:rPr>
              <a:t> taking an average of </a:t>
            </a:r>
            <a:r>
              <a:rPr lang="en-PH" sz="1400" baseline="0">
                <a:solidFill>
                  <a:schemeClr val="accent2"/>
                </a:solidFill>
                <a:effectLst/>
              </a:rPr>
              <a:t>38.46% longer </a:t>
            </a:r>
            <a:r>
              <a:rPr lang="en-PH" sz="1400" baseline="0">
                <a:effectLst/>
              </a:rPr>
              <a:t>to settle clients</a:t>
            </a:r>
            <a:r>
              <a:rPr lang="en-PH" sz="1400" baseline="0">
                <a:solidFill>
                  <a:schemeClr val="accent2"/>
                </a:solidFill>
                <a:effectLst/>
              </a:rPr>
              <a:t> dispute </a:t>
            </a:r>
            <a:endParaRPr lang="en-PH"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0000"/>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0E27-420E-9981-28BC996089E6}"/>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0E27-420E-9981-28BC996089E6}"/>
              </c:ext>
            </c:extLst>
          </c:dPt>
          <c:dLbls>
            <c:delete val="1"/>
          </c:dLbls>
          <c:cat>
            <c:strRef>
              <c:f>'findings(tables n charts)'!$E$11:$E$12</c:f>
              <c:strCache>
                <c:ptCount val="2"/>
                <c:pt idx="0">
                  <c:v>All invoice</c:v>
                </c:pt>
                <c:pt idx="1">
                  <c:v>disputes</c:v>
                </c:pt>
              </c:strCache>
            </c:strRef>
          </c:cat>
          <c:val>
            <c:numRef>
              <c:f>'findings(tables n charts)'!$F$11:$F$12</c:f>
              <c:numCache>
                <c:formatCode>0</c:formatCode>
                <c:ptCount val="2"/>
                <c:pt idx="0">
                  <c:v>26.444849959448501</c:v>
                </c:pt>
                <c:pt idx="1">
                  <c:v>36.17863397548161</c:v>
                </c:pt>
              </c:numCache>
            </c:numRef>
          </c:val>
          <c:extLst>
            <c:ext xmlns:c16="http://schemas.microsoft.com/office/drawing/2014/chart" uri="{C3380CC4-5D6E-409C-BE32-E72D297353CC}">
              <c16:uniqueId val="{00000004-0E27-420E-9981-28BC996089E6}"/>
            </c:ext>
          </c:extLst>
        </c:ser>
        <c:dLbls>
          <c:dLblPos val="outEnd"/>
          <c:showLegendKey val="0"/>
          <c:showVal val="1"/>
          <c:showCatName val="0"/>
          <c:showSerName val="0"/>
          <c:showPercent val="0"/>
          <c:showBubbleSize val="0"/>
        </c:dLbls>
        <c:gapWidth val="219"/>
        <c:overlap val="-27"/>
        <c:axId val="394088464"/>
        <c:axId val="394084656"/>
      </c:barChart>
      <c:catAx>
        <c:axId val="39408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84656"/>
        <c:crosses val="autoZero"/>
        <c:auto val="1"/>
        <c:lblAlgn val="ctr"/>
        <c:lblOffset val="100"/>
        <c:noMultiLvlLbl val="0"/>
      </c:catAx>
      <c:valAx>
        <c:axId val="394084656"/>
        <c:scaling>
          <c:orientation val="minMax"/>
        </c:scaling>
        <c:delete val="1"/>
        <c:axPos val="l"/>
        <c:numFmt formatCode="0" sourceLinked="1"/>
        <c:majorTickMark val="none"/>
        <c:minorTickMark val="none"/>
        <c:tickLblPos val="nextTo"/>
        <c:crossAx val="394088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[PA1_B4_Grp34-Nollora.xlsx]findings(tables n charts)!PivotTable3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a:t>
            </a:r>
            <a:r>
              <a:rPr lang="en-US" baseline="0"/>
              <a:t> this </a:t>
            </a:r>
            <a:r>
              <a:rPr lang="en-US" baseline="0">
                <a:solidFill>
                  <a:schemeClr val="accent2"/>
                </a:solidFill>
              </a:rPr>
              <a:t>disputes</a:t>
            </a:r>
            <a:r>
              <a:rPr lang="en-US" baseline="0"/>
              <a:t>, o</a:t>
            </a:r>
            <a:r>
              <a:rPr lang="en-US"/>
              <a:t>n average, it takes </a:t>
            </a:r>
            <a:r>
              <a:rPr lang="en-US">
                <a:solidFill>
                  <a:srgbClr val="00B0F0"/>
                </a:solidFill>
              </a:rPr>
              <a:t>3 more days </a:t>
            </a:r>
            <a:r>
              <a:rPr lang="en-US"/>
              <a:t>to settle </a:t>
            </a:r>
            <a:r>
              <a:rPr lang="en-US">
                <a:solidFill>
                  <a:srgbClr val="00B0F0"/>
                </a:solidFill>
              </a:rPr>
              <a:t>Won disputes</a:t>
            </a:r>
          </a:p>
        </c:rich>
      </c:tx>
      <c:layout>
        <c:manualLayout>
          <c:xMode val="edge"/>
          <c:yMode val="edge"/>
          <c:x val="0.10835766444227152"/>
          <c:y val="3.18650971304172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5">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40000"/>
              <a:lumOff val="60000"/>
            </a:schemeClr>
          </a:solidFill>
          <a:ln>
            <a:noFill/>
          </a:ln>
          <a:effectLst/>
        </c:spPr>
      </c:pivotFmt>
      <c:pivotFmt>
        <c:idx val="8"/>
        <c:spPr>
          <a:solidFill>
            <a:srgbClr val="FF0000"/>
          </a:solidFill>
          <a:ln>
            <a:noFill/>
          </a:ln>
          <a:effectLst/>
        </c:spPr>
      </c:pivotFmt>
    </c:pivotFmts>
    <c:plotArea>
      <c:layout/>
      <c:barChart>
        <c:barDir val="col"/>
        <c:grouping val="clustered"/>
        <c:varyColors val="0"/>
        <c:ser>
          <c:idx val="0"/>
          <c:order val="0"/>
          <c:tx>
            <c:strRef>
              <c:f>'findings(tables n charts)'!$F$27</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5-DD10-47A5-9F88-9556A04DDD41}"/>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1-DD10-47A5-9F88-9556A04DDD41}"/>
              </c:ext>
            </c:extLst>
          </c:dPt>
          <c:cat>
            <c:strRef>
              <c:f>'findings(tables n charts)'!$E$28:$E$30</c:f>
              <c:strCache>
                <c:ptCount val="2"/>
                <c:pt idx="0">
                  <c:v>lost</c:v>
                </c:pt>
                <c:pt idx="1">
                  <c:v>won</c:v>
                </c:pt>
              </c:strCache>
            </c:strRef>
          </c:cat>
          <c:val>
            <c:numRef>
              <c:f>'findings(tables n charts)'!$F$28:$F$30</c:f>
              <c:numCache>
                <c:formatCode>0</c:formatCode>
                <c:ptCount val="2"/>
                <c:pt idx="0">
                  <c:v>34.049504950495049</c:v>
                </c:pt>
                <c:pt idx="1">
                  <c:v>36.636170212765954</c:v>
                </c:pt>
              </c:numCache>
            </c:numRef>
          </c:val>
          <c:extLst>
            <c:ext xmlns:c16="http://schemas.microsoft.com/office/drawing/2014/chart" uri="{C3380CC4-5D6E-409C-BE32-E72D297353CC}">
              <c16:uniqueId val="{00000002-DD10-47A5-9F88-9556A04DDD41}"/>
            </c:ext>
          </c:extLst>
        </c:ser>
        <c:dLbls>
          <c:showLegendKey val="0"/>
          <c:showVal val="0"/>
          <c:showCatName val="0"/>
          <c:showSerName val="0"/>
          <c:showPercent val="0"/>
          <c:showBubbleSize val="0"/>
        </c:dLbls>
        <c:gapWidth val="219"/>
        <c:overlap val="-27"/>
        <c:axId val="394087376"/>
        <c:axId val="394085200"/>
      </c:barChart>
      <c:catAx>
        <c:axId val="39408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85200"/>
        <c:crosses val="autoZero"/>
        <c:auto val="1"/>
        <c:lblAlgn val="ctr"/>
        <c:lblOffset val="100"/>
        <c:noMultiLvlLbl val="0"/>
      </c:catAx>
      <c:valAx>
        <c:axId val="394085200"/>
        <c:scaling>
          <c:orientation val="minMax"/>
          <c:min val="0"/>
        </c:scaling>
        <c:delete val="1"/>
        <c:axPos val="l"/>
        <c:numFmt formatCode="0" sourceLinked="1"/>
        <c:majorTickMark val="none"/>
        <c:minorTickMark val="none"/>
        <c:tickLblPos val="nextTo"/>
        <c:crossAx val="394087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Yellevate</a:t>
            </a:r>
            <a:r>
              <a:rPr lang="en-US" baseline="0">
                <a:solidFill>
                  <a:srgbClr val="FF0000"/>
                </a:solidFill>
              </a:rPr>
              <a:t> lost </a:t>
            </a:r>
            <a:r>
              <a:rPr lang="en-US">
                <a:solidFill>
                  <a:srgbClr val="FF0000"/>
                </a:solidFill>
              </a:rPr>
              <a:t>17.69% </a:t>
            </a:r>
            <a:r>
              <a:rPr lang="en-US"/>
              <a:t>of the </a:t>
            </a:r>
            <a:r>
              <a:rPr lang="en-US" b="1" u="sng"/>
              <a:t>Total Disputes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5E7A-4B6B-BCBD-23D4ED04E6F9}"/>
              </c:ext>
            </c:extLst>
          </c:dPt>
          <c:dPt>
            <c:idx val="1"/>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3-5E7A-4B6B-BCBD-23D4ED04E6F9}"/>
              </c:ext>
            </c:extLst>
          </c:dPt>
          <c:cat>
            <c:strRef>
              <c:f>'findings(tables n charts)'!$E$41:$E$42</c:f>
              <c:strCache>
                <c:ptCount val="2"/>
                <c:pt idx="0">
                  <c:v>% of lost dispute</c:v>
                </c:pt>
                <c:pt idx="1">
                  <c:v>% of won dispute</c:v>
                </c:pt>
              </c:strCache>
            </c:strRef>
          </c:cat>
          <c:val>
            <c:numRef>
              <c:f>'findings(tables n charts)'!$F$41:$F$42</c:f>
              <c:numCache>
                <c:formatCode>General</c:formatCode>
                <c:ptCount val="2"/>
                <c:pt idx="0" formatCode="_(* #,##0.00_);_(* \(#,##0.00\);_(* &quot;-&quot;??_);_(@_)">
                  <c:v>17.688266199649739</c:v>
                </c:pt>
                <c:pt idx="1">
                  <c:v>82.31</c:v>
                </c:pt>
              </c:numCache>
            </c:numRef>
          </c:val>
          <c:extLst>
            <c:ext xmlns:c16="http://schemas.microsoft.com/office/drawing/2014/chart" uri="{C3380CC4-5D6E-409C-BE32-E72D297353CC}">
              <c16:uniqueId val="{00000004-5E7A-4B6B-BCBD-23D4ED04E6F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These</a:t>
            </a:r>
            <a:r>
              <a:rPr lang="en-PH" baseline="0"/>
              <a:t> </a:t>
            </a:r>
            <a:r>
              <a:rPr lang="en-PH" baseline="0">
                <a:solidFill>
                  <a:srgbClr val="FF0000"/>
                </a:solidFill>
              </a:rPr>
              <a:t>Dispute Losses </a:t>
            </a:r>
            <a:r>
              <a:rPr lang="en-PH" baseline="0">
                <a:solidFill>
                  <a:sysClr val="windowText" lastClr="000000">
                    <a:lumMod val="65000"/>
                    <a:lumOff val="35000"/>
                  </a:sysClr>
                </a:solidFill>
              </a:rPr>
              <a:t>have resulted to</a:t>
            </a:r>
            <a:r>
              <a:rPr lang="en-PH" baseline="0"/>
              <a:t> </a:t>
            </a:r>
            <a:r>
              <a:rPr lang="en-PH" baseline="0">
                <a:solidFill>
                  <a:srgbClr val="FF0000"/>
                </a:solidFill>
              </a:rPr>
              <a:t>4.67%</a:t>
            </a:r>
            <a:r>
              <a:rPr lang="en-PH" baseline="0"/>
              <a:t> </a:t>
            </a:r>
            <a:r>
              <a:rPr lang="en-PH" baseline="0">
                <a:solidFill>
                  <a:srgbClr val="FF0000"/>
                </a:solidFill>
              </a:rPr>
              <a:t>Revenue Loss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50DE-4D1E-8839-4362E488855A}"/>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50DE-4D1E-8839-4362E488855A}"/>
              </c:ext>
            </c:extLst>
          </c:dPt>
          <c:cat>
            <c:strRef>
              <c:f>'findings(tables n charts)'!$E$58:$E$59</c:f>
              <c:strCache>
                <c:ptCount val="2"/>
                <c:pt idx="0">
                  <c:v>Revenue lost (%)</c:v>
                </c:pt>
                <c:pt idx="1">
                  <c:v>Revenue Gain (%)</c:v>
                </c:pt>
              </c:strCache>
            </c:strRef>
          </c:cat>
          <c:val>
            <c:numRef>
              <c:f>'findings(tables n charts)'!$F$58:$F$59</c:f>
              <c:numCache>
                <c:formatCode>_(* #,##0.00_);_(* \(#,##0.00\);_(* "-"??_);_(@_)</c:formatCode>
                <c:ptCount val="2"/>
                <c:pt idx="0">
                  <c:v>4.6726617531186534</c:v>
                </c:pt>
                <c:pt idx="1">
                  <c:v>95.32733824688134</c:v>
                </c:pt>
              </c:numCache>
            </c:numRef>
          </c:val>
          <c:extLst>
            <c:ext xmlns:c16="http://schemas.microsoft.com/office/drawing/2014/chart" uri="{C3380CC4-5D6E-409C-BE32-E72D297353CC}">
              <c16:uniqueId val="{00000004-50DE-4D1E-8839-4362E488855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[PA1_B4_Grp34-Nollora.xlsx]findings(tables n charts)!PivotTable2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Majority</a:t>
            </a:r>
            <a:r>
              <a:rPr lang="en-US" baseline="0"/>
              <a:t> </a:t>
            </a:r>
            <a:r>
              <a:rPr lang="en-US" baseline="0">
                <a:solidFill>
                  <a:srgbClr val="FF3300"/>
                </a:solidFill>
              </a:rPr>
              <a:t>(76%) </a:t>
            </a:r>
            <a:r>
              <a:rPr lang="en-US" baseline="0"/>
              <a:t>of the </a:t>
            </a:r>
            <a:r>
              <a:rPr lang="en-US" b="1" u="sng">
                <a:solidFill>
                  <a:srgbClr val="FF0000"/>
                </a:solidFill>
              </a:rPr>
              <a:t>Total Revenue Loss </a:t>
            </a:r>
          </a:p>
          <a:p>
            <a:pPr>
              <a:defRPr/>
            </a:pPr>
            <a:r>
              <a:rPr lang="en-US"/>
              <a:t>came from </a:t>
            </a:r>
            <a:r>
              <a:rPr lang="en-US">
                <a:solidFill>
                  <a:srgbClr val="FF3300"/>
                </a:solidFill>
              </a:rPr>
              <a:t>France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2">
              <a:lumMod val="40000"/>
              <a:lumOff val="60000"/>
            </a:schemeClr>
          </a:solidFill>
          <a:ln w="19050">
            <a:solidFill>
              <a:schemeClr val="lt1"/>
            </a:solidFill>
          </a:ln>
          <a:effectLst/>
        </c:spPr>
      </c:pivotFmt>
      <c:pivotFmt>
        <c:idx val="3"/>
        <c:spPr>
          <a:solidFill>
            <a:schemeClr val="bg1">
              <a:lumMod val="75000"/>
            </a:schemeClr>
          </a:solidFill>
          <a:ln w="19050">
            <a:solidFill>
              <a:schemeClr val="lt1"/>
            </a:solidFill>
          </a:ln>
          <a:effectLst/>
        </c:spPr>
      </c:pivotFmt>
      <c:pivotFmt>
        <c:idx val="4"/>
        <c:spPr>
          <a:solidFill>
            <a:schemeClr val="accent4">
              <a:lumMod val="40000"/>
              <a:lumOff val="60000"/>
            </a:schemeClr>
          </a:solidFill>
          <a:ln w="19050">
            <a:solidFill>
              <a:schemeClr val="lt1"/>
            </a:solidFill>
          </a:ln>
          <a:effectLst/>
        </c:spPr>
      </c:pivotFmt>
      <c:pivotFmt>
        <c:idx val="5"/>
        <c:spPr>
          <a:solidFill>
            <a:schemeClr val="accent1">
              <a:lumMod val="40000"/>
              <a:lumOff val="6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0000"/>
          </a:solidFill>
          <a:ln w="19050">
            <a:solidFill>
              <a:schemeClr val="lt1"/>
            </a:solidFill>
          </a:ln>
          <a:effectLst/>
        </c:spPr>
      </c:pivotFmt>
      <c:pivotFmt>
        <c:idx val="8"/>
        <c:spPr>
          <a:solidFill>
            <a:schemeClr val="accent2">
              <a:lumMod val="40000"/>
              <a:lumOff val="60000"/>
            </a:schemeClr>
          </a:solidFill>
          <a:ln w="19050">
            <a:solidFill>
              <a:schemeClr val="lt1"/>
            </a:solidFill>
          </a:ln>
          <a:effectLst/>
        </c:spPr>
      </c:pivotFmt>
      <c:pivotFmt>
        <c:idx val="9"/>
        <c:spPr>
          <a:solidFill>
            <a:schemeClr val="bg1">
              <a:lumMod val="75000"/>
            </a:schemeClr>
          </a:solidFill>
          <a:ln w="19050">
            <a:solidFill>
              <a:schemeClr val="lt1"/>
            </a:solidFill>
          </a:ln>
          <a:effectLst/>
        </c:spPr>
      </c:pivotFmt>
      <c:pivotFmt>
        <c:idx val="10"/>
        <c:spPr>
          <a:solidFill>
            <a:schemeClr val="accent4">
              <a:lumMod val="40000"/>
              <a:lumOff val="60000"/>
            </a:schemeClr>
          </a:solidFill>
          <a:ln w="19050">
            <a:solidFill>
              <a:schemeClr val="lt1"/>
            </a:solidFill>
          </a:ln>
          <a:effectLst/>
        </c:spPr>
      </c:pivotFmt>
      <c:pivotFmt>
        <c:idx val="11"/>
        <c:spPr>
          <a:solidFill>
            <a:schemeClr val="accent1">
              <a:lumMod val="40000"/>
              <a:lumOff val="60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FF3300"/>
          </a:solidFill>
          <a:ln w="19050">
            <a:solidFill>
              <a:schemeClr val="lt1"/>
            </a:solidFill>
          </a:ln>
          <a:effectLst/>
        </c:spPr>
      </c:pivotFmt>
      <c:pivotFmt>
        <c:idx val="14"/>
        <c:spPr>
          <a:solidFill>
            <a:schemeClr val="accent2">
              <a:lumMod val="20000"/>
              <a:lumOff val="80000"/>
            </a:schemeClr>
          </a:solidFill>
          <a:ln w="19050">
            <a:solidFill>
              <a:schemeClr val="lt1"/>
            </a:solidFill>
          </a:ln>
          <a:effectLst/>
        </c:spPr>
      </c:pivotFmt>
      <c:pivotFmt>
        <c:idx val="15"/>
        <c:spPr>
          <a:solidFill>
            <a:schemeClr val="bg1">
              <a:lumMod val="95000"/>
            </a:schemeClr>
          </a:solidFill>
          <a:ln w="19050">
            <a:solidFill>
              <a:schemeClr val="lt1"/>
            </a:solidFill>
          </a:ln>
          <a:effectLst/>
        </c:spPr>
      </c:pivotFmt>
      <c:pivotFmt>
        <c:idx val="16"/>
        <c:spPr>
          <a:solidFill>
            <a:schemeClr val="accent4">
              <a:lumMod val="20000"/>
              <a:lumOff val="80000"/>
            </a:schemeClr>
          </a:solidFill>
          <a:ln w="19050">
            <a:solidFill>
              <a:schemeClr val="lt1"/>
            </a:solidFill>
          </a:ln>
          <a:effectLst/>
        </c:spPr>
      </c:pivotFmt>
      <c:pivotFmt>
        <c:idx val="17"/>
        <c:spPr>
          <a:solidFill>
            <a:schemeClr val="accent1">
              <a:lumMod val="20000"/>
              <a:lumOff val="80000"/>
            </a:schemeClr>
          </a:solidFill>
          <a:ln w="19050">
            <a:solidFill>
              <a:schemeClr val="lt1"/>
            </a:solidFill>
          </a:ln>
          <a:effectLst/>
        </c:spPr>
      </c:pivotFmt>
    </c:pivotFmts>
    <c:plotArea>
      <c:layout/>
      <c:pieChart>
        <c:varyColors val="1"/>
        <c:ser>
          <c:idx val="0"/>
          <c:order val="0"/>
          <c:tx>
            <c:strRef>
              <c:f>'findings(tables n charts)'!$F$75</c:f>
              <c:strCache>
                <c:ptCount val="1"/>
                <c:pt idx="0">
                  <c:v>Total</c:v>
                </c:pt>
              </c:strCache>
            </c:strRef>
          </c:tx>
          <c:dPt>
            <c:idx val="0"/>
            <c:bubble3D val="0"/>
            <c:spPr>
              <a:solidFill>
                <a:srgbClr val="FF3300"/>
              </a:solidFill>
              <a:ln w="19050">
                <a:solidFill>
                  <a:schemeClr val="lt1"/>
                </a:solidFill>
              </a:ln>
              <a:effectLst/>
            </c:spPr>
            <c:extLst>
              <c:ext xmlns:c16="http://schemas.microsoft.com/office/drawing/2014/chart" uri="{C3380CC4-5D6E-409C-BE32-E72D297353CC}">
                <c16:uniqueId val="{00000001-F187-40D6-A2FD-A0A23B9E5959}"/>
              </c:ext>
            </c:extLst>
          </c:dPt>
          <c:dPt>
            <c:idx val="1"/>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3-F187-40D6-A2FD-A0A23B9E5959}"/>
              </c:ext>
            </c:extLst>
          </c:dPt>
          <c:dPt>
            <c:idx val="2"/>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5-F187-40D6-A2FD-A0A23B9E5959}"/>
              </c:ext>
            </c:extLst>
          </c:dPt>
          <c:dPt>
            <c:idx val="3"/>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7-F187-40D6-A2FD-A0A23B9E5959}"/>
              </c:ext>
            </c:extLst>
          </c:dPt>
          <c:dPt>
            <c:idx val="4"/>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9-F187-40D6-A2FD-A0A23B9E59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'findings(tables n charts)'!$E$76:$E$81</c:f>
              <c:strCache>
                <c:ptCount val="5"/>
                <c:pt idx="0">
                  <c:v>France</c:v>
                </c:pt>
                <c:pt idx="1">
                  <c:v>Russia</c:v>
                </c:pt>
                <c:pt idx="2">
                  <c:v>China</c:v>
                </c:pt>
                <c:pt idx="3">
                  <c:v>United States</c:v>
                </c:pt>
                <c:pt idx="4">
                  <c:v>Spain</c:v>
                </c:pt>
              </c:strCache>
            </c:strRef>
          </c:cat>
          <c:val>
            <c:numRef>
              <c:f>'findings(tables n charts)'!$F$76:$F$81</c:f>
              <c:numCache>
                <c:formatCode>General</c:formatCode>
                <c:ptCount val="5"/>
                <c:pt idx="0">
                  <c:v>526264</c:v>
                </c:pt>
                <c:pt idx="1">
                  <c:v>81291</c:v>
                </c:pt>
                <c:pt idx="2">
                  <c:v>42630</c:v>
                </c:pt>
                <c:pt idx="3">
                  <c:v>22936</c:v>
                </c:pt>
                <c:pt idx="4">
                  <c:v>17046</c:v>
                </c:pt>
              </c:numCache>
            </c:numRef>
          </c:val>
          <c:extLst>
            <c:ext xmlns:c16="http://schemas.microsoft.com/office/drawing/2014/chart" uri="{C3380CC4-5D6E-409C-BE32-E72D297353CC}">
              <c16:uniqueId val="{0000000A-F187-40D6-A2FD-A0A23B9E595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6750525071496314"/>
          <c:y val="0.41559471497636147"/>
          <c:w val="0.18817253300489992"/>
          <c:h val="0.329743675274009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[PA1_B4_Grp34-Nollora.xlsx]findings(tables n charts)!PivotTable7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baseline="0"/>
              <a:t>Total Revenue from France </a:t>
            </a:r>
            <a:r>
              <a:rPr lang="en-US" baseline="0"/>
              <a:t>shows that only </a:t>
            </a:r>
            <a:r>
              <a:rPr lang="en-US" baseline="0">
                <a:solidFill>
                  <a:srgbClr val="FF3300"/>
                </a:solidFill>
              </a:rPr>
              <a:t>13%</a:t>
            </a:r>
            <a:r>
              <a:rPr lang="en-US" baseline="0"/>
              <a:t> of the Revenues are from </a:t>
            </a:r>
            <a:r>
              <a:rPr lang="en-US" baseline="0">
                <a:solidFill>
                  <a:srgbClr val="FF3300"/>
                </a:solidFill>
              </a:rPr>
              <a:t>lost disputes</a:t>
            </a:r>
            <a:r>
              <a:rPr lang="en-US" baseline="0"/>
              <a:t>.</a:t>
            </a:r>
            <a:endParaRPr lang="en-US">
              <a:solidFill>
                <a:schemeClr val="tx1">
                  <a:lumMod val="85000"/>
                  <a:lumOff val="1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lumMod val="60000"/>
              <a:lumOff val="40000"/>
            </a:schemeClr>
          </a:solidFill>
          <a:ln w="19050">
            <a:solidFill>
              <a:schemeClr val="lt1"/>
            </a:solidFill>
          </a:ln>
          <a:effectLst/>
        </c:spPr>
      </c:pivotFmt>
      <c:pivotFmt>
        <c:idx val="2"/>
        <c:spPr>
          <a:solidFill>
            <a:schemeClr val="accent6">
              <a:lumMod val="40000"/>
              <a:lumOff val="60000"/>
            </a:schemeClr>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FF0000"/>
          </a:solidFill>
          <a:ln w="19050">
            <a:solidFill>
              <a:schemeClr val="lt1"/>
            </a:solidFill>
          </a:ln>
          <a:effectLst/>
        </c:spPr>
      </c:pivotFmt>
      <c:pivotFmt>
        <c:idx val="6"/>
        <c:spPr>
          <a:solidFill>
            <a:schemeClr val="accent6">
              <a:lumMod val="40000"/>
              <a:lumOff val="60000"/>
            </a:schemeClr>
          </a:solidFill>
          <a:ln w="19050">
            <a:solidFill>
              <a:schemeClr val="lt1"/>
            </a:solidFill>
          </a:ln>
          <a:effectLst/>
        </c:spPr>
      </c:pivotFmt>
      <c:pivotFmt>
        <c:idx val="7"/>
        <c:spPr>
          <a:solidFill>
            <a:schemeClr val="accent6">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FF3300"/>
          </a:solidFill>
          <a:ln w="19050">
            <a:solidFill>
              <a:schemeClr val="lt1"/>
            </a:solidFill>
          </a:ln>
          <a:effectLst/>
        </c:spPr>
      </c:pivotFmt>
      <c:pivotFmt>
        <c:idx val="10"/>
        <c:spPr>
          <a:solidFill>
            <a:schemeClr val="accent6">
              <a:lumMod val="20000"/>
              <a:lumOff val="80000"/>
            </a:schemeClr>
          </a:solidFill>
          <a:ln w="19050">
            <a:solidFill>
              <a:schemeClr val="lt1"/>
            </a:solidFill>
          </a:ln>
          <a:effectLst/>
        </c:spPr>
      </c:pivotFmt>
      <c:pivotFmt>
        <c:idx val="11"/>
        <c:spPr>
          <a:solidFill>
            <a:schemeClr val="accent6">
              <a:lumMod val="40000"/>
              <a:lumOff val="60000"/>
            </a:schemeClr>
          </a:solidFill>
          <a:ln w="19050">
            <a:solidFill>
              <a:schemeClr val="lt1"/>
            </a:solidFill>
          </a:ln>
          <a:effectLst/>
        </c:spPr>
      </c:pivotFmt>
    </c:pivotFmts>
    <c:plotArea>
      <c:layout/>
      <c:pieChart>
        <c:varyColors val="1"/>
        <c:ser>
          <c:idx val="0"/>
          <c:order val="0"/>
          <c:tx>
            <c:strRef>
              <c:f>'findings(tables n charts)'!$F$95</c:f>
              <c:strCache>
                <c:ptCount val="1"/>
                <c:pt idx="0">
                  <c:v>Total</c:v>
                </c:pt>
              </c:strCache>
            </c:strRef>
          </c:tx>
          <c:dPt>
            <c:idx val="0"/>
            <c:bubble3D val="0"/>
            <c:spPr>
              <a:solidFill>
                <a:srgbClr val="FF3300"/>
              </a:solidFill>
              <a:ln w="19050">
                <a:solidFill>
                  <a:schemeClr val="lt1"/>
                </a:solidFill>
              </a:ln>
              <a:effectLst/>
            </c:spPr>
            <c:extLst>
              <c:ext xmlns:c16="http://schemas.microsoft.com/office/drawing/2014/chart" uri="{C3380CC4-5D6E-409C-BE32-E72D297353CC}">
                <c16:uniqueId val="{00000001-C825-440E-A25E-941354697489}"/>
              </c:ext>
            </c:extLst>
          </c:dPt>
          <c:dPt>
            <c:idx val="1"/>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3-C825-440E-A25E-941354697489}"/>
              </c:ext>
            </c:extLst>
          </c:dPt>
          <c:dPt>
            <c:idx val="2"/>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5-C825-440E-A25E-9413546974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'findings(tables n charts)'!$E$96:$E$99</c:f>
              <c:strCache>
                <c:ptCount val="3"/>
                <c:pt idx="0">
                  <c:v>lost</c:v>
                </c:pt>
                <c:pt idx="1">
                  <c:v>won</c:v>
                </c:pt>
                <c:pt idx="2">
                  <c:v>no dispute</c:v>
                </c:pt>
              </c:strCache>
            </c:strRef>
          </c:cat>
          <c:val>
            <c:numRef>
              <c:f>'findings(tables n charts)'!$F$96:$F$99</c:f>
              <c:numCache>
                <c:formatCode>General</c:formatCode>
                <c:ptCount val="3"/>
                <c:pt idx="0">
                  <c:v>526264</c:v>
                </c:pt>
                <c:pt idx="1">
                  <c:v>1031977</c:v>
                </c:pt>
                <c:pt idx="2">
                  <c:v>2384050</c:v>
                </c:pt>
              </c:numCache>
            </c:numRef>
          </c:val>
          <c:extLst>
            <c:ext xmlns:c16="http://schemas.microsoft.com/office/drawing/2014/chart" uri="{C3380CC4-5D6E-409C-BE32-E72D297353CC}">
              <c16:uniqueId val="{00000006-C825-440E-A25E-94135469748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[PA1_B4_Grp34-Nollora.xlsx]findings(tables n charts)!PivotTable8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B050"/>
                </a:solidFill>
              </a:rPr>
              <a:t>24%</a:t>
            </a:r>
            <a:r>
              <a:rPr lang="en-US" baseline="0">
                <a:solidFill>
                  <a:srgbClr val="00B050"/>
                </a:solidFill>
              </a:rPr>
              <a:t> </a:t>
            </a:r>
            <a:r>
              <a:rPr lang="en-US" baseline="0"/>
              <a:t>of </a:t>
            </a:r>
            <a:r>
              <a:rPr lang="en-US" b="1" u="sng"/>
              <a:t>Yellevate's Total Revenue</a:t>
            </a:r>
            <a:r>
              <a:rPr lang="en-US" b="1" u="sng" baseline="0"/>
              <a:t> Gains</a:t>
            </a:r>
          </a:p>
          <a:p>
            <a:pPr>
              <a:defRPr/>
            </a:pPr>
            <a:r>
              <a:rPr lang="en-US" baseline="0"/>
              <a:t>came from </a:t>
            </a:r>
            <a:r>
              <a:rPr lang="en-US" baseline="0">
                <a:solidFill>
                  <a:srgbClr val="00B050"/>
                </a:solidFill>
              </a:rPr>
              <a:t>France</a:t>
            </a:r>
            <a:r>
              <a:rPr lang="en-US" baseline="0"/>
              <a:t>, eliminating them </a:t>
            </a:r>
          </a:p>
          <a:p>
            <a:pPr>
              <a:defRPr/>
            </a:pPr>
            <a:r>
              <a:rPr lang="en-US" baseline="0"/>
              <a:t>would be a bad idea.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lumMod val="75000"/>
            </a:schemeClr>
          </a:solidFill>
          <a:ln w="19050">
            <a:solidFill>
              <a:schemeClr val="lt1"/>
            </a:solidFill>
          </a:ln>
          <a:effectLst/>
        </c:spPr>
      </c:pivotFmt>
      <c:pivotFmt>
        <c:idx val="2"/>
        <c:spPr>
          <a:solidFill>
            <a:srgbClr val="00B050"/>
          </a:solidFill>
          <a:ln w="19050">
            <a:solidFill>
              <a:schemeClr val="lt1"/>
            </a:solidFill>
          </a:ln>
          <a:effectLst/>
        </c:spPr>
      </c:pivotFmt>
      <c:pivotFmt>
        <c:idx val="3"/>
        <c:spPr>
          <a:solidFill>
            <a:schemeClr val="accent3">
              <a:lumMod val="20000"/>
              <a:lumOff val="80000"/>
            </a:schemeClr>
          </a:solidFill>
          <a:ln w="19050">
            <a:solidFill>
              <a:schemeClr val="lt1"/>
            </a:solidFill>
          </a:ln>
          <a:effectLst/>
        </c:spPr>
      </c:pivotFmt>
      <c:pivotFmt>
        <c:idx val="4"/>
        <c:spPr>
          <a:solidFill>
            <a:schemeClr val="accent3">
              <a:lumMod val="40000"/>
              <a:lumOff val="60000"/>
            </a:schemeClr>
          </a:solidFill>
          <a:ln w="19050">
            <a:solidFill>
              <a:schemeClr val="lt1"/>
            </a:solidFill>
          </a:ln>
          <a:effectLst/>
        </c:spPr>
      </c:pivotFmt>
      <c:pivotFmt>
        <c:idx val="5"/>
        <c:spPr>
          <a:solidFill>
            <a:schemeClr val="accent3">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3">
              <a:lumMod val="75000"/>
            </a:schemeClr>
          </a:solidFill>
          <a:ln w="19050">
            <a:solidFill>
              <a:schemeClr val="lt1"/>
            </a:solidFill>
          </a:ln>
          <a:effectLst/>
        </c:spPr>
      </c:pivotFmt>
      <c:pivotFmt>
        <c:idx val="8"/>
        <c:spPr>
          <a:solidFill>
            <a:srgbClr val="00B050"/>
          </a:solidFill>
          <a:ln w="19050">
            <a:solidFill>
              <a:schemeClr val="lt1"/>
            </a:solidFill>
          </a:ln>
          <a:effectLst/>
        </c:spPr>
      </c:pivotFmt>
      <c:pivotFmt>
        <c:idx val="9"/>
        <c:spPr>
          <a:solidFill>
            <a:schemeClr val="accent3">
              <a:lumMod val="20000"/>
              <a:lumOff val="80000"/>
            </a:schemeClr>
          </a:solidFill>
          <a:ln w="19050">
            <a:solidFill>
              <a:schemeClr val="lt1"/>
            </a:solidFill>
          </a:ln>
          <a:effectLst/>
        </c:spPr>
      </c:pivotFmt>
      <c:pivotFmt>
        <c:idx val="10"/>
        <c:spPr>
          <a:solidFill>
            <a:schemeClr val="accent3">
              <a:lumMod val="40000"/>
              <a:lumOff val="60000"/>
            </a:schemeClr>
          </a:solidFill>
          <a:ln w="19050">
            <a:solidFill>
              <a:schemeClr val="lt1"/>
            </a:solidFill>
          </a:ln>
          <a:effectLst/>
        </c:spPr>
      </c:pivotFmt>
      <c:pivotFmt>
        <c:idx val="11"/>
        <c:spPr>
          <a:solidFill>
            <a:schemeClr val="accent3">
              <a:lumMod val="60000"/>
              <a:lumOff val="40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3">
              <a:lumMod val="75000"/>
            </a:schemeClr>
          </a:solidFill>
          <a:ln w="19050">
            <a:solidFill>
              <a:schemeClr val="lt1"/>
            </a:solidFill>
          </a:ln>
          <a:effectLst/>
        </c:spPr>
      </c:pivotFmt>
      <c:pivotFmt>
        <c:idx val="14"/>
        <c:spPr>
          <a:solidFill>
            <a:srgbClr val="00B050"/>
          </a:solidFill>
          <a:ln w="19050">
            <a:solidFill>
              <a:schemeClr val="lt1"/>
            </a:solidFill>
          </a:ln>
          <a:effectLst/>
        </c:spPr>
      </c:pivotFmt>
      <c:pivotFmt>
        <c:idx val="15"/>
        <c:spPr>
          <a:solidFill>
            <a:schemeClr val="accent3">
              <a:lumMod val="20000"/>
              <a:lumOff val="80000"/>
            </a:schemeClr>
          </a:solidFill>
          <a:ln w="19050">
            <a:solidFill>
              <a:schemeClr val="lt1"/>
            </a:solidFill>
          </a:ln>
          <a:effectLst/>
        </c:spPr>
      </c:pivotFmt>
      <c:pivotFmt>
        <c:idx val="16"/>
        <c:spPr>
          <a:solidFill>
            <a:schemeClr val="accent3">
              <a:lumMod val="40000"/>
              <a:lumOff val="60000"/>
            </a:schemeClr>
          </a:solidFill>
          <a:ln w="19050">
            <a:solidFill>
              <a:schemeClr val="lt1"/>
            </a:solidFill>
          </a:ln>
          <a:effectLst/>
        </c:spPr>
      </c:pivotFmt>
      <c:pivotFmt>
        <c:idx val="17"/>
        <c:spPr>
          <a:solidFill>
            <a:schemeClr val="accent3">
              <a:lumMod val="60000"/>
              <a:lumOff val="40000"/>
            </a:schemeClr>
          </a:solidFill>
          <a:ln w="19050">
            <a:solidFill>
              <a:schemeClr val="lt1"/>
            </a:solidFill>
          </a:ln>
          <a:effectLst/>
        </c:spPr>
      </c:pivotFmt>
    </c:pivotFmts>
    <c:plotArea>
      <c:layout/>
      <c:pieChart>
        <c:varyColors val="1"/>
        <c:ser>
          <c:idx val="0"/>
          <c:order val="0"/>
          <c:tx>
            <c:strRef>
              <c:f>'findings(tables n charts)'!$F$110</c:f>
              <c:strCache>
                <c:ptCount val="1"/>
                <c:pt idx="0">
                  <c:v>Total</c:v>
                </c:pt>
              </c:strCache>
            </c:strRef>
          </c:tx>
          <c:dPt>
            <c:idx val="0"/>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1-B177-4939-8859-88D0209F0E21}"/>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B177-4939-8859-88D0209F0E21}"/>
              </c:ext>
            </c:extLst>
          </c:dPt>
          <c:dPt>
            <c:idx val="2"/>
            <c:bubble3D val="0"/>
            <c:spPr>
              <a:solidFill>
                <a:schemeClr val="accent3">
                  <a:lumMod val="20000"/>
                  <a:lumOff val="80000"/>
                </a:schemeClr>
              </a:solidFill>
              <a:ln w="19050">
                <a:solidFill>
                  <a:schemeClr val="lt1"/>
                </a:solidFill>
              </a:ln>
              <a:effectLst/>
            </c:spPr>
            <c:extLst>
              <c:ext xmlns:c16="http://schemas.microsoft.com/office/drawing/2014/chart" uri="{C3380CC4-5D6E-409C-BE32-E72D297353CC}">
                <c16:uniqueId val="{00000005-B177-4939-8859-88D0209F0E21}"/>
              </c:ext>
            </c:extLst>
          </c:dPt>
          <c:dPt>
            <c:idx val="3"/>
            <c:bubble3D val="0"/>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7-B177-4939-8859-88D0209F0E21}"/>
              </c:ext>
            </c:extLst>
          </c:dPt>
          <c:dPt>
            <c:idx val="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9-B177-4939-8859-88D0209F0E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'findings(tables n charts)'!$E$111:$E$116</c:f>
              <c:strCache>
                <c:ptCount val="5"/>
                <c:pt idx="0">
                  <c:v>China</c:v>
                </c:pt>
                <c:pt idx="1">
                  <c:v>France</c:v>
                </c:pt>
                <c:pt idx="2">
                  <c:v>United States</c:v>
                </c:pt>
                <c:pt idx="3">
                  <c:v>Russia</c:v>
                </c:pt>
                <c:pt idx="4">
                  <c:v>Spain</c:v>
                </c:pt>
              </c:strCache>
            </c:strRef>
          </c:cat>
          <c:val>
            <c:numRef>
              <c:f>'findings(tables n charts)'!$F$111:$F$116</c:f>
              <c:numCache>
                <c:formatCode>General</c:formatCode>
                <c:ptCount val="5"/>
                <c:pt idx="0">
                  <c:v>3962266</c:v>
                </c:pt>
                <c:pt idx="1">
                  <c:v>3416027</c:v>
                </c:pt>
                <c:pt idx="2">
                  <c:v>2715141</c:v>
                </c:pt>
                <c:pt idx="3">
                  <c:v>2368915</c:v>
                </c:pt>
                <c:pt idx="4">
                  <c:v>1617802</c:v>
                </c:pt>
              </c:numCache>
            </c:numRef>
          </c:val>
          <c:extLst>
            <c:ext xmlns:c16="http://schemas.microsoft.com/office/drawing/2014/chart" uri="{C3380CC4-5D6E-409C-BE32-E72D297353CC}">
              <c16:uniqueId val="{0000000A-B177-4939-8859-88D0209F0E2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u="sng"/>
              <a:t>Yellevate's Total Revenue Gains</a:t>
            </a:r>
          </a:p>
        </c:rich>
      </c:tx>
      <c:overlay val="0"/>
      <c:spPr>
        <a:noFill/>
        <a:ln>
          <a:noFill/>
        </a:ln>
        <a:effectLst/>
      </c:spPr>
    </c:title>
    <c:autoTitleDeleted val="0"/>
    <c:plotArea>
      <c:layout>
        <c:manualLayout>
          <c:layoutTarget val="inner"/>
          <c:xMode val="edge"/>
          <c:yMode val="edge"/>
          <c:x val="0.23899790722782088"/>
          <c:y val="0.12161203022381045"/>
          <c:w val="0.50592070894636365"/>
          <c:h val="0.77417289546662227"/>
        </c:manualLayout>
      </c:layout>
      <c:pieChart>
        <c:varyColors val="1"/>
        <c:ser>
          <c:idx val="0"/>
          <c:order val="0"/>
          <c:tx>
            <c:strRef>
              <c:f>'findings(tables n charts)'!$F$256</c:f>
              <c:strCache>
                <c:ptCount val="1"/>
                <c:pt idx="0">
                  <c:v>Rev Gains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C7-46FE-AA86-1919F01D1C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C7-46FE-AA86-1919F01D1C5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9C7-46FE-AA86-1919F01D1C5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9C7-46FE-AA86-1919F01D1C5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9C7-46FE-AA86-1919F01D1C5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9C7-46FE-AA86-1919F01D1C5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9C7-46FE-AA86-1919F01D1C50}"/>
              </c:ext>
            </c:extLst>
          </c:dPt>
          <c:dPt>
            <c:idx val="7"/>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F-29C7-46FE-AA86-1919F01D1C50}"/>
              </c:ext>
            </c:extLst>
          </c:dPt>
          <c:cat>
            <c:strRef>
              <c:f>'findings(tables n charts)'!$E$257:$E$264</c:f>
              <c:strCache>
                <c:ptCount val="8"/>
                <c:pt idx="0">
                  <c:v>4640-FGEJI</c:v>
                </c:pt>
                <c:pt idx="1">
                  <c:v>8389-TCXFQ</c:v>
                </c:pt>
                <c:pt idx="2">
                  <c:v>9725-EZTEJ</c:v>
                </c:pt>
                <c:pt idx="3">
                  <c:v>3448-OWJOT</c:v>
                </c:pt>
                <c:pt idx="4">
                  <c:v>7600-OISKG</c:v>
                </c:pt>
                <c:pt idx="5">
                  <c:v>9771-QTLGZ</c:v>
                </c:pt>
                <c:pt idx="6">
                  <c:v>4632-QZOKX</c:v>
                </c:pt>
                <c:pt idx="7">
                  <c:v>others</c:v>
                </c:pt>
              </c:strCache>
            </c:strRef>
          </c:cat>
          <c:val>
            <c:numRef>
              <c:f>'findings(tables n charts)'!$F$257:$F$264</c:f>
              <c:numCache>
                <c:formatCode>General</c:formatCode>
                <c:ptCount val="8"/>
                <c:pt idx="0">
                  <c:v>221784</c:v>
                </c:pt>
                <c:pt idx="1">
                  <c:v>166517</c:v>
                </c:pt>
                <c:pt idx="2">
                  <c:v>126486</c:v>
                </c:pt>
                <c:pt idx="3">
                  <c:v>115767</c:v>
                </c:pt>
                <c:pt idx="4">
                  <c:v>99710</c:v>
                </c:pt>
                <c:pt idx="5">
                  <c:v>71525</c:v>
                </c:pt>
                <c:pt idx="6">
                  <c:v>55259</c:v>
                </c:pt>
                <c:pt idx="7">
                  <c:v>13223103</c:v>
                </c:pt>
              </c:numCache>
            </c:numRef>
          </c:val>
          <c:extLst>
            <c:ext xmlns:c16="http://schemas.microsoft.com/office/drawing/2014/chart" uri="{C3380CC4-5D6E-409C-BE32-E72D297353CC}">
              <c16:uniqueId val="{00000010-29C7-46FE-AA86-1919F01D1C5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[PA1_B4_Grp34-Nollora.xlsx]findings(tables n charts)!PivotTable8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B050"/>
                </a:solidFill>
              </a:rPr>
              <a:t>24%</a:t>
            </a:r>
            <a:r>
              <a:rPr lang="en-US" baseline="0">
                <a:solidFill>
                  <a:srgbClr val="00B050"/>
                </a:solidFill>
              </a:rPr>
              <a:t> </a:t>
            </a:r>
            <a:r>
              <a:rPr lang="en-US" baseline="0"/>
              <a:t>of </a:t>
            </a:r>
            <a:r>
              <a:rPr lang="en-US"/>
              <a:t>Yellevate's Total Revenue</a:t>
            </a:r>
            <a:r>
              <a:rPr lang="en-US" baseline="0"/>
              <a:t> Gains</a:t>
            </a:r>
          </a:p>
          <a:p>
            <a:pPr>
              <a:defRPr/>
            </a:pPr>
            <a:r>
              <a:rPr lang="en-US" baseline="0"/>
              <a:t>came from </a:t>
            </a:r>
            <a:r>
              <a:rPr lang="en-US" baseline="0">
                <a:solidFill>
                  <a:srgbClr val="00B050"/>
                </a:solidFill>
              </a:rPr>
              <a:t>France</a:t>
            </a:r>
            <a:r>
              <a:rPr lang="en-US" baseline="0"/>
              <a:t>, eliminating them </a:t>
            </a:r>
          </a:p>
          <a:p>
            <a:pPr>
              <a:defRPr/>
            </a:pPr>
            <a:r>
              <a:rPr lang="en-US" baseline="0"/>
              <a:t>would be a bad idea.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lumMod val="75000"/>
            </a:schemeClr>
          </a:solidFill>
          <a:ln w="19050">
            <a:solidFill>
              <a:schemeClr val="lt1"/>
            </a:solidFill>
          </a:ln>
          <a:effectLst/>
        </c:spPr>
      </c:pivotFmt>
      <c:pivotFmt>
        <c:idx val="2"/>
        <c:spPr>
          <a:solidFill>
            <a:srgbClr val="00B050"/>
          </a:solidFill>
          <a:ln w="19050">
            <a:solidFill>
              <a:schemeClr val="lt1"/>
            </a:solidFill>
          </a:ln>
          <a:effectLst/>
        </c:spPr>
      </c:pivotFmt>
      <c:pivotFmt>
        <c:idx val="3"/>
        <c:spPr>
          <a:solidFill>
            <a:schemeClr val="accent3">
              <a:lumMod val="20000"/>
              <a:lumOff val="80000"/>
            </a:schemeClr>
          </a:solidFill>
          <a:ln w="19050">
            <a:solidFill>
              <a:schemeClr val="lt1"/>
            </a:solidFill>
          </a:ln>
          <a:effectLst/>
        </c:spPr>
      </c:pivotFmt>
      <c:pivotFmt>
        <c:idx val="4"/>
        <c:spPr>
          <a:solidFill>
            <a:schemeClr val="accent3">
              <a:lumMod val="40000"/>
              <a:lumOff val="60000"/>
            </a:schemeClr>
          </a:solidFill>
          <a:ln w="19050">
            <a:solidFill>
              <a:schemeClr val="lt1"/>
            </a:solidFill>
          </a:ln>
          <a:effectLst/>
        </c:spPr>
      </c:pivotFmt>
      <c:pivotFmt>
        <c:idx val="5"/>
        <c:spPr>
          <a:solidFill>
            <a:schemeClr val="accent3">
              <a:lumMod val="60000"/>
              <a:lumOff val="40000"/>
            </a:schemeClr>
          </a:solidFill>
          <a:ln w="19050">
            <a:solidFill>
              <a:schemeClr val="lt1"/>
            </a:solidFill>
          </a:ln>
          <a:effectLst/>
        </c:spPr>
      </c:pivotFmt>
    </c:pivotFmts>
    <c:plotArea>
      <c:layout/>
      <c:pieChart>
        <c:varyColors val="1"/>
        <c:ser>
          <c:idx val="0"/>
          <c:order val="0"/>
          <c:tx>
            <c:strRef>
              <c:f>'findings(tables n charts)'!$F$110</c:f>
              <c:strCache>
                <c:ptCount val="1"/>
                <c:pt idx="0">
                  <c:v>Total</c:v>
                </c:pt>
              </c:strCache>
            </c:strRef>
          </c:tx>
          <c:dPt>
            <c:idx val="0"/>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1-2407-422E-AD44-DBE09921F737}"/>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2407-422E-AD44-DBE09921F737}"/>
              </c:ext>
            </c:extLst>
          </c:dPt>
          <c:dPt>
            <c:idx val="2"/>
            <c:bubble3D val="0"/>
            <c:spPr>
              <a:solidFill>
                <a:schemeClr val="accent3">
                  <a:lumMod val="20000"/>
                  <a:lumOff val="80000"/>
                </a:schemeClr>
              </a:solidFill>
              <a:ln w="19050">
                <a:solidFill>
                  <a:schemeClr val="lt1"/>
                </a:solidFill>
              </a:ln>
              <a:effectLst/>
            </c:spPr>
            <c:extLst>
              <c:ext xmlns:c16="http://schemas.microsoft.com/office/drawing/2014/chart" uri="{C3380CC4-5D6E-409C-BE32-E72D297353CC}">
                <c16:uniqueId val="{00000005-2407-422E-AD44-DBE09921F737}"/>
              </c:ext>
            </c:extLst>
          </c:dPt>
          <c:dPt>
            <c:idx val="3"/>
            <c:bubble3D val="0"/>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7-2407-422E-AD44-DBE09921F737}"/>
              </c:ext>
            </c:extLst>
          </c:dPt>
          <c:dPt>
            <c:idx val="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9-2407-422E-AD44-DBE09921F7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'findings(tables n charts)'!$E$111:$E$116</c:f>
              <c:strCache>
                <c:ptCount val="5"/>
                <c:pt idx="0">
                  <c:v>China</c:v>
                </c:pt>
                <c:pt idx="1">
                  <c:v>France</c:v>
                </c:pt>
                <c:pt idx="2">
                  <c:v>United States</c:v>
                </c:pt>
                <c:pt idx="3">
                  <c:v>Russia</c:v>
                </c:pt>
                <c:pt idx="4">
                  <c:v>Spain</c:v>
                </c:pt>
              </c:strCache>
            </c:strRef>
          </c:cat>
          <c:val>
            <c:numRef>
              <c:f>'findings(tables n charts)'!$F$111:$F$116</c:f>
              <c:numCache>
                <c:formatCode>General</c:formatCode>
                <c:ptCount val="5"/>
                <c:pt idx="0">
                  <c:v>3962266</c:v>
                </c:pt>
                <c:pt idx="1">
                  <c:v>3416027</c:v>
                </c:pt>
                <c:pt idx="2">
                  <c:v>2715141</c:v>
                </c:pt>
                <c:pt idx="3">
                  <c:v>2368915</c:v>
                </c:pt>
                <c:pt idx="4">
                  <c:v>1617802</c:v>
                </c:pt>
              </c:numCache>
            </c:numRef>
          </c:val>
          <c:extLst>
            <c:ext xmlns:c16="http://schemas.microsoft.com/office/drawing/2014/chart" uri="{C3380CC4-5D6E-409C-BE32-E72D297353CC}">
              <c16:uniqueId val="{00000000-EAB5-449E-8768-75F0E13C5D2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[PA1_B4_Grp34-Nollora.xlsx]findings(tables n charts)!PivotTable10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rgbClr val="FF0000"/>
                </a:solidFill>
              </a:rPr>
              <a:t>The 7 Stubborns </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rgbClr val="FF0000"/>
          </a:solidFill>
          <a:ln w="19050">
            <a:solidFill>
              <a:schemeClr val="lt1"/>
            </a:solidFill>
          </a:ln>
          <a:effectLst/>
        </c:spPr>
      </c:pivotFmt>
      <c:pivotFmt>
        <c:idx val="9"/>
        <c:spPr>
          <a:solidFill>
            <a:srgbClr val="FF0000"/>
          </a:solidFill>
          <a:ln w="19050">
            <a:solidFill>
              <a:schemeClr val="lt1"/>
            </a:solidFill>
          </a:ln>
          <a:effectLst/>
        </c:spPr>
      </c:pivotFmt>
      <c:pivotFmt>
        <c:idx val="10"/>
        <c:spPr>
          <a:solidFill>
            <a:srgbClr val="FF0000"/>
          </a:solidFill>
          <a:ln w="19050">
            <a:solidFill>
              <a:schemeClr val="lt1"/>
            </a:solidFill>
          </a:ln>
          <a:effectLst/>
        </c:spPr>
      </c:pivotFmt>
      <c:pivotFmt>
        <c:idx val="11"/>
        <c:spPr>
          <a:solidFill>
            <a:srgbClr val="FF0000"/>
          </a:solidFill>
          <a:ln w="19050">
            <a:solidFill>
              <a:schemeClr val="lt1"/>
            </a:solidFill>
          </a:ln>
          <a:effectLst/>
        </c:spPr>
      </c:pivotFmt>
      <c:pivotFmt>
        <c:idx val="12"/>
        <c:spPr>
          <a:solidFill>
            <a:srgbClr val="FF0000"/>
          </a:solidFill>
          <a:ln w="19050">
            <a:solidFill>
              <a:schemeClr val="lt1"/>
            </a:solidFill>
          </a:ln>
          <a:effectLst/>
        </c:spPr>
      </c:pivotFmt>
      <c:pivotFmt>
        <c:idx val="13"/>
        <c:spPr>
          <a:solidFill>
            <a:srgbClr val="FF0000"/>
          </a:solidFill>
          <a:ln w="19050">
            <a:solidFill>
              <a:schemeClr val="lt1"/>
            </a:solidFill>
          </a:ln>
          <a:effectLst/>
        </c:spPr>
      </c:pivotFmt>
      <c:pivotFmt>
        <c:idx val="14"/>
        <c:spPr>
          <a:solidFill>
            <a:srgbClr val="FF0000"/>
          </a:solidFill>
          <a:ln w="19050">
            <a:solidFill>
              <a:schemeClr val="lt1"/>
            </a:solidFill>
          </a:ln>
          <a:effectLst/>
        </c:spPr>
      </c:pivotFmt>
      <c:pivotFmt>
        <c:idx val="15"/>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F0000"/>
          </a:solidFill>
          <a:ln w="19050">
            <a:solidFill>
              <a:schemeClr val="lt1"/>
            </a:solidFill>
          </a:ln>
          <a:effectLst/>
        </c:spPr>
      </c:pivotFmt>
      <c:pivotFmt>
        <c:idx val="18"/>
        <c:spPr>
          <a:solidFill>
            <a:srgbClr val="FF0000"/>
          </a:solidFill>
          <a:ln w="19050">
            <a:solidFill>
              <a:schemeClr val="lt1"/>
            </a:solidFill>
          </a:ln>
          <a:effectLst/>
        </c:spPr>
      </c:pivotFmt>
      <c:pivotFmt>
        <c:idx val="19"/>
        <c:spPr>
          <a:solidFill>
            <a:srgbClr val="FF0000"/>
          </a:solidFill>
          <a:ln w="19050">
            <a:solidFill>
              <a:schemeClr val="lt1"/>
            </a:solidFill>
          </a:ln>
          <a:effectLst/>
        </c:spPr>
      </c:pivotFmt>
      <c:pivotFmt>
        <c:idx val="20"/>
        <c:spPr>
          <a:solidFill>
            <a:srgbClr val="FF0000"/>
          </a:solidFill>
          <a:ln w="19050">
            <a:solidFill>
              <a:schemeClr val="lt1"/>
            </a:solidFill>
          </a:ln>
          <a:effectLst/>
        </c:spPr>
      </c:pivotFmt>
      <c:pivotFmt>
        <c:idx val="21"/>
        <c:spPr>
          <a:solidFill>
            <a:srgbClr val="FF0000"/>
          </a:solidFill>
          <a:ln w="19050">
            <a:solidFill>
              <a:schemeClr val="lt1"/>
            </a:solidFill>
          </a:ln>
          <a:effectLst/>
        </c:spPr>
      </c:pivotFmt>
      <c:pivotFmt>
        <c:idx val="22"/>
        <c:spPr>
          <a:solidFill>
            <a:srgbClr val="FF0000"/>
          </a:solidFill>
          <a:ln w="19050">
            <a:solidFill>
              <a:schemeClr val="lt1"/>
            </a:solidFill>
          </a:ln>
          <a:effectLst/>
        </c:spPr>
      </c:pivotFmt>
      <c:pivotFmt>
        <c:idx val="23"/>
        <c:spPr>
          <a:solidFill>
            <a:srgbClr val="FF0000"/>
          </a:solidFill>
          <a:ln w="19050">
            <a:solidFill>
              <a:schemeClr val="lt1"/>
            </a:solidFill>
          </a:ln>
          <a:effectLst/>
        </c:spPr>
      </c:pivotFmt>
      <c:pivotFmt>
        <c:idx val="24"/>
        <c:spPr>
          <a:solidFill>
            <a:srgbClr val="FF0000"/>
          </a:solidFill>
          <a:ln w="19050">
            <a:solidFill>
              <a:schemeClr val="lt1"/>
            </a:solidFill>
          </a:ln>
          <a:effectLst/>
        </c:spPr>
        <c:marker>
          <c:symbol val="none"/>
        </c:marker>
        <c:dLbl>
          <c:idx val="0"/>
          <c:numFmt formatCode="[$$-10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0000"/>
          </a:solidFill>
          <a:ln w="19050">
            <a:solidFill>
              <a:schemeClr val="lt1"/>
            </a:solidFill>
          </a:ln>
          <a:effectLst/>
        </c:spPr>
      </c:pivotFmt>
      <c:pivotFmt>
        <c:idx val="26"/>
        <c:spPr>
          <a:solidFill>
            <a:srgbClr val="FF0000"/>
          </a:solidFill>
          <a:ln w="19050">
            <a:solidFill>
              <a:schemeClr val="lt1"/>
            </a:solidFill>
          </a:ln>
          <a:effectLst/>
        </c:spPr>
      </c:pivotFmt>
      <c:pivotFmt>
        <c:idx val="27"/>
        <c:spPr>
          <a:solidFill>
            <a:srgbClr val="FF0000"/>
          </a:solidFill>
          <a:ln w="19050">
            <a:solidFill>
              <a:schemeClr val="lt1"/>
            </a:solidFill>
          </a:ln>
          <a:effectLst/>
        </c:spPr>
      </c:pivotFmt>
      <c:pivotFmt>
        <c:idx val="28"/>
        <c:spPr>
          <a:solidFill>
            <a:srgbClr val="FF0000"/>
          </a:solidFill>
          <a:ln w="19050">
            <a:solidFill>
              <a:schemeClr val="lt1"/>
            </a:solidFill>
          </a:ln>
          <a:effectLst/>
        </c:spPr>
      </c:pivotFmt>
      <c:pivotFmt>
        <c:idx val="29"/>
        <c:spPr>
          <a:solidFill>
            <a:srgbClr val="FF0000"/>
          </a:solidFill>
          <a:ln w="19050">
            <a:solidFill>
              <a:schemeClr val="lt1"/>
            </a:solidFill>
          </a:ln>
          <a:effectLst/>
        </c:spPr>
      </c:pivotFmt>
      <c:pivotFmt>
        <c:idx val="30"/>
        <c:spPr>
          <a:solidFill>
            <a:srgbClr val="FF0000"/>
          </a:solidFill>
          <a:ln w="19050">
            <a:solidFill>
              <a:schemeClr val="lt1"/>
            </a:solidFill>
          </a:ln>
          <a:effectLst/>
        </c:spPr>
      </c:pivotFmt>
      <c:pivotFmt>
        <c:idx val="31"/>
        <c:spPr>
          <a:solidFill>
            <a:srgbClr val="FF0000"/>
          </a:solidFill>
          <a:ln w="19050">
            <a:solidFill>
              <a:schemeClr val="lt1"/>
            </a:solidFill>
          </a:ln>
          <a:effectLst/>
        </c:spPr>
      </c:pivotFmt>
    </c:pivotFmts>
    <c:plotArea>
      <c:layout/>
      <c:barChart>
        <c:barDir val="col"/>
        <c:grouping val="clustered"/>
        <c:varyColors val="0"/>
        <c:ser>
          <c:idx val="0"/>
          <c:order val="0"/>
          <c:tx>
            <c:strRef>
              <c:f>'findings(tables n charts)'!$F$192</c:f>
              <c:strCache>
                <c:ptCount val="1"/>
                <c:pt idx="0">
                  <c:v>Total</c:v>
                </c:pt>
              </c:strCache>
            </c:strRef>
          </c:tx>
          <c:spPr>
            <a:solidFill>
              <a:srgbClr val="FF0000"/>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1-76FD-45A3-B722-07885F04B94A}"/>
              </c:ext>
            </c:extLst>
          </c:dPt>
          <c:dPt>
            <c:idx val="1"/>
            <c:invertIfNegative val="0"/>
            <c:bubble3D val="0"/>
            <c:extLst>
              <c:ext xmlns:c16="http://schemas.microsoft.com/office/drawing/2014/chart" uri="{C3380CC4-5D6E-409C-BE32-E72D297353CC}">
                <c16:uniqueId val="{00000003-76FD-45A3-B722-07885F04B94A}"/>
              </c:ext>
            </c:extLst>
          </c:dPt>
          <c:dPt>
            <c:idx val="2"/>
            <c:invertIfNegative val="0"/>
            <c:bubble3D val="0"/>
            <c:extLst>
              <c:ext xmlns:c16="http://schemas.microsoft.com/office/drawing/2014/chart" uri="{C3380CC4-5D6E-409C-BE32-E72D297353CC}">
                <c16:uniqueId val="{00000005-76FD-45A3-B722-07885F04B94A}"/>
              </c:ext>
            </c:extLst>
          </c:dPt>
          <c:dPt>
            <c:idx val="3"/>
            <c:invertIfNegative val="0"/>
            <c:bubble3D val="0"/>
            <c:extLst>
              <c:ext xmlns:c16="http://schemas.microsoft.com/office/drawing/2014/chart" uri="{C3380CC4-5D6E-409C-BE32-E72D297353CC}">
                <c16:uniqueId val="{00000007-76FD-45A3-B722-07885F04B94A}"/>
              </c:ext>
            </c:extLst>
          </c:dPt>
          <c:dPt>
            <c:idx val="4"/>
            <c:invertIfNegative val="0"/>
            <c:bubble3D val="0"/>
            <c:extLst>
              <c:ext xmlns:c16="http://schemas.microsoft.com/office/drawing/2014/chart" uri="{C3380CC4-5D6E-409C-BE32-E72D297353CC}">
                <c16:uniqueId val="{00000009-76FD-45A3-B722-07885F04B94A}"/>
              </c:ext>
            </c:extLst>
          </c:dPt>
          <c:dPt>
            <c:idx val="5"/>
            <c:invertIfNegative val="0"/>
            <c:bubble3D val="0"/>
            <c:extLst>
              <c:ext xmlns:c16="http://schemas.microsoft.com/office/drawing/2014/chart" uri="{C3380CC4-5D6E-409C-BE32-E72D297353CC}">
                <c16:uniqueId val="{0000000B-76FD-45A3-B722-07885F04B94A}"/>
              </c:ext>
            </c:extLst>
          </c:dPt>
          <c:dPt>
            <c:idx val="6"/>
            <c:invertIfNegative val="0"/>
            <c:bubble3D val="0"/>
            <c:extLst>
              <c:ext xmlns:c16="http://schemas.microsoft.com/office/drawing/2014/chart" uri="{C3380CC4-5D6E-409C-BE32-E72D297353CC}">
                <c16:uniqueId val="{0000000D-76FD-45A3-B722-07885F04B94A}"/>
              </c:ext>
            </c:extLst>
          </c:dPt>
          <c:dLbls>
            <c:numFmt formatCode="[$$-10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'findings(tables n charts)'!$E$193:$E$200</c:f>
              <c:strCache>
                <c:ptCount val="7"/>
                <c:pt idx="0">
                  <c:v>West - Rogahn</c:v>
                </c:pt>
                <c:pt idx="1">
                  <c:v>Stanton, Labadie and Roberts</c:v>
                </c:pt>
                <c:pt idx="2">
                  <c:v>Ankunding - Rempel</c:v>
                </c:pt>
                <c:pt idx="3">
                  <c:v>Nader - Dooley</c:v>
                </c:pt>
                <c:pt idx="4">
                  <c:v>Gutkowski, Koch and Gleason</c:v>
                </c:pt>
                <c:pt idx="5">
                  <c:v>Metz, Gottlieb and Effertz</c:v>
                </c:pt>
                <c:pt idx="6">
                  <c:v>Bosco, Gutkowski and Strosin</c:v>
                </c:pt>
              </c:strCache>
            </c:strRef>
          </c:cat>
          <c:val>
            <c:numRef>
              <c:f>'findings(tables n charts)'!$F$193:$F$200</c:f>
              <c:numCache>
                <c:formatCode>General</c:formatCode>
                <c:ptCount val="7"/>
                <c:pt idx="0">
                  <c:v>88124</c:v>
                </c:pt>
                <c:pt idx="1">
                  <c:v>81783</c:v>
                </c:pt>
                <c:pt idx="2">
                  <c:v>49426</c:v>
                </c:pt>
                <c:pt idx="3">
                  <c:v>43770</c:v>
                </c:pt>
                <c:pt idx="4">
                  <c:v>43067</c:v>
                </c:pt>
                <c:pt idx="5">
                  <c:v>42486</c:v>
                </c:pt>
                <c:pt idx="6">
                  <c:v>41762</c:v>
                </c:pt>
              </c:numCache>
            </c:numRef>
          </c:val>
          <c:extLst>
            <c:ext xmlns:c16="http://schemas.microsoft.com/office/drawing/2014/chart" uri="{C3380CC4-5D6E-409C-BE32-E72D297353CC}">
              <c16:uniqueId val="{0000000E-76FD-45A3-B722-07885F04B94A}"/>
            </c:ext>
          </c:extLst>
        </c:ser>
        <c:dLbls>
          <c:dLblPos val="outEnd"/>
          <c:showLegendKey val="0"/>
          <c:showVal val="1"/>
          <c:showCatName val="0"/>
          <c:showSerName val="0"/>
          <c:showPercent val="0"/>
          <c:showBubbleSize val="0"/>
        </c:dLbls>
        <c:gapWidth val="100"/>
        <c:axId val="394089552"/>
        <c:axId val="394083024"/>
      </c:barChart>
      <c:catAx>
        <c:axId val="394089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83024"/>
        <c:crosses val="autoZero"/>
        <c:auto val="1"/>
        <c:lblAlgn val="ctr"/>
        <c:lblOffset val="100"/>
        <c:noMultiLvlLbl val="0"/>
      </c:catAx>
      <c:valAx>
        <c:axId val="394083024"/>
        <c:scaling>
          <c:orientation val="minMax"/>
        </c:scaling>
        <c:delete val="1"/>
        <c:axPos val="l"/>
        <c:numFmt formatCode="General" sourceLinked="1"/>
        <c:majorTickMark val="out"/>
        <c:minorTickMark val="none"/>
        <c:tickLblPos val="nextTo"/>
        <c:crossAx val="39408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800" b="0" i="0" baseline="0">
                <a:solidFill>
                  <a:srgbClr val="FF0000"/>
                </a:solidFill>
                <a:effectLst/>
              </a:rPr>
              <a:t>25%</a:t>
            </a:r>
            <a:r>
              <a:rPr lang="en-PH" sz="1800" b="0" i="0" baseline="0">
                <a:effectLst/>
              </a:rPr>
              <a:t> of the </a:t>
            </a:r>
            <a:r>
              <a:rPr lang="en-PH" sz="1800" b="1" i="0" u="sng" baseline="0">
                <a:effectLst/>
              </a:rPr>
              <a:t>Total Revenue Losses </a:t>
            </a:r>
            <a:r>
              <a:rPr lang="en-PH" sz="1800" b="0" i="0" baseline="0">
                <a:effectLst/>
              </a:rPr>
              <a:t>came from the </a:t>
            </a:r>
            <a:r>
              <a:rPr lang="en-PH" sz="1800" b="0" i="0" baseline="0">
                <a:solidFill>
                  <a:srgbClr val="FF0000"/>
                </a:solidFill>
                <a:effectLst/>
              </a:rPr>
              <a:t>Delinquents</a:t>
            </a:r>
            <a:r>
              <a:rPr lang="en-PH" sz="1800" b="0" i="0" baseline="0">
                <a:effectLst/>
              </a:rPr>
              <a:t>. If we eliminate them, we solved </a:t>
            </a:r>
            <a:r>
              <a:rPr lang="en-PH" sz="1800" b="0" i="0" baseline="0">
                <a:solidFill>
                  <a:schemeClr val="accent6"/>
                </a:solidFill>
                <a:effectLst/>
              </a:rPr>
              <a:t>only a quarter of the problem.</a:t>
            </a:r>
            <a:endParaRPr lang="en-PH">
              <a:solidFill>
                <a:schemeClr val="accent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D268-4D95-A60B-A8D2F6284B7F}"/>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D268-4D95-A60B-A8D2F6284B7F}"/>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D268-4D95-A60B-A8D2F6284B7F}"/>
              </c:ext>
            </c:extLst>
          </c:dPt>
          <c:cat>
            <c:strRef>
              <c:f>'findings(tables n charts)'!$E$277:$E$279</c:f>
              <c:strCache>
                <c:ptCount val="3"/>
                <c:pt idx="0">
                  <c:v>9725-EZTEJ</c:v>
                </c:pt>
                <c:pt idx="1">
                  <c:v>3448-OWJOT</c:v>
                </c:pt>
                <c:pt idx="2">
                  <c:v>Others</c:v>
                </c:pt>
              </c:strCache>
            </c:strRef>
          </c:cat>
          <c:val>
            <c:numRef>
              <c:f>'findings(tables n charts)'!$F$277:$F$279</c:f>
              <c:numCache>
                <c:formatCode>General</c:formatCode>
                <c:ptCount val="3"/>
                <c:pt idx="0">
                  <c:v>88124</c:v>
                </c:pt>
                <c:pt idx="1">
                  <c:v>81783</c:v>
                </c:pt>
                <c:pt idx="2">
                  <c:v>520260</c:v>
                </c:pt>
              </c:numCache>
            </c:numRef>
          </c:val>
          <c:extLst>
            <c:ext xmlns:c16="http://schemas.microsoft.com/office/drawing/2014/chart" uri="{C3380CC4-5D6E-409C-BE32-E72D297353CC}">
              <c16:uniqueId val="{00000006-D268-4D95-A60B-A8D2F6284B7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PH" sz="1800" baseline="0"/>
              <a:t>But by doing so, eliminating only the </a:t>
            </a:r>
            <a:r>
              <a:rPr lang="en-PH" sz="1800" baseline="0">
                <a:solidFill>
                  <a:srgbClr val="FF0000"/>
                </a:solidFill>
              </a:rPr>
              <a:t>Delinquents </a:t>
            </a:r>
            <a:r>
              <a:rPr lang="en-PH" sz="1800" baseline="0">
                <a:solidFill>
                  <a:schemeClr val="accent6"/>
                </a:solidFill>
              </a:rPr>
              <a:t>reduces the potential loss from 6% to 3%</a:t>
            </a:r>
            <a:r>
              <a:rPr lang="en-PH" sz="1800" baseline="0"/>
              <a:t> from the </a:t>
            </a:r>
            <a:r>
              <a:rPr lang="en-PH" sz="1800" b="1" u="sng" baseline="0"/>
              <a:t>Total Revenue Gains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D8-4409-B07D-BEAD7F7222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D8-4409-B07D-BEAD7F7222BD}"/>
              </c:ext>
            </c:extLst>
          </c:dPt>
          <c:dPt>
            <c:idx val="2"/>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5-6AD8-4409-B07D-BEAD7F7222BD}"/>
              </c:ext>
            </c:extLst>
          </c:dPt>
          <c:cat>
            <c:strRef>
              <c:f>'findings(tables n charts)'!$E$302:$E$304</c:f>
              <c:strCache>
                <c:ptCount val="3"/>
                <c:pt idx="0">
                  <c:v>4640-FGEJI</c:v>
                </c:pt>
                <c:pt idx="1">
                  <c:v>8389-TCXFQ</c:v>
                </c:pt>
                <c:pt idx="2">
                  <c:v>others</c:v>
                </c:pt>
              </c:strCache>
            </c:strRef>
          </c:cat>
          <c:val>
            <c:numRef>
              <c:f>'findings(tables n charts)'!$F$302:$F$304</c:f>
              <c:numCache>
                <c:formatCode>General</c:formatCode>
                <c:ptCount val="3"/>
                <c:pt idx="0">
                  <c:v>221784</c:v>
                </c:pt>
                <c:pt idx="1">
                  <c:v>166517</c:v>
                </c:pt>
                <c:pt idx="2">
                  <c:v>13691850</c:v>
                </c:pt>
              </c:numCache>
            </c:numRef>
          </c:val>
          <c:extLst>
            <c:ext xmlns:c16="http://schemas.microsoft.com/office/drawing/2014/chart" uri="{C3380CC4-5D6E-409C-BE32-E72D297353CC}">
              <c16:uniqueId val="{00000006-6AD8-4409-B07D-BEAD7F7222BD}"/>
            </c:ext>
          </c:extLst>
        </c:ser>
        <c:dLbls>
          <c:showLegendKey val="0"/>
          <c:showVal val="0"/>
          <c:showCatName val="0"/>
          <c:showSerName val="0"/>
          <c:showPercent val="0"/>
          <c:showBubbleSize val="0"/>
          <c:showLeaderLines val="1"/>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[PA1_B4_Grp34-Nollora.xlsx]findings(tables n charts)!PivotTable6</c:name>
    <c:fmtId val="9"/>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PH" sz="1800" b="1" u="sng"/>
              <a:t>Yellevate Revenues</a:t>
            </a:r>
            <a:r>
              <a:rPr lang="en-PH" sz="1800" b="1" u="none" baseline="0"/>
              <a:t> </a:t>
            </a:r>
            <a:r>
              <a:rPr lang="en-PH" sz="1800" b="0" u="none" baseline="0"/>
              <a:t>from</a:t>
            </a:r>
          </a:p>
          <a:p>
            <a:pPr>
              <a:defRPr sz="1800"/>
            </a:pPr>
            <a:r>
              <a:rPr lang="en-PH" sz="1800" baseline="0"/>
              <a:t>Won Dispute, </a:t>
            </a:r>
            <a:r>
              <a:rPr lang="en-PH" sz="1800" baseline="0">
                <a:solidFill>
                  <a:srgbClr val="00B050"/>
                </a:solidFill>
              </a:rPr>
              <a:t>No Dispute </a:t>
            </a:r>
            <a:r>
              <a:rPr lang="en-PH" sz="1800" baseline="0"/>
              <a:t>and </a:t>
            </a:r>
            <a:r>
              <a:rPr lang="en-PH" sz="1800" baseline="0">
                <a:solidFill>
                  <a:srgbClr val="FF0000"/>
                </a:solidFill>
              </a:rPr>
              <a:t>Lost Dispute</a:t>
            </a:r>
            <a:endParaRPr lang="en-PH" sz="1800">
              <a:solidFill>
                <a:srgbClr val="FF0000"/>
              </a:solidFill>
            </a:endParaRPr>
          </a:p>
        </c:rich>
      </c:tx>
      <c:layout>
        <c:manualLayout>
          <c:xMode val="edge"/>
          <c:yMode val="edge"/>
          <c:x val="0.26562017983084241"/>
          <c:y val="1.1074197120708749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pivotFmt>
      <c:pivotFmt>
        <c:idx val="13"/>
        <c:spPr>
          <a:solidFill>
            <a:srgbClr val="00B050"/>
          </a:solidFill>
          <a:ln>
            <a:noFill/>
          </a:ln>
          <a:effectLst/>
        </c:spPr>
        <c:marker>
          <c:symbol val="none"/>
        </c:marker>
      </c:pivotFmt>
      <c:pivotFmt>
        <c:idx val="14"/>
        <c:spPr>
          <a:solidFill>
            <a:schemeClr val="accent1"/>
          </a:solidFill>
          <a:ln>
            <a:noFill/>
          </a:ln>
          <a:effectLst/>
        </c:spPr>
        <c:marker>
          <c:symbol val="none"/>
        </c:marker>
      </c:pivotFmt>
      <c:pivotFmt>
        <c:idx val="1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'findings(tables n charts)'!$F$542:$F$543</c:f>
              <c:strCache>
                <c:ptCount val="1"/>
                <c:pt idx="0">
                  <c:v>lost</c:v>
                </c:pt>
              </c:strCache>
            </c:strRef>
          </c:tx>
          <c:spPr>
            <a:solidFill>
              <a:srgbClr val="FF0000"/>
            </a:solidFill>
            <a:ln>
              <a:noFill/>
            </a:ln>
            <a:effectLst/>
          </c:spPr>
          <c:invertIfNegative val="0"/>
          <c:cat>
            <c:strRef>
              <c:f>'findings(tables n charts)'!$E$544:$E$643</c:f>
              <c:strCache>
                <c:ptCount val="99"/>
                <c:pt idx="0">
                  <c:v>Metz, Gottlieb and Effertz</c:v>
                </c:pt>
                <c:pt idx="1">
                  <c:v>Ankunding - Rempel</c:v>
                </c:pt>
                <c:pt idx="2">
                  <c:v>Nader - Dooley</c:v>
                </c:pt>
                <c:pt idx="3">
                  <c:v>Stanton, Labadie and Roberts</c:v>
                </c:pt>
                <c:pt idx="4">
                  <c:v>West - Rogahn</c:v>
                </c:pt>
                <c:pt idx="5">
                  <c:v>Kemmer LLC</c:v>
                </c:pt>
                <c:pt idx="6">
                  <c:v>Grimes - Bode</c:v>
                </c:pt>
                <c:pt idx="7">
                  <c:v>Ernser Inc</c:v>
                </c:pt>
                <c:pt idx="8">
                  <c:v>Schinner Inc</c:v>
                </c:pt>
                <c:pt idx="9">
                  <c:v>Bogisich, Gorczany and Gislason</c:v>
                </c:pt>
                <c:pt idx="10">
                  <c:v>Jacobi - Nolan</c:v>
                </c:pt>
                <c:pt idx="11">
                  <c:v>Rosenbaum LLC</c:v>
                </c:pt>
                <c:pt idx="12">
                  <c:v>Ondricka and Sons</c:v>
                </c:pt>
                <c:pt idx="13">
                  <c:v>Bailey - Ondricka</c:v>
                </c:pt>
                <c:pt idx="14">
                  <c:v>Bogisich and Sons</c:v>
                </c:pt>
                <c:pt idx="15">
                  <c:v>Rowe and Sons</c:v>
                </c:pt>
                <c:pt idx="16">
                  <c:v>Ritchie, Lesch and Conroy</c:v>
                </c:pt>
                <c:pt idx="17">
                  <c:v>Muller - Hickle</c:v>
                </c:pt>
                <c:pt idx="18">
                  <c:v>Kunze - Bednar</c:v>
                </c:pt>
                <c:pt idx="19">
                  <c:v>Daugherty LLC</c:v>
                </c:pt>
                <c:pt idx="20">
                  <c:v>Bashirian Inc</c:v>
                </c:pt>
                <c:pt idx="21">
                  <c:v>O'Conner - Botsford</c:v>
                </c:pt>
                <c:pt idx="22">
                  <c:v>Ortiz - Schiller</c:v>
                </c:pt>
                <c:pt idx="23">
                  <c:v>McCullough Inc</c:v>
                </c:pt>
                <c:pt idx="24">
                  <c:v>Homenick - Tromp</c:v>
                </c:pt>
                <c:pt idx="25">
                  <c:v>Kulas, Mante and Reichert</c:v>
                </c:pt>
                <c:pt idx="26">
                  <c:v>Stark - Paucek</c:v>
                </c:pt>
                <c:pt idx="27">
                  <c:v>Wilderman Inc</c:v>
                </c:pt>
                <c:pt idx="28">
                  <c:v>Sawayn - Hane</c:v>
                </c:pt>
                <c:pt idx="29">
                  <c:v>Willms, Yundt and Smitham</c:v>
                </c:pt>
                <c:pt idx="30">
                  <c:v>Kub, McLaughlin and Renner</c:v>
                </c:pt>
                <c:pt idx="31">
                  <c:v>Bergnaum - Weimann</c:v>
                </c:pt>
                <c:pt idx="32">
                  <c:v>Daniel - Deckow</c:v>
                </c:pt>
                <c:pt idx="33">
                  <c:v>Schimmel, Kuhlman and Kassulke</c:v>
                </c:pt>
                <c:pt idx="34">
                  <c:v>Koch LLC</c:v>
                </c:pt>
                <c:pt idx="35">
                  <c:v>Sawayn - Johnson</c:v>
                </c:pt>
                <c:pt idx="36">
                  <c:v>Bosco and Sons</c:v>
                </c:pt>
                <c:pt idx="37">
                  <c:v>Ryan and Sons</c:v>
                </c:pt>
                <c:pt idx="38">
                  <c:v>Barrows, Kessler and Howe</c:v>
                </c:pt>
                <c:pt idx="39">
                  <c:v>Rohan - Carroll</c:v>
                </c:pt>
                <c:pt idx="40">
                  <c:v>Weber - Lindgren</c:v>
                </c:pt>
                <c:pt idx="41">
                  <c:v>Little, Konopelski and Hackett</c:v>
                </c:pt>
                <c:pt idx="42">
                  <c:v>Murphy Inc</c:v>
                </c:pt>
                <c:pt idx="43">
                  <c:v>Hauck - Hodkiewicz</c:v>
                </c:pt>
                <c:pt idx="44">
                  <c:v>Leffler - Greenfelder</c:v>
                </c:pt>
                <c:pt idx="45">
                  <c:v>Gutkowski, Koch and Gleason</c:v>
                </c:pt>
                <c:pt idx="46">
                  <c:v>Lynch - Lebsack</c:v>
                </c:pt>
                <c:pt idx="47">
                  <c:v>Bashirian, Johnston and Barrows</c:v>
                </c:pt>
                <c:pt idx="48">
                  <c:v>Kemmer Inc</c:v>
                </c:pt>
                <c:pt idx="49">
                  <c:v>Morissette LLC</c:v>
                </c:pt>
                <c:pt idx="50">
                  <c:v>Bednar Group</c:v>
                </c:pt>
                <c:pt idx="51">
                  <c:v>Veum, Erdman and Zieme</c:v>
                </c:pt>
                <c:pt idx="52">
                  <c:v>Gislason, Rice and Hilpert</c:v>
                </c:pt>
                <c:pt idx="53">
                  <c:v>Leuschke, Hermann and Zieme</c:v>
                </c:pt>
                <c:pt idx="54">
                  <c:v>Rempel - Morar</c:v>
                </c:pt>
                <c:pt idx="55">
                  <c:v>Muller, Gaylord and Pollich</c:v>
                </c:pt>
                <c:pt idx="56">
                  <c:v>Graham, D'Amore and Tromp</c:v>
                </c:pt>
                <c:pt idx="57">
                  <c:v>Conroy - Friesen</c:v>
                </c:pt>
                <c:pt idx="58">
                  <c:v>Larkin and Sons</c:v>
                </c:pt>
                <c:pt idx="59">
                  <c:v>Sauer - Parisian</c:v>
                </c:pt>
                <c:pt idx="60">
                  <c:v>Block and Sons</c:v>
                </c:pt>
                <c:pt idx="61">
                  <c:v>Balistreri - Barrows</c:v>
                </c:pt>
                <c:pt idx="62">
                  <c:v>Hane - Gleichner</c:v>
                </c:pt>
                <c:pt idx="63">
                  <c:v>Wolf LLC</c:v>
                </c:pt>
                <c:pt idx="64">
                  <c:v>Kilback Inc</c:v>
                </c:pt>
                <c:pt idx="65">
                  <c:v>Langosh - Luettgen</c:v>
                </c:pt>
                <c:pt idx="66">
                  <c:v>Hoppe, Rath and Stanton</c:v>
                </c:pt>
                <c:pt idx="67">
                  <c:v>Rutherford, McGlynn and Kling</c:v>
                </c:pt>
                <c:pt idx="68">
                  <c:v>Medhurst, Runolfsdottir and Kris</c:v>
                </c:pt>
                <c:pt idx="69">
                  <c:v>Morissette - Bernier</c:v>
                </c:pt>
                <c:pt idx="70">
                  <c:v>Schultz, Wiegand and Kling</c:v>
                </c:pt>
                <c:pt idx="71">
                  <c:v>Ryan Inc</c:v>
                </c:pt>
                <c:pt idx="72">
                  <c:v>Nolan - Bayer</c:v>
                </c:pt>
                <c:pt idx="73">
                  <c:v>Steuber Inc</c:v>
                </c:pt>
                <c:pt idx="74">
                  <c:v>Terry - Johns</c:v>
                </c:pt>
                <c:pt idx="75">
                  <c:v>Durgan - Hamill</c:v>
                </c:pt>
                <c:pt idx="76">
                  <c:v>Halvorson and Sons</c:v>
                </c:pt>
                <c:pt idx="77">
                  <c:v>Nolan Group</c:v>
                </c:pt>
                <c:pt idx="78">
                  <c:v>Bernier - Mueller</c:v>
                </c:pt>
                <c:pt idx="79">
                  <c:v>Spinka, Bogisich and Pouros</c:v>
                </c:pt>
                <c:pt idx="80">
                  <c:v>Boyle Group</c:v>
                </c:pt>
                <c:pt idx="81">
                  <c:v>Emmerich - Swift</c:v>
                </c:pt>
                <c:pt idx="82">
                  <c:v>Rau, Hodkiewicz and Bauch</c:v>
                </c:pt>
                <c:pt idx="83">
                  <c:v>Hauck Group</c:v>
                </c:pt>
                <c:pt idx="84">
                  <c:v>Mueller and Sons</c:v>
                </c:pt>
                <c:pt idx="85">
                  <c:v>Strosin Inc</c:v>
                </c:pt>
                <c:pt idx="86">
                  <c:v>Turcotte, Wolff and Lynch</c:v>
                </c:pt>
                <c:pt idx="87">
                  <c:v>Davis and Sons</c:v>
                </c:pt>
                <c:pt idx="88">
                  <c:v>Bruen - Crooks</c:v>
                </c:pt>
                <c:pt idx="89">
                  <c:v>Schuppe Inc</c:v>
                </c:pt>
                <c:pt idx="90">
                  <c:v>Grant, Kessler and Kassulke</c:v>
                </c:pt>
                <c:pt idx="91">
                  <c:v>Bosco, Gutkowski and Strosin</c:v>
                </c:pt>
                <c:pt idx="92">
                  <c:v>Spencer - Purdy</c:v>
                </c:pt>
                <c:pt idx="93">
                  <c:v>McGlynn, Rutherford and Schiller</c:v>
                </c:pt>
                <c:pt idx="94">
                  <c:v>Turner and Sons</c:v>
                </c:pt>
                <c:pt idx="95">
                  <c:v>Schmitt Inc</c:v>
                </c:pt>
                <c:pt idx="96">
                  <c:v>Pacocha Inc</c:v>
                </c:pt>
                <c:pt idx="97">
                  <c:v>Ebert Group</c:v>
                </c:pt>
                <c:pt idx="98">
                  <c:v>Gleichner - Turner</c:v>
                </c:pt>
              </c:strCache>
            </c:strRef>
          </c:cat>
          <c:val>
            <c:numRef>
              <c:f>'findings(tables n charts)'!$F$544:$F$643</c:f>
              <c:numCache>
                <c:formatCode>General</c:formatCode>
                <c:ptCount val="99"/>
                <c:pt idx="0">
                  <c:v>42486</c:v>
                </c:pt>
                <c:pt idx="1">
                  <c:v>49426</c:v>
                </c:pt>
                <c:pt idx="2">
                  <c:v>43770</c:v>
                </c:pt>
                <c:pt idx="3">
                  <c:v>81783</c:v>
                </c:pt>
                <c:pt idx="4">
                  <c:v>88124</c:v>
                </c:pt>
                <c:pt idx="5">
                  <c:v>5899</c:v>
                </c:pt>
                <c:pt idx="6">
                  <c:v>7943</c:v>
                </c:pt>
                <c:pt idx="8">
                  <c:v>12637</c:v>
                </c:pt>
                <c:pt idx="11">
                  <c:v>22874</c:v>
                </c:pt>
                <c:pt idx="12">
                  <c:v>4531</c:v>
                </c:pt>
                <c:pt idx="21">
                  <c:v>24249</c:v>
                </c:pt>
                <c:pt idx="22">
                  <c:v>9694</c:v>
                </c:pt>
                <c:pt idx="23">
                  <c:v>5626</c:v>
                </c:pt>
                <c:pt idx="25">
                  <c:v>5395</c:v>
                </c:pt>
                <c:pt idx="26">
                  <c:v>4488</c:v>
                </c:pt>
                <c:pt idx="33">
                  <c:v>8177</c:v>
                </c:pt>
                <c:pt idx="35">
                  <c:v>9452</c:v>
                </c:pt>
                <c:pt idx="36">
                  <c:v>20058</c:v>
                </c:pt>
                <c:pt idx="40">
                  <c:v>8032</c:v>
                </c:pt>
                <c:pt idx="42">
                  <c:v>14910</c:v>
                </c:pt>
                <c:pt idx="44">
                  <c:v>7287</c:v>
                </c:pt>
                <c:pt idx="45">
                  <c:v>43067</c:v>
                </c:pt>
                <c:pt idx="46">
                  <c:v>8996</c:v>
                </c:pt>
                <c:pt idx="50">
                  <c:v>19912</c:v>
                </c:pt>
                <c:pt idx="52">
                  <c:v>15008</c:v>
                </c:pt>
                <c:pt idx="62">
                  <c:v>18478</c:v>
                </c:pt>
                <c:pt idx="64">
                  <c:v>6293</c:v>
                </c:pt>
                <c:pt idx="69">
                  <c:v>7857</c:v>
                </c:pt>
                <c:pt idx="71">
                  <c:v>14904</c:v>
                </c:pt>
                <c:pt idx="76">
                  <c:v>7236</c:v>
                </c:pt>
                <c:pt idx="84">
                  <c:v>21307</c:v>
                </c:pt>
                <c:pt idx="91">
                  <c:v>41762</c:v>
                </c:pt>
                <c:pt idx="97">
                  <c:v>8506</c:v>
                </c:pt>
              </c:numCache>
            </c:numRef>
          </c:val>
          <c:extLst>
            <c:ext xmlns:c16="http://schemas.microsoft.com/office/drawing/2014/chart" uri="{C3380CC4-5D6E-409C-BE32-E72D297353CC}">
              <c16:uniqueId val="{00000000-C724-4148-B470-38D637E03A10}"/>
            </c:ext>
          </c:extLst>
        </c:ser>
        <c:ser>
          <c:idx val="1"/>
          <c:order val="1"/>
          <c:tx>
            <c:strRef>
              <c:f>'findings(tables n charts)'!$G$542:$G$543</c:f>
              <c:strCache>
                <c:ptCount val="1"/>
                <c:pt idx="0">
                  <c:v>no dispute</c:v>
                </c:pt>
              </c:strCache>
            </c:strRef>
          </c:tx>
          <c:spPr>
            <a:solidFill>
              <a:srgbClr val="00B050"/>
            </a:solidFill>
            <a:ln>
              <a:noFill/>
            </a:ln>
            <a:effectLst/>
          </c:spPr>
          <c:invertIfNegative val="0"/>
          <c:cat>
            <c:strRef>
              <c:f>'findings(tables n charts)'!$E$544:$E$643</c:f>
              <c:strCache>
                <c:ptCount val="99"/>
                <c:pt idx="0">
                  <c:v>Metz, Gottlieb and Effertz</c:v>
                </c:pt>
                <c:pt idx="1">
                  <c:v>Ankunding - Rempel</c:v>
                </c:pt>
                <c:pt idx="2">
                  <c:v>Nader - Dooley</c:v>
                </c:pt>
                <c:pt idx="3">
                  <c:v>Stanton, Labadie and Roberts</c:v>
                </c:pt>
                <c:pt idx="4">
                  <c:v>West - Rogahn</c:v>
                </c:pt>
                <c:pt idx="5">
                  <c:v>Kemmer LLC</c:v>
                </c:pt>
                <c:pt idx="6">
                  <c:v>Grimes - Bode</c:v>
                </c:pt>
                <c:pt idx="7">
                  <c:v>Ernser Inc</c:v>
                </c:pt>
                <c:pt idx="8">
                  <c:v>Schinner Inc</c:v>
                </c:pt>
                <c:pt idx="9">
                  <c:v>Bogisich, Gorczany and Gislason</c:v>
                </c:pt>
                <c:pt idx="10">
                  <c:v>Jacobi - Nolan</c:v>
                </c:pt>
                <c:pt idx="11">
                  <c:v>Rosenbaum LLC</c:v>
                </c:pt>
                <c:pt idx="12">
                  <c:v>Ondricka and Sons</c:v>
                </c:pt>
                <c:pt idx="13">
                  <c:v>Bailey - Ondricka</c:v>
                </c:pt>
                <c:pt idx="14">
                  <c:v>Bogisich and Sons</c:v>
                </c:pt>
                <c:pt idx="15">
                  <c:v>Rowe and Sons</c:v>
                </c:pt>
                <c:pt idx="16">
                  <c:v>Ritchie, Lesch and Conroy</c:v>
                </c:pt>
                <c:pt idx="17">
                  <c:v>Muller - Hickle</c:v>
                </c:pt>
                <c:pt idx="18">
                  <c:v>Kunze - Bednar</c:v>
                </c:pt>
                <c:pt idx="19">
                  <c:v>Daugherty LLC</c:v>
                </c:pt>
                <c:pt idx="20">
                  <c:v>Bashirian Inc</c:v>
                </c:pt>
                <c:pt idx="21">
                  <c:v>O'Conner - Botsford</c:v>
                </c:pt>
                <c:pt idx="22">
                  <c:v>Ortiz - Schiller</c:v>
                </c:pt>
                <c:pt idx="23">
                  <c:v>McCullough Inc</c:v>
                </c:pt>
                <c:pt idx="24">
                  <c:v>Homenick - Tromp</c:v>
                </c:pt>
                <c:pt idx="25">
                  <c:v>Kulas, Mante and Reichert</c:v>
                </c:pt>
                <c:pt idx="26">
                  <c:v>Stark - Paucek</c:v>
                </c:pt>
                <c:pt idx="27">
                  <c:v>Wilderman Inc</c:v>
                </c:pt>
                <c:pt idx="28">
                  <c:v>Sawayn - Hane</c:v>
                </c:pt>
                <c:pt idx="29">
                  <c:v>Willms, Yundt and Smitham</c:v>
                </c:pt>
                <c:pt idx="30">
                  <c:v>Kub, McLaughlin and Renner</c:v>
                </c:pt>
                <c:pt idx="31">
                  <c:v>Bergnaum - Weimann</c:v>
                </c:pt>
                <c:pt idx="32">
                  <c:v>Daniel - Deckow</c:v>
                </c:pt>
                <c:pt idx="33">
                  <c:v>Schimmel, Kuhlman and Kassulke</c:v>
                </c:pt>
                <c:pt idx="34">
                  <c:v>Koch LLC</c:v>
                </c:pt>
                <c:pt idx="35">
                  <c:v>Sawayn - Johnson</c:v>
                </c:pt>
                <c:pt idx="36">
                  <c:v>Bosco and Sons</c:v>
                </c:pt>
                <c:pt idx="37">
                  <c:v>Ryan and Sons</c:v>
                </c:pt>
                <c:pt idx="38">
                  <c:v>Barrows, Kessler and Howe</c:v>
                </c:pt>
                <c:pt idx="39">
                  <c:v>Rohan - Carroll</c:v>
                </c:pt>
                <c:pt idx="40">
                  <c:v>Weber - Lindgren</c:v>
                </c:pt>
                <c:pt idx="41">
                  <c:v>Little, Konopelski and Hackett</c:v>
                </c:pt>
                <c:pt idx="42">
                  <c:v>Murphy Inc</c:v>
                </c:pt>
                <c:pt idx="43">
                  <c:v>Hauck - Hodkiewicz</c:v>
                </c:pt>
                <c:pt idx="44">
                  <c:v>Leffler - Greenfelder</c:v>
                </c:pt>
                <c:pt idx="45">
                  <c:v>Gutkowski, Koch and Gleason</c:v>
                </c:pt>
                <c:pt idx="46">
                  <c:v>Lynch - Lebsack</c:v>
                </c:pt>
                <c:pt idx="47">
                  <c:v>Bashirian, Johnston and Barrows</c:v>
                </c:pt>
                <c:pt idx="48">
                  <c:v>Kemmer Inc</c:v>
                </c:pt>
                <c:pt idx="49">
                  <c:v>Morissette LLC</c:v>
                </c:pt>
                <c:pt idx="50">
                  <c:v>Bednar Group</c:v>
                </c:pt>
                <c:pt idx="51">
                  <c:v>Veum, Erdman and Zieme</c:v>
                </c:pt>
                <c:pt idx="52">
                  <c:v>Gislason, Rice and Hilpert</c:v>
                </c:pt>
                <c:pt idx="53">
                  <c:v>Leuschke, Hermann and Zieme</c:v>
                </c:pt>
                <c:pt idx="54">
                  <c:v>Rempel - Morar</c:v>
                </c:pt>
                <c:pt idx="55">
                  <c:v>Muller, Gaylord and Pollich</c:v>
                </c:pt>
                <c:pt idx="56">
                  <c:v>Graham, D'Amore and Tromp</c:v>
                </c:pt>
                <c:pt idx="57">
                  <c:v>Conroy - Friesen</c:v>
                </c:pt>
                <c:pt idx="58">
                  <c:v>Larkin and Sons</c:v>
                </c:pt>
                <c:pt idx="59">
                  <c:v>Sauer - Parisian</c:v>
                </c:pt>
                <c:pt idx="60">
                  <c:v>Block and Sons</c:v>
                </c:pt>
                <c:pt idx="61">
                  <c:v>Balistreri - Barrows</c:v>
                </c:pt>
                <c:pt idx="62">
                  <c:v>Hane - Gleichner</c:v>
                </c:pt>
                <c:pt idx="63">
                  <c:v>Wolf LLC</c:v>
                </c:pt>
                <c:pt idx="64">
                  <c:v>Kilback Inc</c:v>
                </c:pt>
                <c:pt idx="65">
                  <c:v>Langosh - Luettgen</c:v>
                </c:pt>
                <c:pt idx="66">
                  <c:v>Hoppe, Rath and Stanton</c:v>
                </c:pt>
                <c:pt idx="67">
                  <c:v>Rutherford, McGlynn and Kling</c:v>
                </c:pt>
                <c:pt idx="68">
                  <c:v>Medhurst, Runolfsdottir and Kris</c:v>
                </c:pt>
                <c:pt idx="69">
                  <c:v>Morissette - Bernier</c:v>
                </c:pt>
                <c:pt idx="70">
                  <c:v>Schultz, Wiegand and Kling</c:v>
                </c:pt>
                <c:pt idx="71">
                  <c:v>Ryan Inc</c:v>
                </c:pt>
                <c:pt idx="72">
                  <c:v>Nolan - Bayer</c:v>
                </c:pt>
                <c:pt idx="73">
                  <c:v>Steuber Inc</c:v>
                </c:pt>
                <c:pt idx="74">
                  <c:v>Terry - Johns</c:v>
                </c:pt>
                <c:pt idx="75">
                  <c:v>Durgan - Hamill</c:v>
                </c:pt>
                <c:pt idx="76">
                  <c:v>Halvorson and Sons</c:v>
                </c:pt>
                <c:pt idx="77">
                  <c:v>Nolan Group</c:v>
                </c:pt>
                <c:pt idx="78">
                  <c:v>Bernier - Mueller</c:v>
                </c:pt>
                <c:pt idx="79">
                  <c:v>Spinka, Bogisich and Pouros</c:v>
                </c:pt>
                <c:pt idx="80">
                  <c:v>Boyle Group</c:v>
                </c:pt>
                <c:pt idx="81">
                  <c:v>Emmerich - Swift</c:v>
                </c:pt>
                <c:pt idx="82">
                  <c:v>Rau, Hodkiewicz and Bauch</c:v>
                </c:pt>
                <c:pt idx="83">
                  <c:v>Hauck Group</c:v>
                </c:pt>
                <c:pt idx="84">
                  <c:v>Mueller and Sons</c:v>
                </c:pt>
                <c:pt idx="85">
                  <c:v>Strosin Inc</c:v>
                </c:pt>
                <c:pt idx="86">
                  <c:v>Turcotte, Wolff and Lynch</c:v>
                </c:pt>
                <c:pt idx="87">
                  <c:v>Davis and Sons</c:v>
                </c:pt>
                <c:pt idx="88">
                  <c:v>Bruen - Crooks</c:v>
                </c:pt>
                <c:pt idx="89">
                  <c:v>Schuppe Inc</c:v>
                </c:pt>
                <c:pt idx="90">
                  <c:v>Grant, Kessler and Kassulke</c:v>
                </c:pt>
                <c:pt idx="91">
                  <c:v>Bosco, Gutkowski and Strosin</c:v>
                </c:pt>
                <c:pt idx="92">
                  <c:v>Spencer - Purdy</c:v>
                </c:pt>
                <c:pt idx="93">
                  <c:v>McGlynn, Rutherford and Schiller</c:v>
                </c:pt>
                <c:pt idx="94">
                  <c:v>Turner and Sons</c:v>
                </c:pt>
                <c:pt idx="95">
                  <c:v>Schmitt Inc</c:v>
                </c:pt>
                <c:pt idx="96">
                  <c:v>Pacocha Inc</c:v>
                </c:pt>
                <c:pt idx="97">
                  <c:v>Ebert Group</c:v>
                </c:pt>
                <c:pt idx="98">
                  <c:v>Gleichner - Turner</c:v>
                </c:pt>
              </c:strCache>
            </c:strRef>
          </c:cat>
          <c:val>
            <c:numRef>
              <c:f>'findings(tables n charts)'!$G$544:$G$643</c:f>
              <c:numCache>
                <c:formatCode>General</c:formatCode>
                <c:ptCount val="99"/>
                <c:pt idx="1">
                  <c:v>4551</c:v>
                </c:pt>
                <c:pt idx="2">
                  <c:v>4921</c:v>
                </c:pt>
                <c:pt idx="3">
                  <c:v>8280</c:v>
                </c:pt>
                <c:pt idx="4">
                  <c:v>16882</c:v>
                </c:pt>
                <c:pt idx="5">
                  <c:v>18253</c:v>
                </c:pt>
                <c:pt idx="6">
                  <c:v>19128</c:v>
                </c:pt>
                <c:pt idx="7">
                  <c:v>21511</c:v>
                </c:pt>
                <c:pt idx="8">
                  <c:v>40003</c:v>
                </c:pt>
                <c:pt idx="9">
                  <c:v>45024</c:v>
                </c:pt>
                <c:pt idx="10">
                  <c:v>49194</c:v>
                </c:pt>
                <c:pt idx="11">
                  <c:v>52087</c:v>
                </c:pt>
                <c:pt idx="12">
                  <c:v>53285</c:v>
                </c:pt>
                <c:pt idx="13">
                  <c:v>53608</c:v>
                </c:pt>
                <c:pt idx="14">
                  <c:v>57380</c:v>
                </c:pt>
                <c:pt idx="15">
                  <c:v>58590</c:v>
                </c:pt>
                <c:pt idx="16">
                  <c:v>60170</c:v>
                </c:pt>
                <c:pt idx="17">
                  <c:v>61438</c:v>
                </c:pt>
                <c:pt idx="18">
                  <c:v>62017</c:v>
                </c:pt>
                <c:pt idx="19">
                  <c:v>63688</c:v>
                </c:pt>
                <c:pt idx="20">
                  <c:v>64751</c:v>
                </c:pt>
                <c:pt idx="21">
                  <c:v>67541</c:v>
                </c:pt>
                <c:pt idx="22">
                  <c:v>69565</c:v>
                </c:pt>
                <c:pt idx="23">
                  <c:v>74928</c:v>
                </c:pt>
                <c:pt idx="24">
                  <c:v>75614</c:v>
                </c:pt>
                <c:pt idx="25">
                  <c:v>76776</c:v>
                </c:pt>
                <c:pt idx="26">
                  <c:v>82578</c:v>
                </c:pt>
                <c:pt idx="27">
                  <c:v>87034</c:v>
                </c:pt>
                <c:pt idx="28">
                  <c:v>87330</c:v>
                </c:pt>
                <c:pt idx="29">
                  <c:v>88525</c:v>
                </c:pt>
                <c:pt idx="30">
                  <c:v>88879</c:v>
                </c:pt>
                <c:pt idx="31">
                  <c:v>89419</c:v>
                </c:pt>
                <c:pt idx="32">
                  <c:v>89922</c:v>
                </c:pt>
                <c:pt idx="33">
                  <c:v>90784</c:v>
                </c:pt>
                <c:pt idx="34">
                  <c:v>93690</c:v>
                </c:pt>
                <c:pt idx="35">
                  <c:v>95351</c:v>
                </c:pt>
                <c:pt idx="36">
                  <c:v>95585</c:v>
                </c:pt>
                <c:pt idx="37">
                  <c:v>95835</c:v>
                </c:pt>
                <c:pt idx="38">
                  <c:v>98084</c:v>
                </c:pt>
                <c:pt idx="39">
                  <c:v>98690</c:v>
                </c:pt>
                <c:pt idx="40">
                  <c:v>98949</c:v>
                </c:pt>
                <c:pt idx="41">
                  <c:v>100266</c:v>
                </c:pt>
                <c:pt idx="42">
                  <c:v>100902</c:v>
                </c:pt>
                <c:pt idx="43">
                  <c:v>101898</c:v>
                </c:pt>
                <c:pt idx="44">
                  <c:v>103974</c:v>
                </c:pt>
                <c:pt idx="45">
                  <c:v>104079</c:v>
                </c:pt>
                <c:pt idx="46">
                  <c:v>105936</c:v>
                </c:pt>
                <c:pt idx="47">
                  <c:v>108439</c:v>
                </c:pt>
                <c:pt idx="48">
                  <c:v>112207</c:v>
                </c:pt>
                <c:pt idx="49">
                  <c:v>115535</c:v>
                </c:pt>
                <c:pt idx="50">
                  <c:v>115654</c:v>
                </c:pt>
                <c:pt idx="51">
                  <c:v>117243</c:v>
                </c:pt>
                <c:pt idx="52">
                  <c:v>117374</c:v>
                </c:pt>
                <c:pt idx="53">
                  <c:v>118312</c:v>
                </c:pt>
                <c:pt idx="54">
                  <c:v>118594</c:v>
                </c:pt>
                <c:pt idx="55">
                  <c:v>118796</c:v>
                </c:pt>
                <c:pt idx="56">
                  <c:v>123170</c:v>
                </c:pt>
                <c:pt idx="57">
                  <c:v>126952</c:v>
                </c:pt>
                <c:pt idx="58">
                  <c:v>127298</c:v>
                </c:pt>
                <c:pt idx="59">
                  <c:v>128538</c:v>
                </c:pt>
                <c:pt idx="60">
                  <c:v>129387</c:v>
                </c:pt>
                <c:pt idx="61">
                  <c:v>129781</c:v>
                </c:pt>
                <c:pt idx="62">
                  <c:v>131232</c:v>
                </c:pt>
                <c:pt idx="63">
                  <c:v>136547</c:v>
                </c:pt>
                <c:pt idx="64">
                  <c:v>136550</c:v>
                </c:pt>
                <c:pt idx="65">
                  <c:v>136973</c:v>
                </c:pt>
                <c:pt idx="66">
                  <c:v>137109</c:v>
                </c:pt>
                <c:pt idx="67">
                  <c:v>140062</c:v>
                </c:pt>
                <c:pt idx="68">
                  <c:v>141590</c:v>
                </c:pt>
                <c:pt idx="69">
                  <c:v>145696</c:v>
                </c:pt>
                <c:pt idx="70">
                  <c:v>146645</c:v>
                </c:pt>
                <c:pt idx="71">
                  <c:v>151978</c:v>
                </c:pt>
                <c:pt idx="72">
                  <c:v>152149</c:v>
                </c:pt>
                <c:pt idx="73">
                  <c:v>152786</c:v>
                </c:pt>
                <c:pt idx="74">
                  <c:v>153407</c:v>
                </c:pt>
                <c:pt idx="75">
                  <c:v>153609</c:v>
                </c:pt>
                <c:pt idx="76">
                  <c:v>153764</c:v>
                </c:pt>
                <c:pt idx="77">
                  <c:v>155894</c:v>
                </c:pt>
                <c:pt idx="78">
                  <c:v>156310</c:v>
                </c:pt>
                <c:pt idx="79">
                  <c:v>156354</c:v>
                </c:pt>
                <c:pt idx="80">
                  <c:v>156949</c:v>
                </c:pt>
                <c:pt idx="81">
                  <c:v>159491</c:v>
                </c:pt>
                <c:pt idx="82">
                  <c:v>161050</c:v>
                </c:pt>
                <c:pt idx="83">
                  <c:v>163475</c:v>
                </c:pt>
                <c:pt idx="84">
                  <c:v>163617</c:v>
                </c:pt>
                <c:pt idx="85">
                  <c:v>165947</c:v>
                </c:pt>
                <c:pt idx="86">
                  <c:v>167047</c:v>
                </c:pt>
                <c:pt idx="87">
                  <c:v>167079</c:v>
                </c:pt>
                <c:pt idx="88">
                  <c:v>167123</c:v>
                </c:pt>
                <c:pt idx="89">
                  <c:v>169430</c:v>
                </c:pt>
                <c:pt idx="90">
                  <c:v>171200</c:v>
                </c:pt>
                <c:pt idx="91">
                  <c:v>175805</c:v>
                </c:pt>
                <c:pt idx="92">
                  <c:v>177184</c:v>
                </c:pt>
                <c:pt idx="93">
                  <c:v>178963</c:v>
                </c:pt>
                <c:pt idx="94">
                  <c:v>181721</c:v>
                </c:pt>
                <c:pt idx="95">
                  <c:v>205293</c:v>
                </c:pt>
                <c:pt idx="96">
                  <c:v>215312</c:v>
                </c:pt>
                <c:pt idx="97">
                  <c:v>225230</c:v>
                </c:pt>
                <c:pt idx="98">
                  <c:v>226828</c:v>
                </c:pt>
              </c:numCache>
            </c:numRef>
          </c:val>
          <c:extLst>
            <c:ext xmlns:c16="http://schemas.microsoft.com/office/drawing/2014/chart" uri="{C3380CC4-5D6E-409C-BE32-E72D297353CC}">
              <c16:uniqueId val="{00000001-C724-4148-B470-38D637E03A10}"/>
            </c:ext>
          </c:extLst>
        </c:ser>
        <c:ser>
          <c:idx val="2"/>
          <c:order val="2"/>
          <c:tx>
            <c:strRef>
              <c:f>'findings(tables n charts)'!$H$542:$H$543</c:f>
              <c:strCache>
                <c:ptCount val="1"/>
                <c:pt idx="0">
                  <c:v>won</c:v>
                </c:pt>
              </c:strCache>
            </c:strRef>
          </c:tx>
          <c:spPr>
            <a:solidFill>
              <a:schemeClr val="accent3"/>
            </a:solidFill>
            <a:ln>
              <a:noFill/>
            </a:ln>
            <a:effectLst/>
          </c:spPr>
          <c:invertIfNegative val="0"/>
          <c:cat>
            <c:strRef>
              <c:f>'findings(tables n charts)'!$E$544:$E$643</c:f>
              <c:strCache>
                <c:ptCount val="99"/>
                <c:pt idx="0">
                  <c:v>Metz, Gottlieb and Effertz</c:v>
                </c:pt>
                <c:pt idx="1">
                  <c:v>Ankunding - Rempel</c:v>
                </c:pt>
                <c:pt idx="2">
                  <c:v>Nader - Dooley</c:v>
                </c:pt>
                <c:pt idx="3">
                  <c:v>Stanton, Labadie and Roberts</c:v>
                </c:pt>
                <c:pt idx="4">
                  <c:v>West - Rogahn</c:v>
                </c:pt>
                <c:pt idx="5">
                  <c:v>Kemmer LLC</c:v>
                </c:pt>
                <c:pt idx="6">
                  <c:v>Grimes - Bode</c:v>
                </c:pt>
                <c:pt idx="7">
                  <c:v>Ernser Inc</c:v>
                </c:pt>
                <c:pt idx="8">
                  <c:v>Schinner Inc</c:v>
                </c:pt>
                <c:pt idx="9">
                  <c:v>Bogisich, Gorczany and Gislason</c:v>
                </c:pt>
                <c:pt idx="10">
                  <c:v>Jacobi - Nolan</c:v>
                </c:pt>
                <c:pt idx="11">
                  <c:v>Rosenbaum LLC</c:v>
                </c:pt>
                <c:pt idx="12">
                  <c:v>Ondricka and Sons</c:v>
                </c:pt>
                <c:pt idx="13">
                  <c:v>Bailey - Ondricka</c:v>
                </c:pt>
                <c:pt idx="14">
                  <c:v>Bogisich and Sons</c:v>
                </c:pt>
                <c:pt idx="15">
                  <c:v>Rowe and Sons</c:v>
                </c:pt>
                <c:pt idx="16">
                  <c:v>Ritchie, Lesch and Conroy</c:v>
                </c:pt>
                <c:pt idx="17">
                  <c:v>Muller - Hickle</c:v>
                </c:pt>
                <c:pt idx="18">
                  <c:v>Kunze - Bednar</c:v>
                </c:pt>
                <c:pt idx="19">
                  <c:v>Daugherty LLC</c:v>
                </c:pt>
                <c:pt idx="20">
                  <c:v>Bashirian Inc</c:v>
                </c:pt>
                <c:pt idx="21">
                  <c:v>O'Conner - Botsford</c:v>
                </c:pt>
                <c:pt idx="22">
                  <c:v>Ortiz - Schiller</c:v>
                </c:pt>
                <c:pt idx="23">
                  <c:v>McCullough Inc</c:v>
                </c:pt>
                <c:pt idx="24">
                  <c:v>Homenick - Tromp</c:v>
                </c:pt>
                <c:pt idx="25">
                  <c:v>Kulas, Mante and Reichert</c:v>
                </c:pt>
                <c:pt idx="26">
                  <c:v>Stark - Paucek</c:v>
                </c:pt>
                <c:pt idx="27">
                  <c:v>Wilderman Inc</c:v>
                </c:pt>
                <c:pt idx="28">
                  <c:v>Sawayn - Hane</c:v>
                </c:pt>
                <c:pt idx="29">
                  <c:v>Willms, Yundt and Smitham</c:v>
                </c:pt>
                <c:pt idx="30">
                  <c:v>Kub, McLaughlin and Renner</c:v>
                </c:pt>
                <c:pt idx="31">
                  <c:v>Bergnaum - Weimann</c:v>
                </c:pt>
                <c:pt idx="32">
                  <c:v>Daniel - Deckow</c:v>
                </c:pt>
                <c:pt idx="33">
                  <c:v>Schimmel, Kuhlman and Kassulke</c:v>
                </c:pt>
                <c:pt idx="34">
                  <c:v>Koch LLC</c:v>
                </c:pt>
                <c:pt idx="35">
                  <c:v>Sawayn - Johnson</c:v>
                </c:pt>
                <c:pt idx="36">
                  <c:v>Bosco and Sons</c:v>
                </c:pt>
                <c:pt idx="37">
                  <c:v>Ryan and Sons</c:v>
                </c:pt>
                <c:pt idx="38">
                  <c:v>Barrows, Kessler and Howe</c:v>
                </c:pt>
                <c:pt idx="39">
                  <c:v>Rohan - Carroll</c:v>
                </c:pt>
                <c:pt idx="40">
                  <c:v>Weber - Lindgren</c:v>
                </c:pt>
                <c:pt idx="41">
                  <c:v>Little, Konopelski and Hackett</c:v>
                </c:pt>
                <c:pt idx="42">
                  <c:v>Murphy Inc</c:v>
                </c:pt>
                <c:pt idx="43">
                  <c:v>Hauck - Hodkiewicz</c:v>
                </c:pt>
                <c:pt idx="44">
                  <c:v>Leffler - Greenfelder</c:v>
                </c:pt>
                <c:pt idx="45">
                  <c:v>Gutkowski, Koch and Gleason</c:v>
                </c:pt>
                <c:pt idx="46">
                  <c:v>Lynch - Lebsack</c:v>
                </c:pt>
                <c:pt idx="47">
                  <c:v>Bashirian, Johnston and Barrows</c:v>
                </c:pt>
                <c:pt idx="48">
                  <c:v>Kemmer Inc</c:v>
                </c:pt>
                <c:pt idx="49">
                  <c:v>Morissette LLC</c:v>
                </c:pt>
                <c:pt idx="50">
                  <c:v>Bednar Group</c:v>
                </c:pt>
                <c:pt idx="51">
                  <c:v>Veum, Erdman and Zieme</c:v>
                </c:pt>
                <c:pt idx="52">
                  <c:v>Gislason, Rice and Hilpert</c:v>
                </c:pt>
                <c:pt idx="53">
                  <c:v>Leuschke, Hermann and Zieme</c:v>
                </c:pt>
                <c:pt idx="54">
                  <c:v>Rempel - Morar</c:v>
                </c:pt>
                <c:pt idx="55">
                  <c:v>Muller, Gaylord and Pollich</c:v>
                </c:pt>
                <c:pt idx="56">
                  <c:v>Graham, D'Amore and Tromp</c:v>
                </c:pt>
                <c:pt idx="57">
                  <c:v>Conroy - Friesen</c:v>
                </c:pt>
                <c:pt idx="58">
                  <c:v>Larkin and Sons</c:v>
                </c:pt>
                <c:pt idx="59">
                  <c:v>Sauer - Parisian</c:v>
                </c:pt>
                <c:pt idx="60">
                  <c:v>Block and Sons</c:v>
                </c:pt>
                <c:pt idx="61">
                  <c:v>Balistreri - Barrows</c:v>
                </c:pt>
                <c:pt idx="62">
                  <c:v>Hane - Gleichner</c:v>
                </c:pt>
                <c:pt idx="63">
                  <c:v>Wolf LLC</c:v>
                </c:pt>
                <c:pt idx="64">
                  <c:v>Kilback Inc</c:v>
                </c:pt>
                <c:pt idx="65">
                  <c:v>Langosh - Luettgen</c:v>
                </c:pt>
                <c:pt idx="66">
                  <c:v>Hoppe, Rath and Stanton</c:v>
                </c:pt>
                <c:pt idx="67">
                  <c:v>Rutherford, McGlynn and Kling</c:v>
                </c:pt>
                <c:pt idx="68">
                  <c:v>Medhurst, Runolfsdottir and Kris</c:v>
                </c:pt>
                <c:pt idx="69">
                  <c:v>Morissette - Bernier</c:v>
                </c:pt>
                <c:pt idx="70">
                  <c:v>Schultz, Wiegand and Kling</c:v>
                </c:pt>
                <c:pt idx="71">
                  <c:v>Ryan Inc</c:v>
                </c:pt>
                <c:pt idx="72">
                  <c:v>Nolan - Bayer</c:v>
                </c:pt>
                <c:pt idx="73">
                  <c:v>Steuber Inc</c:v>
                </c:pt>
                <c:pt idx="74">
                  <c:v>Terry - Johns</c:v>
                </c:pt>
                <c:pt idx="75">
                  <c:v>Durgan - Hamill</c:v>
                </c:pt>
                <c:pt idx="76">
                  <c:v>Halvorson and Sons</c:v>
                </c:pt>
                <c:pt idx="77">
                  <c:v>Nolan Group</c:v>
                </c:pt>
                <c:pt idx="78">
                  <c:v>Bernier - Mueller</c:v>
                </c:pt>
                <c:pt idx="79">
                  <c:v>Spinka, Bogisich and Pouros</c:v>
                </c:pt>
                <c:pt idx="80">
                  <c:v>Boyle Group</c:v>
                </c:pt>
                <c:pt idx="81">
                  <c:v>Emmerich - Swift</c:v>
                </c:pt>
                <c:pt idx="82">
                  <c:v>Rau, Hodkiewicz and Bauch</c:v>
                </c:pt>
                <c:pt idx="83">
                  <c:v>Hauck Group</c:v>
                </c:pt>
                <c:pt idx="84">
                  <c:v>Mueller and Sons</c:v>
                </c:pt>
                <c:pt idx="85">
                  <c:v>Strosin Inc</c:v>
                </c:pt>
                <c:pt idx="86">
                  <c:v>Turcotte, Wolff and Lynch</c:v>
                </c:pt>
                <c:pt idx="87">
                  <c:v>Davis and Sons</c:v>
                </c:pt>
                <c:pt idx="88">
                  <c:v>Bruen - Crooks</c:v>
                </c:pt>
                <c:pt idx="89">
                  <c:v>Schuppe Inc</c:v>
                </c:pt>
                <c:pt idx="90">
                  <c:v>Grant, Kessler and Kassulke</c:v>
                </c:pt>
                <c:pt idx="91">
                  <c:v>Bosco, Gutkowski and Strosin</c:v>
                </c:pt>
                <c:pt idx="92">
                  <c:v>Spencer - Purdy</c:v>
                </c:pt>
                <c:pt idx="93">
                  <c:v>McGlynn, Rutherford and Schiller</c:v>
                </c:pt>
                <c:pt idx="94">
                  <c:v>Turner and Sons</c:v>
                </c:pt>
                <c:pt idx="95">
                  <c:v>Schmitt Inc</c:v>
                </c:pt>
                <c:pt idx="96">
                  <c:v>Pacocha Inc</c:v>
                </c:pt>
                <c:pt idx="97">
                  <c:v>Ebert Group</c:v>
                </c:pt>
                <c:pt idx="98">
                  <c:v>Gleichner - Turner</c:v>
                </c:pt>
              </c:strCache>
            </c:strRef>
          </c:cat>
          <c:val>
            <c:numRef>
              <c:f>'findings(tables n charts)'!$H$544:$H$643</c:f>
              <c:numCache>
                <c:formatCode>General</c:formatCode>
                <c:ptCount val="99"/>
                <c:pt idx="0">
                  <c:v>55259</c:v>
                </c:pt>
                <c:pt idx="1">
                  <c:v>95159</c:v>
                </c:pt>
                <c:pt idx="2">
                  <c:v>66604</c:v>
                </c:pt>
                <c:pt idx="3">
                  <c:v>107487</c:v>
                </c:pt>
                <c:pt idx="4">
                  <c:v>109604</c:v>
                </c:pt>
                <c:pt idx="5">
                  <c:v>145474</c:v>
                </c:pt>
                <c:pt idx="6">
                  <c:v>175421</c:v>
                </c:pt>
                <c:pt idx="7">
                  <c:v>12317</c:v>
                </c:pt>
                <c:pt idx="8">
                  <c:v>96661</c:v>
                </c:pt>
                <c:pt idx="9">
                  <c:v>37427</c:v>
                </c:pt>
                <c:pt idx="10">
                  <c:v>47944</c:v>
                </c:pt>
                <c:pt idx="11">
                  <c:v>55824</c:v>
                </c:pt>
                <c:pt idx="12">
                  <c:v>5474</c:v>
                </c:pt>
                <c:pt idx="14">
                  <c:v>53694</c:v>
                </c:pt>
                <c:pt idx="15">
                  <c:v>10496</c:v>
                </c:pt>
                <c:pt idx="16">
                  <c:v>47093</c:v>
                </c:pt>
                <c:pt idx="17">
                  <c:v>65220</c:v>
                </c:pt>
                <c:pt idx="18">
                  <c:v>8913</c:v>
                </c:pt>
                <c:pt idx="19">
                  <c:v>113373</c:v>
                </c:pt>
                <c:pt idx="20">
                  <c:v>39155</c:v>
                </c:pt>
                <c:pt idx="21">
                  <c:v>26433</c:v>
                </c:pt>
                <c:pt idx="22">
                  <c:v>40670</c:v>
                </c:pt>
                <c:pt idx="23">
                  <c:v>9501</c:v>
                </c:pt>
                <c:pt idx="25">
                  <c:v>23847</c:v>
                </c:pt>
                <c:pt idx="26">
                  <c:v>29577</c:v>
                </c:pt>
                <c:pt idx="27">
                  <c:v>3725</c:v>
                </c:pt>
                <c:pt idx="28">
                  <c:v>58670</c:v>
                </c:pt>
                <c:pt idx="30">
                  <c:v>103992</c:v>
                </c:pt>
                <c:pt idx="31">
                  <c:v>27773</c:v>
                </c:pt>
                <c:pt idx="33">
                  <c:v>27947</c:v>
                </c:pt>
                <c:pt idx="34">
                  <c:v>11610</c:v>
                </c:pt>
                <c:pt idx="35">
                  <c:v>36205</c:v>
                </c:pt>
                <c:pt idx="36">
                  <c:v>253852</c:v>
                </c:pt>
                <c:pt idx="38">
                  <c:v>61732</c:v>
                </c:pt>
                <c:pt idx="39">
                  <c:v>37322</c:v>
                </c:pt>
                <c:pt idx="40">
                  <c:v>31889</c:v>
                </c:pt>
                <c:pt idx="41">
                  <c:v>29272</c:v>
                </c:pt>
                <c:pt idx="42">
                  <c:v>121967</c:v>
                </c:pt>
                <c:pt idx="43">
                  <c:v>21247</c:v>
                </c:pt>
                <c:pt idx="44">
                  <c:v>29349</c:v>
                </c:pt>
                <c:pt idx="45">
                  <c:v>62438</c:v>
                </c:pt>
                <c:pt idx="46">
                  <c:v>14123</c:v>
                </c:pt>
                <c:pt idx="47">
                  <c:v>13418</c:v>
                </c:pt>
                <c:pt idx="48">
                  <c:v>13404</c:v>
                </c:pt>
                <c:pt idx="50">
                  <c:v>15408</c:v>
                </c:pt>
                <c:pt idx="51">
                  <c:v>7550</c:v>
                </c:pt>
                <c:pt idx="52">
                  <c:v>45974</c:v>
                </c:pt>
                <c:pt idx="53">
                  <c:v>15469</c:v>
                </c:pt>
                <c:pt idx="54">
                  <c:v>25984</c:v>
                </c:pt>
                <c:pt idx="56">
                  <c:v>29002</c:v>
                </c:pt>
                <c:pt idx="58">
                  <c:v>4741</c:v>
                </c:pt>
                <c:pt idx="60">
                  <c:v>11409</c:v>
                </c:pt>
                <c:pt idx="61">
                  <c:v>16988</c:v>
                </c:pt>
                <c:pt idx="62">
                  <c:v>42577</c:v>
                </c:pt>
                <c:pt idx="64">
                  <c:v>19399</c:v>
                </c:pt>
                <c:pt idx="65">
                  <c:v>10500</c:v>
                </c:pt>
                <c:pt idx="66">
                  <c:v>6738</c:v>
                </c:pt>
                <c:pt idx="68">
                  <c:v>15180</c:v>
                </c:pt>
                <c:pt idx="69">
                  <c:v>4865</c:v>
                </c:pt>
                <c:pt idx="70">
                  <c:v>18075</c:v>
                </c:pt>
                <c:pt idx="71">
                  <c:v>41161</c:v>
                </c:pt>
                <c:pt idx="72">
                  <c:v>6286</c:v>
                </c:pt>
                <c:pt idx="73">
                  <c:v>4721</c:v>
                </c:pt>
                <c:pt idx="76">
                  <c:v>72001</c:v>
                </c:pt>
                <c:pt idx="77">
                  <c:v>32468</c:v>
                </c:pt>
                <c:pt idx="78">
                  <c:v>6416</c:v>
                </c:pt>
                <c:pt idx="79">
                  <c:v>31255</c:v>
                </c:pt>
                <c:pt idx="83">
                  <c:v>15438</c:v>
                </c:pt>
                <c:pt idx="84">
                  <c:v>33660</c:v>
                </c:pt>
                <c:pt idx="85">
                  <c:v>5593</c:v>
                </c:pt>
                <c:pt idx="86">
                  <c:v>14319</c:v>
                </c:pt>
                <c:pt idx="90">
                  <c:v>15062</c:v>
                </c:pt>
                <c:pt idx="91">
                  <c:v>45979</c:v>
                </c:pt>
                <c:pt idx="94">
                  <c:v>5797</c:v>
                </c:pt>
              </c:numCache>
            </c:numRef>
          </c:val>
          <c:extLst>
            <c:ext xmlns:c16="http://schemas.microsoft.com/office/drawing/2014/chart" uri="{C3380CC4-5D6E-409C-BE32-E72D297353CC}">
              <c16:uniqueId val="{00000002-C724-4148-B470-38D637E03A10}"/>
            </c:ext>
          </c:extLst>
        </c:ser>
        <c:dLbls>
          <c:showLegendKey val="0"/>
          <c:showVal val="0"/>
          <c:showCatName val="0"/>
          <c:showSerName val="0"/>
          <c:showPercent val="0"/>
          <c:showBubbleSize val="0"/>
        </c:dLbls>
        <c:gapWidth val="219"/>
        <c:axId val="394084112"/>
        <c:axId val="435557680"/>
      </c:barChart>
      <c:catAx>
        <c:axId val="39408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57680"/>
        <c:crosses val="autoZero"/>
        <c:auto val="1"/>
        <c:lblAlgn val="ctr"/>
        <c:lblOffset val="100"/>
        <c:noMultiLvlLbl val="0"/>
      </c:catAx>
      <c:valAx>
        <c:axId val="435557680"/>
        <c:scaling>
          <c:orientation val="minMax"/>
        </c:scaling>
        <c:delete val="1"/>
        <c:axPos val="l"/>
        <c:numFmt formatCode="General" sourceLinked="1"/>
        <c:majorTickMark val="none"/>
        <c:minorTickMark val="none"/>
        <c:tickLblPos val="nextTo"/>
        <c:crossAx val="394084112"/>
        <c:crosses val="autoZero"/>
        <c:crossBetween val="between"/>
      </c:valAx>
      <c:spPr>
        <a:noFill/>
        <a:ln>
          <a:noFill/>
        </a:ln>
        <a:effectLst/>
      </c:spPr>
    </c:plotArea>
    <c:legend>
      <c:legendPos val="r"/>
      <c:layout>
        <c:manualLayout>
          <c:xMode val="edge"/>
          <c:yMode val="edge"/>
          <c:x val="0.81449622081654283"/>
          <c:y val="0.22352776181947209"/>
          <c:w val="6.3100789101831228E-2"/>
          <c:h val="0.108638099422121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800" b="0" i="0" baseline="0">
                <a:solidFill>
                  <a:srgbClr val="FF0000"/>
                </a:solidFill>
                <a:effectLst/>
              </a:rPr>
              <a:t>57% </a:t>
            </a:r>
            <a:r>
              <a:rPr lang="en-PH" sz="1800" b="0" i="0" baseline="0">
                <a:effectLst/>
              </a:rPr>
              <a:t>of the </a:t>
            </a:r>
            <a:r>
              <a:rPr lang="en-PH" sz="1800" b="1" i="0" u="sng" baseline="0">
                <a:effectLst/>
              </a:rPr>
              <a:t>Yellevate's Total Revenue Losses </a:t>
            </a:r>
            <a:r>
              <a:rPr lang="en-PH" sz="1800" b="0" i="0" baseline="0">
                <a:effectLst/>
              </a:rPr>
              <a:t>came from the </a:t>
            </a:r>
            <a:r>
              <a:rPr lang="en-PH" sz="1800" b="0" i="0" baseline="0">
                <a:solidFill>
                  <a:srgbClr val="FF0000"/>
                </a:solidFill>
                <a:effectLst/>
              </a:rPr>
              <a:t>7 Stubborns</a:t>
            </a:r>
            <a:r>
              <a:rPr lang="en-PH" sz="1800" b="0" i="0" baseline="0">
                <a:effectLst/>
              </a:rPr>
              <a:t>. If we eliminate them, </a:t>
            </a:r>
            <a:r>
              <a:rPr lang="en-PH" sz="1800" b="0" i="0" baseline="0">
                <a:solidFill>
                  <a:srgbClr val="00B050"/>
                </a:solidFill>
                <a:effectLst/>
              </a:rPr>
              <a:t>we solved half of the problem</a:t>
            </a:r>
            <a:r>
              <a:rPr lang="en-PH" sz="1800" b="0" i="0" baseline="0">
                <a:effectLst/>
              </a:rPr>
              <a:t>. But doing so will have consequences.</a:t>
            </a:r>
            <a:endParaRPr lang="en-PH">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chemeClr val="bg1">
                <a:lumMod val="65000"/>
              </a:schemeClr>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ACA0-442A-A78F-0B44DCC6282F}"/>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ACA0-442A-A78F-0B44DCC6282F}"/>
              </c:ext>
            </c:extLst>
          </c:dPt>
          <c:cat>
            <c:strRef>
              <c:f>'findings(tables n charts)'!$E$224:$E$225</c:f>
              <c:strCache>
                <c:ptCount val="2"/>
                <c:pt idx="0">
                  <c:v>7 devs  </c:v>
                </c:pt>
                <c:pt idx="1">
                  <c:v>others</c:v>
                </c:pt>
              </c:strCache>
            </c:strRef>
          </c:cat>
          <c:val>
            <c:numRef>
              <c:f>'findings(tables n charts)'!$F$224:$F$225</c:f>
              <c:numCache>
                <c:formatCode>General</c:formatCode>
                <c:ptCount val="2"/>
                <c:pt idx="0">
                  <c:v>390418</c:v>
                </c:pt>
                <c:pt idx="1">
                  <c:v>299749</c:v>
                </c:pt>
              </c:numCache>
            </c:numRef>
          </c:val>
          <c:extLst>
            <c:ext xmlns:c16="http://schemas.microsoft.com/office/drawing/2014/chart" uri="{C3380CC4-5D6E-409C-BE32-E72D297353CC}">
              <c16:uniqueId val="{00000004-ACA0-442A-A78F-0B44DCC6282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[PA1_B4_Grp34-Nollora.xlsx]findings(tables n charts)!PivotTable9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Revenue Losses from </a:t>
            </a:r>
            <a:r>
              <a:rPr lang="en-US" sz="1800" b="0" i="0" baseline="0">
                <a:solidFill>
                  <a:schemeClr val="accent2">
                    <a:lumMod val="60000"/>
                    <a:lumOff val="40000"/>
                  </a:schemeClr>
                </a:solidFill>
                <a:effectLst/>
              </a:rPr>
              <a:t>French Clients</a:t>
            </a:r>
            <a:endParaRPr lang="en-PH">
              <a:solidFill>
                <a:schemeClr val="accent2">
                  <a:lumMod val="60000"/>
                  <a:lumOff val="40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FF0000"/>
          </a:solidFill>
          <a:ln>
            <a:noFill/>
          </a:ln>
          <a:effectLst/>
        </c:spPr>
      </c:pivotFmt>
      <c:pivotFmt>
        <c:idx val="2"/>
        <c:spPr>
          <a:solidFill>
            <a:srgbClr val="FF0000"/>
          </a:solidFill>
          <a:ln>
            <a:noFill/>
          </a:ln>
          <a:effectLst/>
        </c:spPr>
      </c:pivotFmt>
      <c:pivotFmt>
        <c:idx val="3"/>
        <c:spPr>
          <a:solidFill>
            <a:srgbClr val="FF0000"/>
          </a:solidFill>
          <a:ln>
            <a:noFill/>
          </a:ln>
          <a:effectLst/>
        </c:spPr>
      </c:pivotFmt>
      <c:pivotFmt>
        <c:idx val="4"/>
        <c:spPr>
          <a:solidFill>
            <a:srgbClr val="FF0000"/>
          </a:solidFill>
          <a:ln>
            <a:noFill/>
          </a:ln>
          <a:effectLst/>
        </c:spPr>
      </c:pivotFmt>
      <c:pivotFmt>
        <c:idx val="5"/>
        <c:spPr>
          <a:solidFill>
            <a:srgbClr val="FF0000"/>
          </a:solidFill>
          <a:ln>
            <a:noFill/>
          </a:ln>
          <a:effectLst/>
        </c:spPr>
      </c:pivotFmt>
      <c:pivotFmt>
        <c:idx val="6"/>
        <c:spPr>
          <a:solidFill>
            <a:srgbClr val="FF0000"/>
          </a:solidFill>
          <a:ln>
            <a:noFill/>
          </a:ln>
          <a:effectLst/>
        </c:spPr>
      </c:pivotFmt>
      <c:pivotFmt>
        <c:idx val="7"/>
        <c:spPr>
          <a:solidFill>
            <a:srgbClr val="FF0000"/>
          </a:solidFill>
          <a:ln>
            <a:noFill/>
          </a:ln>
          <a:effectLst/>
        </c:spPr>
      </c:pivotFmt>
      <c:pivotFmt>
        <c:idx val="8"/>
        <c:spPr>
          <a:solidFill>
            <a:schemeClr val="bg2">
              <a:lumMod val="75000"/>
            </a:schemeClr>
          </a:solidFill>
          <a:ln>
            <a:noFill/>
          </a:ln>
          <a:effectLst/>
        </c:spPr>
        <c:marker>
          <c:symbol val="none"/>
        </c:marker>
      </c:pivotFmt>
      <c:pivotFmt>
        <c:idx val="9"/>
        <c:spPr>
          <a:solidFill>
            <a:srgbClr val="FF0000"/>
          </a:solidFill>
          <a:ln>
            <a:noFill/>
          </a:ln>
          <a:effectLst/>
        </c:spPr>
      </c:pivotFmt>
      <c:pivotFmt>
        <c:idx val="10"/>
      </c:pivotFmt>
      <c:pivotFmt>
        <c:idx val="11"/>
      </c:pivotFmt>
      <c:pivotFmt>
        <c:idx val="12"/>
      </c:pivotFmt>
      <c:pivotFmt>
        <c:idx val="13"/>
      </c:pivotFmt>
      <c:pivotFmt>
        <c:idx val="14"/>
      </c:pivotFmt>
      <c:pivotFmt>
        <c:idx val="15"/>
      </c:pivotFmt>
      <c:pivotFmt>
        <c:idx val="16"/>
        <c:spPr>
          <a:solidFill>
            <a:srgbClr val="FF0000"/>
          </a:solidFill>
          <a:ln>
            <a:noFill/>
          </a:ln>
          <a:effectLst/>
        </c:spPr>
      </c:pivotFmt>
      <c:pivotFmt>
        <c:idx val="17"/>
        <c:spPr>
          <a:solidFill>
            <a:srgbClr val="FF0000"/>
          </a:solidFill>
          <a:ln>
            <a:noFill/>
          </a:ln>
          <a:effectLst/>
        </c:spPr>
      </c:pivotFmt>
      <c:pivotFmt>
        <c:idx val="18"/>
        <c:spPr>
          <a:solidFill>
            <a:srgbClr val="FF0000"/>
          </a:solidFill>
          <a:ln>
            <a:noFill/>
          </a:ln>
          <a:effectLst/>
        </c:spPr>
      </c:pivotFmt>
      <c:pivotFmt>
        <c:idx val="19"/>
        <c:spPr>
          <a:solidFill>
            <a:srgbClr val="FF0000"/>
          </a:solidFill>
          <a:ln>
            <a:noFill/>
          </a:ln>
          <a:effectLst/>
        </c:spPr>
      </c:pivotFmt>
      <c:pivotFmt>
        <c:idx val="20"/>
        <c:spPr>
          <a:solidFill>
            <a:srgbClr val="FF0000"/>
          </a:solidFill>
          <a:ln>
            <a:noFill/>
          </a:ln>
          <a:effectLst/>
        </c:spPr>
      </c:pivotFmt>
      <c:pivotFmt>
        <c:idx val="21"/>
        <c:spPr>
          <a:solidFill>
            <a:srgbClr val="FF0000"/>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3300"/>
          </a:solidFill>
          <a:ln>
            <a:noFill/>
          </a:ln>
          <a:effectLst/>
        </c:spPr>
      </c:pivotFmt>
      <c:pivotFmt>
        <c:idx val="24"/>
        <c:spPr>
          <a:solidFill>
            <a:schemeClr val="accent4">
              <a:lumMod val="60000"/>
              <a:lumOff val="40000"/>
            </a:schemeClr>
          </a:solidFill>
          <a:ln>
            <a:noFill/>
          </a:ln>
          <a:effectLst/>
        </c:spPr>
      </c:pivotFmt>
      <c:pivotFmt>
        <c:idx val="25"/>
        <c:spPr>
          <a:solidFill>
            <a:schemeClr val="accent4">
              <a:lumMod val="60000"/>
              <a:lumOff val="40000"/>
            </a:schemeClr>
          </a:solidFill>
          <a:ln>
            <a:noFill/>
          </a:ln>
          <a:effectLst/>
        </c:spPr>
      </c:pivotFmt>
      <c:pivotFmt>
        <c:idx val="26"/>
        <c:spPr>
          <a:solidFill>
            <a:schemeClr val="accent4">
              <a:lumMod val="60000"/>
              <a:lumOff val="40000"/>
            </a:schemeClr>
          </a:solidFill>
          <a:ln>
            <a:noFill/>
          </a:ln>
          <a:effectLst/>
        </c:spPr>
      </c:pivotFmt>
      <c:pivotFmt>
        <c:idx val="27"/>
        <c:spPr>
          <a:solidFill>
            <a:schemeClr val="accent4">
              <a:lumMod val="60000"/>
              <a:lumOff val="40000"/>
            </a:schemeClr>
          </a:solidFill>
          <a:ln>
            <a:noFill/>
          </a:ln>
          <a:effectLst/>
        </c:spPr>
      </c:pivotFmt>
      <c:pivotFmt>
        <c:idx val="28"/>
        <c:spPr>
          <a:solidFill>
            <a:schemeClr val="accent4">
              <a:lumMod val="60000"/>
              <a:lumOff val="40000"/>
            </a:schemeClr>
          </a:solidFill>
          <a:ln>
            <a:noFill/>
          </a:ln>
          <a:effectLst/>
        </c:spPr>
      </c:pivotFmt>
      <c:pivotFmt>
        <c:idx val="29"/>
        <c:spPr>
          <a:solidFill>
            <a:schemeClr val="accent4">
              <a:lumMod val="60000"/>
              <a:lumOff val="40000"/>
            </a:schemeClr>
          </a:solidFill>
          <a:ln>
            <a:noFill/>
          </a:ln>
          <a:effectLst/>
        </c:spPr>
      </c:pivotFmt>
      <c:pivotFmt>
        <c:idx val="30"/>
        <c:spPr>
          <a:solidFill>
            <a:schemeClr val="accent4">
              <a:lumMod val="60000"/>
              <a:lumOff val="40000"/>
            </a:schemeClr>
          </a:solidFill>
          <a:ln>
            <a:noFill/>
          </a:ln>
          <a:effectLst/>
        </c:spPr>
      </c:pivotFmt>
      <c:pivotFmt>
        <c:idx val="31"/>
        <c:spPr>
          <a:solidFill>
            <a:schemeClr val="accent4">
              <a:lumMod val="60000"/>
              <a:lumOff val="40000"/>
            </a:schemeClr>
          </a:solidFill>
          <a:ln>
            <a:noFill/>
          </a:ln>
          <a:effectLst/>
        </c:spPr>
      </c:pivotFmt>
      <c:pivotFmt>
        <c:idx val="32"/>
        <c:spPr>
          <a:solidFill>
            <a:schemeClr val="accent4">
              <a:lumMod val="60000"/>
              <a:lumOff val="4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3300"/>
          </a:solidFill>
          <a:ln>
            <a:noFill/>
          </a:ln>
          <a:effectLst/>
        </c:spPr>
      </c:pivotFmt>
      <c:pivotFmt>
        <c:idx val="35"/>
        <c:spPr>
          <a:solidFill>
            <a:srgbClr val="FF0000"/>
          </a:solidFill>
          <a:ln>
            <a:noFill/>
          </a:ln>
          <a:effectLst/>
        </c:spPr>
      </c:pivotFmt>
      <c:pivotFmt>
        <c:idx val="36"/>
        <c:spPr>
          <a:solidFill>
            <a:srgbClr val="FF0000"/>
          </a:solidFill>
          <a:ln>
            <a:noFill/>
          </a:ln>
          <a:effectLst/>
        </c:spPr>
      </c:pivotFmt>
      <c:pivotFmt>
        <c:idx val="37"/>
        <c:spPr>
          <a:solidFill>
            <a:srgbClr val="FF0000"/>
          </a:solidFill>
          <a:ln>
            <a:noFill/>
          </a:ln>
          <a:effectLst/>
        </c:spPr>
      </c:pivotFmt>
      <c:pivotFmt>
        <c:idx val="38"/>
        <c:spPr>
          <a:solidFill>
            <a:srgbClr val="FF0000"/>
          </a:solidFill>
          <a:ln>
            <a:noFill/>
          </a:ln>
          <a:effectLst/>
        </c:spPr>
      </c:pivotFmt>
      <c:pivotFmt>
        <c:idx val="39"/>
        <c:spPr>
          <a:solidFill>
            <a:srgbClr val="FF0000"/>
          </a:solidFill>
          <a:ln>
            <a:noFill/>
          </a:ln>
          <a:effectLst/>
        </c:spPr>
      </c:pivotFmt>
      <c:pivotFmt>
        <c:idx val="40"/>
        <c:spPr>
          <a:solidFill>
            <a:srgbClr val="FF0000"/>
          </a:solidFill>
          <a:ln>
            <a:noFill/>
          </a:ln>
          <a:effectLst/>
        </c:spPr>
      </c:pivotFmt>
      <c:pivotFmt>
        <c:idx val="41"/>
        <c:spPr>
          <a:solidFill>
            <a:schemeClr val="accent4">
              <a:lumMod val="60000"/>
              <a:lumOff val="40000"/>
            </a:schemeClr>
          </a:solidFill>
          <a:ln>
            <a:noFill/>
          </a:ln>
          <a:effectLst/>
        </c:spPr>
      </c:pivotFmt>
      <c:pivotFmt>
        <c:idx val="42"/>
        <c:spPr>
          <a:solidFill>
            <a:schemeClr val="accent4">
              <a:lumMod val="60000"/>
              <a:lumOff val="40000"/>
            </a:schemeClr>
          </a:solidFill>
          <a:ln>
            <a:noFill/>
          </a:ln>
          <a:effectLst/>
        </c:spPr>
      </c:pivotFmt>
      <c:pivotFmt>
        <c:idx val="43"/>
        <c:spPr>
          <a:solidFill>
            <a:schemeClr val="accent4">
              <a:lumMod val="60000"/>
              <a:lumOff val="40000"/>
            </a:schemeClr>
          </a:solidFill>
          <a:ln>
            <a:noFill/>
          </a:ln>
          <a:effectLst/>
        </c:spPr>
      </c:pivotFmt>
      <c:pivotFmt>
        <c:idx val="44"/>
        <c:spPr>
          <a:solidFill>
            <a:schemeClr val="accent4">
              <a:lumMod val="60000"/>
              <a:lumOff val="40000"/>
            </a:schemeClr>
          </a:solidFill>
          <a:ln>
            <a:noFill/>
          </a:ln>
          <a:effectLst/>
        </c:spPr>
      </c:pivotFmt>
      <c:pivotFmt>
        <c:idx val="45"/>
        <c:spPr>
          <a:solidFill>
            <a:schemeClr val="accent4">
              <a:lumMod val="60000"/>
              <a:lumOff val="40000"/>
            </a:schemeClr>
          </a:solidFill>
          <a:ln>
            <a:noFill/>
          </a:ln>
          <a:effectLst/>
        </c:spPr>
      </c:pivotFmt>
      <c:pivotFmt>
        <c:idx val="46"/>
        <c:spPr>
          <a:solidFill>
            <a:schemeClr val="accent4">
              <a:lumMod val="60000"/>
              <a:lumOff val="40000"/>
            </a:schemeClr>
          </a:solidFill>
          <a:ln>
            <a:noFill/>
          </a:ln>
          <a:effectLst/>
        </c:spPr>
      </c:pivotFmt>
      <c:pivotFmt>
        <c:idx val="47"/>
        <c:spPr>
          <a:solidFill>
            <a:schemeClr val="accent4">
              <a:lumMod val="60000"/>
              <a:lumOff val="40000"/>
            </a:schemeClr>
          </a:solidFill>
          <a:ln>
            <a:noFill/>
          </a:ln>
          <a:effectLst/>
        </c:spPr>
      </c:pivotFmt>
      <c:pivotFmt>
        <c:idx val="48"/>
        <c:spPr>
          <a:solidFill>
            <a:schemeClr val="accent4">
              <a:lumMod val="60000"/>
              <a:lumOff val="40000"/>
            </a:schemeClr>
          </a:solidFill>
          <a:ln>
            <a:noFill/>
          </a:ln>
          <a:effectLst/>
        </c:spPr>
      </c:pivotFmt>
      <c:pivotFmt>
        <c:idx val="49"/>
        <c:spPr>
          <a:solidFill>
            <a:schemeClr val="accent4">
              <a:lumMod val="60000"/>
              <a:lumOff val="40000"/>
            </a:schemeClr>
          </a:solidFill>
          <a:ln>
            <a:noFill/>
          </a:ln>
          <a:effectLst/>
        </c:spPr>
      </c:pivotFmt>
      <c:pivotFmt>
        <c:idx val="50"/>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rgbClr val="FF0000"/>
          </a:solidFill>
          <a:ln>
            <a:noFill/>
          </a:ln>
          <a:effectLst/>
        </c:spPr>
      </c:pivotFmt>
      <c:pivotFmt>
        <c:idx val="52"/>
        <c:spPr>
          <a:solidFill>
            <a:srgbClr val="FF0000"/>
          </a:solidFill>
          <a:ln>
            <a:noFill/>
          </a:ln>
          <a:effectLst/>
        </c:spPr>
      </c:pivotFmt>
      <c:pivotFmt>
        <c:idx val="53"/>
        <c:spPr>
          <a:solidFill>
            <a:srgbClr val="FF0000"/>
          </a:solidFill>
          <a:ln>
            <a:noFill/>
          </a:ln>
          <a:effectLst/>
        </c:spPr>
      </c:pivotFmt>
      <c:pivotFmt>
        <c:idx val="54"/>
        <c:spPr>
          <a:solidFill>
            <a:srgbClr val="FF0000"/>
          </a:solidFill>
          <a:ln>
            <a:noFill/>
          </a:ln>
          <a:effectLst/>
        </c:spPr>
      </c:pivotFmt>
      <c:pivotFmt>
        <c:idx val="55"/>
        <c:spPr>
          <a:solidFill>
            <a:srgbClr val="FF0000"/>
          </a:solidFill>
          <a:ln>
            <a:noFill/>
          </a:ln>
          <a:effectLst/>
        </c:spPr>
      </c:pivotFmt>
      <c:pivotFmt>
        <c:idx val="56"/>
        <c:spPr>
          <a:solidFill>
            <a:srgbClr val="FF0000"/>
          </a:solidFill>
          <a:ln>
            <a:noFill/>
          </a:ln>
          <a:effectLst/>
        </c:spPr>
      </c:pivotFmt>
      <c:pivotFmt>
        <c:idx val="57"/>
        <c:spPr>
          <a:solidFill>
            <a:srgbClr val="FF0000"/>
          </a:solidFill>
          <a:ln>
            <a:noFill/>
          </a:ln>
          <a:effectLst/>
        </c:spPr>
      </c:pivotFmt>
      <c:pivotFmt>
        <c:idx val="58"/>
        <c:spPr>
          <a:solidFill>
            <a:schemeClr val="accent4">
              <a:lumMod val="60000"/>
              <a:lumOff val="40000"/>
            </a:schemeClr>
          </a:solidFill>
          <a:ln>
            <a:noFill/>
          </a:ln>
          <a:effectLst/>
        </c:spPr>
      </c:pivotFmt>
      <c:pivotFmt>
        <c:idx val="59"/>
        <c:spPr>
          <a:solidFill>
            <a:schemeClr val="accent4">
              <a:lumMod val="60000"/>
              <a:lumOff val="40000"/>
            </a:schemeClr>
          </a:solidFill>
          <a:ln>
            <a:noFill/>
          </a:ln>
          <a:effectLst/>
        </c:spPr>
      </c:pivotFmt>
      <c:pivotFmt>
        <c:idx val="60"/>
        <c:spPr>
          <a:solidFill>
            <a:schemeClr val="accent4">
              <a:lumMod val="60000"/>
              <a:lumOff val="40000"/>
            </a:schemeClr>
          </a:solidFill>
          <a:ln>
            <a:noFill/>
          </a:ln>
          <a:effectLst/>
        </c:spPr>
      </c:pivotFmt>
      <c:pivotFmt>
        <c:idx val="61"/>
        <c:spPr>
          <a:solidFill>
            <a:schemeClr val="accent4">
              <a:lumMod val="60000"/>
              <a:lumOff val="40000"/>
            </a:schemeClr>
          </a:solidFill>
          <a:ln>
            <a:noFill/>
          </a:ln>
          <a:effectLst/>
        </c:spPr>
      </c:pivotFmt>
      <c:pivotFmt>
        <c:idx val="62"/>
        <c:spPr>
          <a:solidFill>
            <a:schemeClr val="accent4">
              <a:lumMod val="60000"/>
              <a:lumOff val="40000"/>
            </a:schemeClr>
          </a:solidFill>
          <a:ln>
            <a:noFill/>
          </a:ln>
          <a:effectLst/>
        </c:spPr>
      </c:pivotFmt>
      <c:pivotFmt>
        <c:idx val="63"/>
        <c:spPr>
          <a:solidFill>
            <a:schemeClr val="accent4">
              <a:lumMod val="60000"/>
              <a:lumOff val="40000"/>
            </a:schemeClr>
          </a:solidFill>
          <a:ln>
            <a:noFill/>
          </a:ln>
          <a:effectLst/>
        </c:spPr>
      </c:pivotFmt>
      <c:pivotFmt>
        <c:idx val="64"/>
        <c:spPr>
          <a:solidFill>
            <a:schemeClr val="accent4">
              <a:lumMod val="60000"/>
              <a:lumOff val="40000"/>
            </a:schemeClr>
          </a:solidFill>
          <a:ln>
            <a:noFill/>
          </a:ln>
          <a:effectLst/>
        </c:spPr>
      </c:pivotFmt>
      <c:pivotFmt>
        <c:idx val="65"/>
        <c:spPr>
          <a:solidFill>
            <a:schemeClr val="accent4">
              <a:lumMod val="60000"/>
              <a:lumOff val="40000"/>
            </a:schemeClr>
          </a:solidFill>
          <a:ln>
            <a:noFill/>
          </a:ln>
          <a:effectLst/>
        </c:spPr>
      </c:pivotFmt>
      <c:pivotFmt>
        <c:idx val="66"/>
        <c:spPr>
          <a:solidFill>
            <a:schemeClr val="accent4">
              <a:lumMod val="60000"/>
              <a:lumOff val="40000"/>
            </a:schemeClr>
          </a:solidFill>
          <a:ln>
            <a:noFill/>
          </a:ln>
          <a:effectLst/>
        </c:spPr>
      </c:pivotFmt>
      <c:pivotFmt>
        <c:idx val="67"/>
        <c:spPr>
          <a:solidFill>
            <a:srgbClr val="FF0000"/>
          </a:solidFill>
          <a:ln>
            <a:noFill/>
          </a:ln>
          <a:effectLst/>
        </c:spPr>
      </c:pivotFmt>
      <c:pivotFmt>
        <c:idx val="68"/>
        <c:spPr>
          <a:solidFill>
            <a:srgbClr val="FF0000"/>
          </a:solidFill>
          <a:ln>
            <a:noFill/>
          </a:ln>
          <a:effectLst/>
        </c:spPr>
      </c:pivotFmt>
      <c:pivotFmt>
        <c:idx val="69"/>
        <c:spPr>
          <a:solidFill>
            <a:srgbClr val="FF0000"/>
          </a:solidFill>
          <a:ln>
            <a:noFill/>
          </a:ln>
          <a:effectLst/>
        </c:spPr>
      </c:pivotFmt>
      <c:pivotFmt>
        <c:idx val="70"/>
        <c:spPr>
          <a:solidFill>
            <a:srgbClr val="FF0000"/>
          </a:solidFill>
          <a:ln>
            <a:noFill/>
          </a:ln>
          <a:effectLst/>
        </c:spPr>
      </c:pivotFmt>
      <c:pivotFmt>
        <c:idx val="71"/>
        <c:spPr>
          <a:solidFill>
            <a:srgbClr val="FF0000"/>
          </a:solidFill>
          <a:ln>
            <a:noFill/>
          </a:ln>
          <a:effectLst/>
        </c:spPr>
      </c:pivotFmt>
      <c:pivotFmt>
        <c:idx val="72"/>
        <c:spPr>
          <a:solidFill>
            <a:srgbClr val="FF0000"/>
          </a:solidFill>
          <a:ln>
            <a:noFill/>
          </a:ln>
          <a:effectLst/>
        </c:spPr>
      </c:pivotFmt>
      <c:pivotFmt>
        <c:idx val="73"/>
        <c:spPr>
          <a:solidFill>
            <a:srgbClr val="FF0000"/>
          </a:solidFill>
          <a:ln>
            <a:noFill/>
          </a:ln>
          <a:effectLst/>
        </c:spPr>
      </c:pivotFmt>
      <c:pivotFmt>
        <c:idx val="74"/>
        <c:spPr>
          <a:solidFill>
            <a:schemeClr val="accent2">
              <a:lumMod val="60000"/>
              <a:lumOff val="40000"/>
            </a:schemeClr>
          </a:solidFill>
          <a:ln>
            <a:noFill/>
          </a:ln>
          <a:effectLst/>
        </c:spPr>
      </c:pivotFmt>
      <c:pivotFmt>
        <c:idx val="75"/>
        <c:spPr>
          <a:solidFill>
            <a:schemeClr val="accent2">
              <a:lumMod val="60000"/>
              <a:lumOff val="40000"/>
            </a:schemeClr>
          </a:solidFill>
          <a:ln>
            <a:noFill/>
          </a:ln>
          <a:effectLst/>
        </c:spPr>
      </c:pivotFmt>
      <c:pivotFmt>
        <c:idx val="76"/>
        <c:spPr>
          <a:solidFill>
            <a:schemeClr val="accent2">
              <a:lumMod val="60000"/>
              <a:lumOff val="40000"/>
            </a:schemeClr>
          </a:solidFill>
          <a:ln>
            <a:noFill/>
          </a:ln>
          <a:effectLst/>
        </c:spPr>
      </c:pivotFmt>
      <c:pivotFmt>
        <c:idx val="77"/>
        <c:spPr>
          <a:solidFill>
            <a:schemeClr val="accent2">
              <a:lumMod val="60000"/>
              <a:lumOff val="40000"/>
            </a:schemeClr>
          </a:solidFill>
          <a:ln>
            <a:noFill/>
          </a:ln>
          <a:effectLst/>
        </c:spPr>
      </c:pivotFmt>
      <c:pivotFmt>
        <c:idx val="78"/>
        <c:spPr>
          <a:solidFill>
            <a:schemeClr val="accent2">
              <a:lumMod val="60000"/>
              <a:lumOff val="40000"/>
            </a:schemeClr>
          </a:solidFill>
          <a:ln>
            <a:noFill/>
          </a:ln>
          <a:effectLst/>
        </c:spPr>
      </c:pivotFmt>
      <c:pivotFmt>
        <c:idx val="79"/>
        <c:spPr>
          <a:solidFill>
            <a:schemeClr val="accent2">
              <a:lumMod val="60000"/>
              <a:lumOff val="40000"/>
            </a:schemeClr>
          </a:solidFill>
          <a:ln>
            <a:noFill/>
          </a:ln>
          <a:effectLst/>
        </c:spPr>
      </c:pivotFmt>
      <c:pivotFmt>
        <c:idx val="80"/>
        <c:spPr>
          <a:solidFill>
            <a:schemeClr val="accent2">
              <a:lumMod val="60000"/>
              <a:lumOff val="40000"/>
            </a:schemeClr>
          </a:solidFill>
          <a:ln>
            <a:noFill/>
          </a:ln>
          <a:effectLst/>
        </c:spPr>
      </c:pivotFmt>
      <c:pivotFmt>
        <c:idx val="81"/>
        <c:spPr>
          <a:solidFill>
            <a:schemeClr val="accent2">
              <a:lumMod val="60000"/>
              <a:lumOff val="40000"/>
            </a:schemeClr>
          </a:solidFill>
          <a:ln>
            <a:noFill/>
          </a:ln>
          <a:effectLst/>
        </c:spPr>
      </c:pivotFmt>
      <c:pivotFmt>
        <c:idx val="82"/>
        <c:spPr>
          <a:solidFill>
            <a:schemeClr val="accent2">
              <a:lumMod val="60000"/>
              <a:lumOff val="40000"/>
            </a:schemeClr>
          </a:solidFill>
          <a:ln>
            <a:noFill/>
          </a:ln>
          <a:effectLst/>
        </c:spPr>
      </c:pivotFmt>
    </c:pivotFmts>
    <c:plotArea>
      <c:layout/>
      <c:barChart>
        <c:barDir val="col"/>
        <c:grouping val="clustered"/>
        <c:varyColors val="0"/>
        <c:ser>
          <c:idx val="0"/>
          <c:order val="0"/>
          <c:tx>
            <c:strRef>
              <c:f>'findings(tables n charts)'!$F$129</c:f>
              <c:strCache>
                <c:ptCount val="1"/>
                <c:pt idx="0">
                  <c:v>Total</c:v>
                </c:pt>
              </c:strCache>
            </c:strRef>
          </c:tx>
          <c:spPr>
            <a:solidFill>
              <a:schemeClr val="bg1">
                <a:lumMod val="75000"/>
              </a:schemeClr>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8A77-4145-BFA6-1B4220F91F63}"/>
              </c:ext>
            </c:extLst>
          </c:dPt>
          <c:dPt>
            <c:idx val="1"/>
            <c:invertIfNegative val="0"/>
            <c:bubble3D val="0"/>
            <c:spPr>
              <a:solidFill>
                <a:srgbClr val="FF0000"/>
              </a:solidFill>
              <a:ln>
                <a:noFill/>
              </a:ln>
              <a:effectLst/>
            </c:spPr>
            <c:extLst>
              <c:ext xmlns:c16="http://schemas.microsoft.com/office/drawing/2014/chart" uri="{C3380CC4-5D6E-409C-BE32-E72D297353CC}">
                <c16:uniqueId val="{00000003-8A77-4145-BFA6-1B4220F91F63}"/>
              </c:ext>
            </c:extLst>
          </c:dPt>
          <c:dPt>
            <c:idx val="2"/>
            <c:invertIfNegative val="0"/>
            <c:bubble3D val="0"/>
            <c:spPr>
              <a:solidFill>
                <a:srgbClr val="FF0000"/>
              </a:solidFill>
              <a:ln>
                <a:noFill/>
              </a:ln>
              <a:effectLst/>
            </c:spPr>
            <c:extLst>
              <c:ext xmlns:c16="http://schemas.microsoft.com/office/drawing/2014/chart" uri="{C3380CC4-5D6E-409C-BE32-E72D297353CC}">
                <c16:uniqueId val="{00000005-8A77-4145-BFA6-1B4220F91F63}"/>
              </c:ext>
            </c:extLst>
          </c:dPt>
          <c:dPt>
            <c:idx val="3"/>
            <c:invertIfNegative val="0"/>
            <c:bubble3D val="0"/>
            <c:spPr>
              <a:solidFill>
                <a:srgbClr val="FF0000"/>
              </a:solidFill>
              <a:ln>
                <a:noFill/>
              </a:ln>
              <a:effectLst/>
            </c:spPr>
            <c:extLst>
              <c:ext xmlns:c16="http://schemas.microsoft.com/office/drawing/2014/chart" uri="{C3380CC4-5D6E-409C-BE32-E72D297353CC}">
                <c16:uniqueId val="{00000007-8A77-4145-BFA6-1B4220F91F63}"/>
              </c:ext>
            </c:extLst>
          </c:dPt>
          <c:dPt>
            <c:idx val="4"/>
            <c:invertIfNegative val="0"/>
            <c:bubble3D val="0"/>
            <c:spPr>
              <a:solidFill>
                <a:srgbClr val="FF0000"/>
              </a:solidFill>
              <a:ln>
                <a:noFill/>
              </a:ln>
              <a:effectLst/>
            </c:spPr>
            <c:extLst>
              <c:ext xmlns:c16="http://schemas.microsoft.com/office/drawing/2014/chart" uri="{C3380CC4-5D6E-409C-BE32-E72D297353CC}">
                <c16:uniqueId val="{00000009-8A77-4145-BFA6-1B4220F91F63}"/>
              </c:ext>
            </c:extLst>
          </c:dPt>
          <c:dPt>
            <c:idx val="5"/>
            <c:invertIfNegative val="0"/>
            <c:bubble3D val="0"/>
            <c:spPr>
              <a:solidFill>
                <a:srgbClr val="FF0000"/>
              </a:solidFill>
              <a:ln>
                <a:noFill/>
              </a:ln>
              <a:effectLst/>
            </c:spPr>
            <c:extLst>
              <c:ext xmlns:c16="http://schemas.microsoft.com/office/drawing/2014/chart" uri="{C3380CC4-5D6E-409C-BE32-E72D297353CC}">
                <c16:uniqueId val="{0000000B-8A77-4145-BFA6-1B4220F91F63}"/>
              </c:ext>
            </c:extLst>
          </c:dPt>
          <c:dPt>
            <c:idx val="6"/>
            <c:invertIfNegative val="0"/>
            <c:bubble3D val="0"/>
            <c:spPr>
              <a:solidFill>
                <a:srgbClr val="FF0000"/>
              </a:solidFill>
              <a:ln>
                <a:noFill/>
              </a:ln>
              <a:effectLst/>
            </c:spPr>
            <c:extLst>
              <c:ext xmlns:c16="http://schemas.microsoft.com/office/drawing/2014/chart" uri="{C3380CC4-5D6E-409C-BE32-E72D297353CC}">
                <c16:uniqueId val="{0000000D-8A77-4145-BFA6-1B4220F91F63}"/>
              </c:ext>
            </c:extLst>
          </c:dPt>
          <c:dPt>
            <c:idx val="7"/>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F-8A77-4145-BFA6-1B4220F91F63}"/>
              </c:ext>
            </c:extLst>
          </c:dPt>
          <c:dPt>
            <c:idx val="8"/>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1-8A77-4145-BFA6-1B4220F91F63}"/>
              </c:ext>
            </c:extLst>
          </c:dPt>
          <c:dPt>
            <c:idx val="9"/>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3-8A77-4145-BFA6-1B4220F91F63}"/>
              </c:ext>
            </c:extLst>
          </c:dPt>
          <c:dPt>
            <c:idx val="1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5-8A77-4145-BFA6-1B4220F91F63}"/>
              </c:ext>
            </c:extLst>
          </c:dPt>
          <c:dPt>
            <c:idx val="1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7-8A77-4145-BFA6-1B4220F91F63}"/>
              </c:ext>
            </c:extLst>
          </c:dPt>
          <c:dPt>
            <c:idx val="1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9-8A77-4145-BFA6-1B4220F91F63}"/>
              </c:ext>
            </c:extLst>
          </c:dPt>
          <c:dPt>
            <c:idx val="1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B-8A77-4145-BFA6-1B4220F91F63}"/>
              </c:ext>
            </c:extLst>
          </c:dPt>
          <c:dPt>
            <c:idx val="1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D-8A77-4145-BFA6-1B4220F91F63}"/>
              </c:ext>
            </c:extLst>
          </c:dPt>
          <c:dPt>
            <c:idx val="1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F-8A77-4145-BFA6-1B4220F91F63}"/>
              </c:ext>
            </c:extLst>
          </c:dPt>
          <c:cat>
            <c:strRef>
              <c:f>'findings(tables n charts)'!$E$130:$E$146</c:f>
              <c:strCache>
                <c:ptCount val="16"/>
                <c:pt idx="0">
                  <c:v>West - Rogahn</c:v>
                </c:pt>
                <c:pt idx="1">
                  <c:v>Stanton, Labadie and Roberts</c:v>
                </c:pt>
                <c:pt idx="2">
                  <c:v>Ankunding - Rempel</c:v>
                </c:pt>
                <c:pt idx="3">
                  <c:v>Nader - Dooley</c:v>
                </c:pt>
                <c:pt idx="4">
                  <c:v>Gutkowski, Koch and Gleason</c:v>
                </c:pt>
                <c:pt idx="5">
                  <c:v>Metz, Gottlieb and Effertz</c:v>
                </c:pt>
                <c:pt idx="6">
                  <c:v>Bosco, Gutkowski and Strosin</c:v>
                </c:pt>
                <c:pt idx="7">
                  <c:v>O'Conner - Botsford</c:v>
                </c:pt>
                <c:pt idx="8">
                  <c:v>Mueller and Sons</c:v>
                </c:pt>
                <c:pt idx="9">
                  <c:v>Bednar Group</c:v>
                </c:pt>
                <c:pt idx="10">
                  <c:v>Hane - Gleichner</c:v>
                </c:pt>
                <c:pt idx="11">
                  <c:v>Murphy Inc</c:v>
                </c:pt>
                <c:pt idx="12">
                  <c:v>Ryan Inc</c:v>
                </c:pt>
                <c:pt idx="13">
                  <c:v>Ebert Group</c:v>
                </c:pt>
                <c:pt idx="14">
                  <c:v>Leffler - Greenfelder</c:v>
                </c:pt>
                <c:pt idx="15">
                  <c:v>Kilback Inc</c:v>
                </c:pt>
              </c:strCache>
            </c:strRef>
          </c:cat>
          <c:val>
            <c:numRef>
              <c:f>'findings(tables n charts)'!$F$130:$F$146</c:f>
              <c:numCache>
                <c:formatCode>General</c:formatCode>
                <c:ptCount val="16"/>
                <c:pt idx="0">
                  <c:v>88124</c:v>
                </c:pt>
                <c:pt idx="1">
                  <c:v>81783</c:v>
                </c:pt>
                <c:pt idx="2">
                  <c:v>49426</c:v>
                </c:pt>
                <c:pt idx="3">
                  <c:v>43770</c:v>
                </c:pt>
                <c:pt idx="4">
                  <c:v>43067</c:v>
                </c:pt>
                <c:pt idx="5">
                  <c:v>42486</c:v>
                </c:pt>
                <c:pt idx="6">
                  <c:v>41762</c:v>
                </c:pt>
                <c:pt idx="7">
                  <c:v>24249</c:v>
                </c:pt>
                <c:pt idx="8">
                  <c:v>21307</c:v>
                </c:pt>
                <c:pt idx="9">
                  <c:v>19912</c:v>
                </c:pt>
                <c:pt idx="10">
                  <c:v>18478</c:v>
                </c:pt>
                <c:pt idx="11">
                  <c:v>14910</c:v>
                </c:pt>
                <c:pt idx="12">
                  <c:v>14904</c:v>
                </c:pt>
                <c:pt idx="13">
                  <c:v>8506</c:v>
                </c:pt>
                <c:pt idx="14">
                  <c:v>7287</c:v>
                </c:pt>
                <c:pt idx="15">
                  <c:v>6293</c:v>
                </c:pt>
              </c:numCache>
            </c:numRef>
          </c:val>
          <c:extLst>
            <c:ext xmlns:c16="http://schemas.microsoft.com/office/drawing/2014/chart" uri="{C3380CC4-5D6E-409C-BE32-E72D297353CC}">
              <c16:uniqueId val="{00000020-8A77-4145-BFA6-1B4220F91F63}"/>
            </c:ext>
          </c:extLst>
        </c:ser>
        <c:dLbls>
          <c:showLegendKey val="0"/>
          <c:showVal val="0"/>
          <c:showCatName val="0"/>
          <c:showSerName val="0"/>
          <c:showPercent val="0"/>
          <c:showBubbleSize val="0"/>
        </c:dLbls>
        <c:gapWidth val="219"/>
        <c:axId val="435566928"/>
        <c:axId val="435560944"/>
      </c:barChart>
      <c:catAx>
        <c:axId val="43556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60944"/>
        <c:crosses val="autoZero"/>
        <c:auto val="1"/>
        <c:lblAlgn val="ctr"/>
        <c:lblOffset val="100"/>
        <c:noMultiLvlLbl val="0"/>
      </c:catAx>
      <c:valAx>
        <c:axId val="435560944"/>
        <c:scaling>
          <c:orientation val="minMax"/>
        </c:scaling>
        <c:delete val="1"/>
        <c:axPos val="l"/>
        <c:numFmt formatCode="General" sourceLinked="1"/>
        <c:majorTickMark val="none"/>
        <c:minorTickMark val="none"/>
        <c:tickLblPos val="nextTo"/>
        <c:crossAx val="43556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[PA1_B4_Grp34-Nollora.xlsx]findings(tables n charts)!PivotTable12</c:name>
    <c:fmtId val="7"/>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Revenue Losses from</a:t>
            </a:r>
            <a:r>
              <a:rPr lang="en-US" sz="1800" baseline="0"/>
              <a:t> All of the clients.</a:t>
            </a:r>
            <a:endParaRPr lang="en-US"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pivotFmt>
      <c:pivotFmt>
        <c:idx val="3"/>
        <c:spPr>
          <a:solidFill>
            <a:srgbClr val="FF0000"/>
          </a:solidFill>
          <a:ln>
            <a:noFill/>
          </a:ln>
          <a:effectLst/>
        </c:spPr>
      </c:pivotFmt>
      <c:pivotFmt>
        <c:idx val="4"/>
        <c:spPr>
          <a:solidFill>
            <a:srgbClr val="FF0000"/>
          </a:solidFill>
          <a:ln>
            <a:noFill/>
          </a:ln>
          <a:effectLst/>
        </c:spPr>
      </c:pivotFmt>
      <c:pivotFmt>
        <c:idx val="5"/>
        <c:spPr>
          <a:solidFill>
            <a:srgbClr val="FF0000"/>
          </a:solidFill>
          <a:ln>
            <a:noFill/>
          </a:ln>
          <a:effectLst/>
        </c:spPr>
      </c:pivotFmt>
      <c:pivotFmt>
        <c:idx val="6"/>
        <c:spPr>
          <a:solidFill>
            <a:srgbClr val="FF0000"/>
          </a:solidFill>
          <a:ln>
            <a:noFill/>
          </a:ln>
          <a:effectLst/>
        </c:spPr>
      </c:pivotFmt>
      <c:pivotFmt>
        <c:idx val="7"/>
        <c:spPr>
          <a:solidFill>
            <a:srgbClr val="FF0000"/>
          </a:solidFill>
          <a:ln>
            <a:noFill/>
          </a:ln>
          <a:effectLst/>
        </c:spPr>
      </c:pivotFmt>
      <c:pivotFmt>
        <c:idx val="8"/>
        <c:spPr>
          <a:solidFill>
            <a:srgbClr val="FF0000"/>
          </a:solidFill>
          <a:ln>
            <a:noFill/>
          </a:ln>
          <a:effectLst/>
        </c:spPr>
      </c:pivotFmt>
      <c:pivotFmt>
        <c:idx val="9"/>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pivotFmt>
      <c:pivotFmt>
        <c:idx val="11"/>
        <c:spPr>
          <a:solidFill>
            <a:srgbClr val="FF0000"/>
          </a:solidFill>
          <a:ln>
            <a:noFill/>
          </a:ln>
          <a:effectLst/>
        </c:spPr>
      </c:pivotFmt>
      <c:pivotFmt>
        <c:idx val="12"/>
        <c:spPr>
          <a:solidFill>
            <a:srgbClr val="FF0000"/>
          </a:solidFill>
          <a:ln>
            <a:noFill/>
          </a:ln>
          <a:effectLst/>
        </c:spPr>
      </c:pivotFmt>
      <c:pivotFmt>
        <c:idx val="13"/>
        <c:spPr>
          <a:solidFill>
            <a:srgbClr val="FF0000"/>
          </a:solidFill>
          <a:ln>
            <a:noFill/>
          </a:ln>
          <a:effectLst/>
        </c:spPr>
      </c:pivotFmt>
      <c:pivotFmt>
        <c:idx val="14"/>
        <c:spPr>
          <a:solidFill>
            <a:srgbClr val="FF0000"/>
          </a:solidFill>
          <a:ln>
            <a:noFill/>
          </a:ln>
          <a:effectLst/>
        </c:spPr>
      </c:pivotFmt>
      <c:pivotFmt>
        <c:idx val="15"/>
        <c:spPr>
          <a:solidFill>
            <a:srgbClr val="FF0000"/>
          </a:solidFill>
          <a:ln>
            <a:noFill/>
          </a:ln>
          <a:effectLst/>
        </c:spPr>
      </c:pivotFmt>
      <c:pivotFmt>
        <c:idx val="16"/>
        <c:spPr>
          <a:solidFill>
            <a:srgbClr val="FF0000"/>
          </a:solidFill>
          <a:ln>
            <a:noFill/>
          </a:ln>
          <a:effectLst/>
        </c:spPr>
      </c:pivotFmt>
      <c:pivotFmt>
        <c:idx val="17"/>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F0000"/>
          </a:solidFill>
          <a:ln>
            <a:noFill/>
          </a:ln>
          <a:effectLst/>
        </c:spPr>
      </c:pivotFmt>
      <c:pivotFmt>
        <c:idx val="19"/>
        <c:spPr>
          <a:solidFill>
            <a:srgbClr val="FF0000"/>
          </a:solidFill>
          <a:ln>
            <a:noFill/>
          </a:ln>
          <a:effectLst/>
        </c:spPr>
      </c:pivotFmt>
      <c:pivotFmt>
        <c:idx val="20"/>
        <c:spPr>
          <a:solidFill>
            <a:srgbClr val="FF0000"/>
          </a:solidFill>
          <a:ln>
            <a:noFill/>
          </a:ln>
          <a:effectLst/>
        </c:spPr>
      </c:pivotFmt>
      <c:pivotFmt>
        <c:idx val="21"/>
        <c:spPr>
          <a:solidFill>
            <a:srgbClr val="FF0000"/>
          </a:solidFill>
          <a:ln>
            <a:noFill/>
          </a:ln>
          <a:effectLst/>
        </c:spPr>
      </c:pivotFmt>
      <c:pivotFmt>
        <c:idx val="22"/>
        <c:spPr>
          <a:solidFill>
            <a:srgbClr val="FF0000"/>
          </a:solidFill>
          <a:ln>
            <a:noFill/>
          </a:ln>
          <a:effectLst/>
        </c:spPr>
      </c:pivotFmt>
      <c:pivotFmt>
        <c:idx val="23"/>
        <c:spPr>
          <a:solidFill>
            <a:srgbClr val="FF0000"/>
          </a:solidFill>
          <a:ln>
            <a:noFill/>
          </a:ln>
          <a:effectLst/>
        </c:spPr>
      </c:pivotFmt>
      <c:pivotFmt>
        <c:idx val="24"/>
        <c:spPr>
          <a:solidFill>
            <a:srgbClr val="FF0000"/>
          </a:solidFill>
          <a:ln>
            <a:noFill/>
          </a:ln>
          <a:effectLst/>
        </c:spPr>
      </c:pivotFmt>
      <c:pivotFmt>
        <c:idx val="25"/>
        <c:spPr>
          <a:solidFill>
            <a:srgbClr val="FF0000"/>
          </a:solidFill>
          <a:ln>
            <a:noFill/>
          </a:ln>
          <a:effectLst/>
        </c:spPr>
      </c:pivotFmt>
      <c:pivotFmt>
        <c:idx val="26"/>
        <c:spPr>
          <a:solidFill>
            <a:srgbClr val="FF0000"/>
          </a:solidFill>
          <a:ln>
            <a:noFill/>
          </a:ln>
          <a:effectLst/>
        </c:spPr>
      </c:pivotFmt>
      <c:pivotFmt>
        <c:idx val="27"/>
        <c:spPr>
          <a:solidFill>
            <a:srgbClr val="FF0000"/>
          </a:solidFill>
          <a:ln>
            <a:noFill/>
          </a:ln>
          <a:effectLst/>
        </c:spPr>
      </c:pivotFmt>
      <c:pivotFmt>
        <c:idx val="28"/>
        <c:spPr>
          <a:solidFill>
            <a:srgbClr val="FF0000"/>
          </a:solidFill>
          <a:ln>
            <a:noFill/>
          </a:ln>
          <a:effectLst/>
        </c:spPr>
      </c:pivotFmt>
      <c:pivotFmt>
        <c:idx val="29"/>
        <c:spPr>
          <a:solidFill>
            <a:srgbClr val="FF0000"/>
          </a:solidFill>
          <a:ln>
            <a:noFill/>
          </a:ln>
          <a:effectLst/>
        </c:spPr>
      </c:pivotFmt>
      <c:pivotFmt>
        <c:idx val="30"/>
        <c:spPr>
          <a:solidFill>
            <a:srgbClr val="FF0000"/>
          </a:solidFill>
          <a:ln>
            <a:noFill/>
          </a:ln>
          <a:effectLst/>
        </c:spPr>
      </c:pivotFmt>
      <c:pivotFmt>
        <c:idx val="31"/>
        <c:spPr>
          <a:solidFill>
            <a:srgbClr val="FF0000"/>
          </a:solidFill>
          <a:ln>
            <a:noFill/>
          </a:ln>
          <a:effectLst/>
        </c:spPr>
      </c:pivotFmt>
    </c:pivotFmts>
    <c:plotArea>
      <c:layout/>
      <c:barChart>
        <c:barDir val="col"/>
        <c:grouping val="clustered"/>
        <c:varyColors val="0"/>
        <c:ser>
          <c:idx val="0"/>
          <c:order val="0"/>
          <c:tx>
            <c:strRef>
              <c:f>'findings(tables n charts)'!$F$151</c:f>
              <c:strCache>
                <c:ptCount val="1"/>
                <c:pt idx="0">
                  <c:v>Total</c:v>
                </c:pt>
              </c:strCache>
            </c:strRef>
          </c:tx>
          <c:spPr>
            <a:solidFill>
              <a:schemeClr val="bg1">
                <a:lumMod val="65000"/>
              </a:schemeClr>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6175-4B31-99AB-F5D0D3932FC6}"/>
              </c:ext>
            </c:extLst>
          </c:dPt>
          <c:dPt>
            <c:idx val="1"/>
            <c:invertIfNegative val="0"/>
            <c:bubble3D val="0"/>
            <c:spPr>
              <a:solidFill>
                <a:srgbClr val="FF0000"/>
              </a:solidFill>
              <a:ln>
                <a:noFill/>
              </a:ln>
              <a:effectLst/>
            </c:spPr>
            <c:extLst>
              <c:ext xmlns:c16="http://schemas.microsoft.com/office/drawing/2014/chart" uri="{C3380CC4-5D6E-409C-BE32-E72D297353CC}">
                <c16:uniqueId val="{00000003-6175-4B31-99AB-F5D0D3932FC6}"/>
              </c:ext>
            </c:extLst>
          </c:dPt>
          <c:dPt>
            <c:idx val="2"/>
            <c:invertIfNegative val="0"/>
            <c:bubble3D val="0"/>
            <c:spPr>
              <a:solidFill>
                <a:srgbClr val="FF0000"/>
              </a:solidFill>
              <a:ln>
                <a:noFill/>
              </a:ln>
              <a:effectLst/>
            </c:spPr>
            <c:extLst>
              <c:ext xmlns:c16="http://schemas.microsoft.com/office/drawing/2014/chart" uri="{C3380CC4-5D6E-409C-BE32-E72D297353CC}">
                <c16:uniqueId val="{00000005-6175-4B31-99AB-F5D0D3932FC6}"/>
              </c:ext>
            </c:extLst>
          </c:dPt>
          <c:dPt>
            <c:idx val="3"/>
            <c:invertIfNegative val="0"/>
            <c:bubble3D val="0"/>
            <c:spPr>
              <a:solidFill>
                <a:srgbClr val="FF0000"/>
              </a:solidFill>
              <a:ln>
                <a:noFill/>
              </a:ln>
              <a:effectLst/>
            </c:spPr>
            <c:extLst>
              <c:ext xmlns:c16="http://schemas.microsoft.com/office/drawing/2014/chart" uri="{C3380CC4-5D6E-409C-BE32-E72D297353CC}">
                <c16:uniqueId val="{00000007-6175-4B31-99AB-F5D0D3932FC6}"/>
              </c:ext>
            </c:extLst>
          </c:dPt>
          <c:dPt>
            <c:idx val="4"/>
            <c:invertIfNegative val="0"/>
            <c:bubble3D val="0"/>
            <c:spPr>
              <a:solidFill>
                <a:srgbClr val="FF0000"/>
              </a:solidFill>
              <a:ln>
                <a:noFill/>
              </a:ln>
              <a:effectLst/>
            </c:spPr>
            <c:extLst>
              <c:ext xmlns:c16="http://schemas.microsoft.com/office/drawing/2014/chart" uri="{C3380CC4-5D6E-409C-BE32-E72D297353CC}">
                <c16:uniqueId val="{00000009-6175-4B31-99AB-F5D0D3932FC6}"/>
              </c:ext>
            </c:extLst>
          </c:dPt>
          <c:dPt>
            <c:idx val="5"/>
            <c:invertIfNegative val="0"/>
            <c:bubble3D val="0"/>
            <c:spPr>
              <a:solidFill>
                <a:srgbClr val="FF0000"/>
              </a:solidFill>
              <a:ln>
                <a:noFill/>
              </a:ln>
              <a:effectLst/>
            </c:spPr>
            <c:extLst>
              <c:ext xmlns:c16="http://schemas.microsoft.com/office/drawing/2014/chart" uri="{C3380CC4-5D6E-409C-BE32-E72D297353CC}">
                <c16:uniqueId val="{0000000B-6175-4B31-99AB-F5D0D3932FC6}"/>
              </c:ext>
            </c:extLst>
          </c:dPt>
          <c:dPt>
            <c:idx val="6"/>
            <c:invertIfNegative val="0"/>
            <c:bubble3D val="0"/>
            <c:spPr>
              <a:solidFill>
                <a:srgbClr val="FF0000"/>
              </a:solidFill>
              <a:ln>
                <a:noFill/>
              </a:ln>
              <a:effectLst/>
            </c:spPr>
            <c:extLst>
              <c:ext xmlns:c16="http://schemas.microsoft.com/office/drawing/2014/chart" uri="{C3380CC4-5D6E-409C-BE32-E72D297353CC}">
                <c16:uniqueId val="{0000000D-6175-4B31-99AB-F5D0D3932FC6}"/>
              </c:ext>
            </c:extLst>
          </c:dPt>
          <c:dPt>
            <c:idx val="27"/>
            <c:invertIfNegative val="0"/>
            <c:bubble3D val="0"/>
            <c:extLst>
              <c:ext xmlns:c16="http://schemas.microsoft.com/office/drawing/2014/chart" uri="{C3380CC4-5D6E-409C-BE32-E72D297353CC}">
                <c16:uniqueId val="{0000000E-6175-4B31-99AB-F5D0D3932FC6}"/>
              </c:ext>
            </c:extLst>
          </c:dPt>
          <c:dPt>
            <c:idx val="28"/>
            <c:invertIfNegative val="0"/>
            <c:bubble3D val="0"/>
            <c:extLst>
              <c:ext xmlns:c16="http://schemas.microsoft.com/office/drawing/2014/chart" uri="{C3380CC4-5D6E-409C-BE32-E72D297353CC}">
                <c16:uniqueId val="{0000000F-6175-4B31-99AB-F5D0D3932FC6}"/>
              </c:ext>
            </c:extLst>
          </c:dPt>
          <c:dPt>
            <c:idx val="29"/>
            <c:invertIfNegative val="0"/>
            <c:bubble3D val="0"/>
            <c:extLst>
              <c:ext xmlns:c16="http://schemas.microsoft.com/office/drawing/2014/chart" uri="{C3380CC4-5D6E-409C-BE32-E72D297353CC}">
                <c16:uniqueId val="{00000010-6175-4B31-99AB-F5D0D3932FC6}"/>
              </c:ext>
            </c:extLst>
          </c:dPt>
          <c:dPt>
            <c:idx val="30"/>
            <c:invertIfNegative val="0"/>
            <c:bubble3D val="0"/>
            <c:extLst>
              <c:ext xmlns:c16="http://schemas.microsoft.com/office/drawing/2014/chart" uri="{C3380CC4-5D6E-409C-BE32-E72D297353CC}">
                <c16:uniqueId val="{00000011-6175-4B31-99AB-F5D0D3932FC6}"/>
              </c:ext>
            </c:extLst>
          </c:dPt>
          <c:dPt>
            <c:idx val="31"/>
            <c:invertIfNegative val="0"/>
            <c:bubble3D val="0"/>
            <c:extLst>
              <c:ext xmlns:c16="http://schemas.microsoft.com/office/drawing/2014/chart" uri="{C3380CC4-5D6E-409C-BE32-E72D297353CC}">
                <c16:uniqueId val="{00000012-6175-4B31-99AB-F5D0D3932FC6}"/>
              </c:ext>
            </c:extLst>
          </c:dPt>
          <c:dPt>
            <c:idx val="32"/>
            <c:invertIfNegative val="0"/>
            <c:bubble3D val="0"/>
            <c:extLst>
              <c:ext xmlns:c16="http://schemas.microsoft.com/office/drawing/2014/chart" uri="{C3380CC4-5D6E-409C-BE32-E72D297353CC}">
                <c16:uniqueId val="{00000013-6175-4B31-99AB-F5D0D3932FC6}"/>
              </c:ext>
            </c:extLst>
          </c:dPt>
          <c:dPt>
            <c:idx val="33"/>
            <c:invertIfNegative val="0"/>
            <c:bubble3D val="0"/>
            <c:extLst>
              <c:ext xmlns:c16="http://schemas.microsoft.com/office/drawing/2014/chart" uri="{C3380CC4-5D6E-409C-BE32-E72D297353CC}">
                <c16:uniqueId val="{00000014-6175-4B31-99AB-F5D0D3932FC6}"/>
              </c:ext>
            </c:extLst>
          </c:dPt>
          <c:cat>
            <c:strRef>
              <c:f>'findings(tables n charts)'!$E$152:$E$185</c:f>
              <c:strCache>
                <c:ptCount val="33"/>
                <c:pt idx="0">
                  <c:v>West - Rogahn</c:v>
                </c:pt>
                <c:pt idx="1">
                  <c:v>Stanton, Labadie and Roberts</c:v>
                </c:pt>
                <c:pt idx="2">
                  <c:v>Ankunding - Rempel</c:v>
                </c:pt>
                <c:pt idx="3">
                  <c:v>Nader - Dooley</c:v>
                </c:pt>
                <c:pt idx="4">
                  <c:v>Gutkowski, Koch and Gleason</c:v>
                </c:pt>
                <c:pt idx="5">
                  <c:v>Metz, Gottlieb and Effertz</c:v>
                </c:pt>
                <c:pt idx="6">
                  <c:v>Bosco, Gutkowski and Strosin</c:v>
                </c:pt>
                <c:pt idx="7">
                  <c:v>O'Conner - Botsford</c:v>
                </c:pt>
                <c:pt idx="8">
                  <c:v>Rosenbaum LLC</c:v>
                </c:pt>
                <c:pt idx="9">
                  <c:v>Mueller and Sons</c:v>
                </c:pt>
                <c:pt idx="10">
                  <c:v>Bosco and Sons</c:v>
                </c:pt>
                <c:pt idx="11">
                  <c:v>Bednar Group</c:v>
                </c:pt>
                <c:pt idx="12">
                  <c:v>Hane - Gleichner</c:v>
                </c:pt>
                <c:pt idx="13">
                  <c:v>Gislason, Rice and Hilpert</c:v>
                </c:pt>
                <c:pt idx="14">
                  <c:v>Murphy Inc</c:v>
                </c:pt>
                <c:pt idx="15">
                  <c:v>Ryan Inc</c:v>
                </c:pt>
                <c:pt idx="16">
                  <c:v>Schinner Inc</c:v>
                </c:pt>
                <c:pt idx="17">
                  <c:v>Ortiz - Schiller</c:v>
                </c:pt>
                <c:pt idx="18">
                  <c:v>Sawayn - Johnson</c:v>
                </c:pt>
                <c:pt idx="19">
                  <c:v>Lynch - Lebsack</c:v>
                </c:pt>
                <c:pt idx="20">
                  <c:v>Ebert Group</c:v>
                </c:pt>
                <c:pt idx="21">
                  <c:v>Schimmel, Kuhlman and Kassulke</c:v>
                </c:pt>
                <c:pt idx="22">
                  <c:v>Weber - Lindgren</c:v>
                </c:pt>
                <c:pt idx="23">
                  <c:v>Grimes - Bode</c:v>
                </c:pt>
                <c:pt idx="24">
                  <c:v>Morissette - Bernier</c:v>
                </c:pt>
                <c:pt idx="25">
                  <c:v>Leffler - Greenfelder</c:v>
                </c:pt>
                <c:pt idx="26">
                  <c:v>Halvorson and Sons</c:v>
                </c:pt>
                <c:pt idx="27">
                  <c:v>Kilback Inc</c:v>
                </c:pt>
                <c:pt idx="28">
                  <c:v>Kemmer LLC</c:v>
                </c:pt>
                <c:pt idx="29">
                  <c:v>McCullough Inc</c:v>
                </c:pt>
                <c:pt idx="30">
                  <c:v>Kulas, Mante and Reichert</c:v>
                </c:pt>
                <c:pt idx="31">
                  <c:v>Ondricka and Sons</c:v>
                </c:pt>
                <c:pt idx="32">
                  <c:v>Stark - Paucek</c:v>
                </c:pt>
              </c:strCache>
            </c:strRef>
          </c:cat>
          <c:val>
            <c:numRef>
              <c:f>'findings(tables n charts)'!$F$152:$F$185</c:f>
              <c:numCache>
                <c:formatCode>General</c:formatCode>
                <c:ptCount val="33"/>
                <c:pt idx="0">
                  <c:v>88124</c:v>
                </c:pt>
                <c:pt idx="1">
                  <c:v>81783</c:v>
                </c:pt>
                <c:pt idx="2">
                  <c:v>49426</c:v>
                </c:pt>
                <c:pt idx="3">
                  <c:v>43770</c:v>
                </c:pt>
                <c:pt idx="4">
                  <c:v>43067</c:v>
                </c:pt>
                <c:pt idx="5">
                  <c:v>42486</c:v>
                </c:pt>
                <c:pt idx="6">
                  <c:v>41762</c:v>
                </c:pt>
                <c:pt idx="7">
                  <c:v>24249</c:v>
                </c:pt>
                <c:pt idx="8">
                  <c:v>22874</c:v>
                </c:pt>
                <c:pt idx="9">
                  <c:v>21307</c:v>
                </c:pt>
                <c:pt idx="10">
                  <c:v>20058</c:v>
                </c:pt>
                <c:pt idx="11">
                  <c:v>19912</c:v>
                </c:pt>
                <c:pt idx="12">
                  <c:v>18478</c:v>
                </c:pt>
                <c:pt idx="13">
                  <c:v>15008</c:v>
                </c:pt>
                <c:pt idx="14">
                  <c:v>14910</c:v>
                </c:pt>
                <c:pt idx="15">
                  <c:v>14904</c:v>
                </c:pt>
                <c:pt idx="16">
                  <c:v>12637</c:v>
                </c:pt>
                <c:pt idx="17">
                  <c:v>9694</c:v>
                </c:pt>
                <c:pt idx="18">
                  <c:v>9452</c:v>
                </c:pt>
                <c:pt idx="19">
                  <c:v>8996</c:v>
                </c:pt>
                <c:pt idx="20">
                  <c:v>8506</c:v>
                </c:pt>
                <c:pt idx="21">
                  <c:v>8177</c:v>
                </c:pt>
                <c:pt idx="22">
                  <c:v>8032</c:v>
                </c:pt>
                <c:pt idx="23">
                  <c:v>7943</c:v>
                </c:pt>
                <c:pt idx="24">
                  <c:v>7857</c:v>
                </c:pt>
                <c:pt idx="25">
                  <c:v>7287</c:v>
                </c:pt>
                <c:pt idx="26">
                  <c:v>7236</c:v>
                </c:pt>
                <c:pt idx="27">
                  <c:v>6293</c:v>
                </c:pt>
                <c:pt idx="28">
                  <c:v>5899</c:v>
                </c:pt>
                <c:pt idx="29">
                  <c:v>5626</c:v>
                </c:pt>
                <c:pt idx="30">
                  <c:v>5395</c:v>
                </c:pt>
                <c:pt idx="31">
                  <c:v>4531</c:v>
                </c:pt>
                <c:pt idx="32">
                  <c:v>4488</c:v>
                </c:pt>
              </c:numCache>
            </c:numRef>
          </c:val>
          <c:extLst>
            <c:ext xmlns:c16="http://schemas.microsoft.com/office/drawing/2014/chart" uri="{C3380CC4-5D6E-409C-BE32-E72D297353CC}">
              <c16:uniqueId val="{00000015-6175-4B31-99AB-F5D0D3932FC6}"/>
            </c:ext>
          </c:extLst>
        </c:ser>
        <c:dLbls>
          <c:showLegendKey val="0"/>
          <c:showVal val="0"/>
          <c:showCatName val="0"/>
          <c:showSerName val="0"/>
          <c:showPercent val="0"/>
          <c:showBubbleSize val="0"/>
        </c:dLbls>
        <c:gapWidth val="182"/>
        <c:axId val="435562576"/>
        <c:axId val="435562032"/>
      </c:barChart>
      <c:catAx>
        <c:axId val="43556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62032"/>
        <c:crosses val="autoZero"/>
        <c:auto val="1"/>
        <c:lblAlgn val="ctr"/>
        <c:lblOffset val="100"/>
        <c:noMultiLvlLbl val="0"/>
      </c:catAx>
      <c:valAx>
        <c:axId val="435562032"/>
        <c:scaling>
          <c:orientation val="minMax"/>
        </c:scaling>
        <c:delete val="1"/>
        <c:axPos val="l"/>
        <c:numFmt formatCode="General" sourceLinked="1"/>
        <c:majorTickMark val="none"/>
        <c:minorTickMark val="none"/>
        <c:tickLblPos val="nextTo"/>
        <c:crossAx val="435562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u="none" dirty="0"/>
              <a:t>In</a:t>
            </a:r>
            <a:r>
              <a:rPr lang="en-US" sz="1800" b="0" u="none" baseline="0" dirty="0"/>
              <a:t> terms of </a:t>
            </a:r>
            <a:r>
              <a:rPr lang="en-US" sz="1800" b="1" u="sng" dirty="0"/>
              <a:t>Revenue</a:t>
            </a:r>
            <a:r>
              <a:rPr lang="en-US" sz="1800" b="1" u="sng" baseline="0" dirty="0"/>
              <a:t> Loss Per Client, </a:t>
            </a:r>
          </a:p>
          <a:p>
            <a:pPr>
              <a:defRPr/>
            </a:pPr>
            <a:r>
              <a:rPr lang="en-US" sz="1800" b="0" u="none" baseline="0" dirty="0"/>
              <a:t>the </a:t>
            </a:r>
            <a:r>
              <a:rPr lang="en-US" sz="1800" b="0" u="none" baseline="0" dirty="0">
                <a:solidFill>
                  <a:srgbClr val="FF0000"/>
                </a:solidFill>
              </a:rPr>
              <a:t>Delinquents </a:t>
            </a:r>
            <a:r>
              <a:rPr lang="en-US" sz="1800" b="0" u="none" baseline="0" dirty="0"/>
              <a:t>are the ouliers</a:t>
            </a:r>
            <a:endParaRPr lang="en-US" sz="1800" b="1" u="sng" baseline="0" dirty="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'[1]Chart1.5'!$E$1</c:f>
              <c:strCache>
                <c:ptCount val="1"/>
                <c:pt idx="0">
                  <c:v>Total Expected Revenue (expected) per client (low to high)</c:v>
                </c:pt>
              </c:strCache>
            </c:strRef>
          </c:tx>
          <c:spPr>
            <a:solidFill>
              <a:schemeClr val="accent3"/>
            </a:solidFill>
            <a:ln>
              <a:noFill/>
            </a:ln>
            <a:effectLst/>
          </c:spPr>
          <c:invertIfNegative val="0"/>
          <c:dPt>
            <c:idx val="32"/>
            <c:invertIfNegative val="0"/>
            <c:bubble3D val="0"/>
            <c:spPr>
              <a:solidFill>
                <a:srgbClr val="FF0000"/>
              </a:solidFill>
              <a:ln>
                <a:noFill/>
              </a:ln>
              <a:effectLst/>
            </c:spPr>
            <c:extLst>
              <c:ext xmlns:c16="http://schemas.microsoft.com/office/drawing/2014/chart" uri="{C3380CC4-5D6E-409C-BE32-E72D297353CC}">
                <c16:uniqueId val="{00000001-0891-4FB3-85A6-0FBFBD66BA67}"/>
              </c:ext>
            </c:extLst>
          </c:dPt>
          <c:dPt>
            <c:idx val="33"/>
            <c:invertIfNegative val="0"/>
            <c:bubble3D val="0"/>
            <c:spPr>
              <a:solidFill>
                <a:srgbClr val="FF0000"/>
              </a:solidFill>
              <a:ln>
                <a:noFill/>
              </a:ln>
              <a:effectLst/>
            </c:spPr>
            <c:extLst>
              <c:ext xmlns:c16="http://schemas.microsoft.com/office/drawing/2014/chart" uri="{C3380CC4-5D6E-409C-BE32-E72D297353CC}">
                <c16:uniqueId val="{00000003-0891-4FB3-85A6-0FBFBD66BA67}"/>
              </c:ext>
            </c:extLst>
          </c:dPt>
          <c:cat>
            <c:strRef>
              <c:f>'[1]Chart1.5'!$D$2:$D$35</c:f>
              <c:strCache>
                <c:ptCount val="34"/>
                <c:pt idx="0">
                  <c:v>Bosco and Sons</c:v>
                </c:pt>
                <c:pt idx="1">
                  <c:v>Stark - Paucek</c:v>
                </c:pt>
                <c:pt idx="2">
                  <c:v>Ondricka and Sons</c:v>
                </c:pt>
                <c:pt idx="3">
                  <c:v>Kulas, Mante and Reichert</c:v>
                </c:pt>
                <c:pt idx="4">
                  <c:v>McCullough Inc</c:v>
                </c:pt>
                <c:pt idx="5">
                  <c:v>Kemmer LLC</c:v>
                </c:pt>
                <c:pt idx="6">
                  <c:v>Kilback Inc</c:v>
                </c:pt>
                <c:pt idx="7">
                  <c:v>Halvorson and Sons</c:v>
                </c:pt>
                <c:pt idx="8">
                  <c:v>Leffler - Greenfelder</c:v>
                </c:pt>
                <c:pt idx="9">
                  <c:v>Morissette - Bernier</c:v>
                </c:pt>
                <c:pt idx="10">
                  <c:v>Grimes - Bode</c:v>
                </c:pt>
                <c:pt idx="11">
                  <c:v>Weber - Lindgren</c:v>
                </c:pt>
                <c:pt idx="12">
                  <c:v>Schimmel, Kuhlman and Kassulke</c:v>
                </c:pt>
                <c:pt idx="13">
                  <c:v>Ebert Group</c:v>
                </c:pt>
                <c:pt idx="14">
                  <c:v>Lynch - Lebsack</c:v>
                </c:pt>
                <c:pt idx="15">
                  <c:v>Sawayn - Johnson</c:v>
                </c:pt>
                <c:pt idx="16">
                  <c:v>Ortiz - Schiller</c:v>
                </c:pt>
                <c:pt idx="17">
                  <c:v>Schinner Inc</c:v>
                </c:pt>
                <c:pt idx="18">
                  <c:v>Ryan Inc</c:v>
                </c:pt>
                <c:pt idx="19">
                  <c:v>Murphy Inc</c:v>
                </c:pt>
                <c:pt idx="20">
                  <c:v>Gislason, Rice and Hilpert</c:v>
                </c:pt>
                <c:pt idx="21">
                  <c:v>Hane - Gleichner</c:v>
                </c:pt>
                <c:pt idx="22">
                  <c:v>Bosco and Sons</c:v>
                </c:pt>
                <c:pt idx="23">
                  <c:v>Bednar Group</c:v>
                </c:pt>
                <c:pt idx="24">
                  <c:v>Mueller and Sons</c:v>
                </c:pt>
                <c:pt idx="25">
                  <c:v>Rosenbaum LLC</c:v>
                </c:pt>
                <c:pt idx="26">
                  <c:v>O'Conner - Botsford</c:v>
                </c:pt>
                <c:pt idx="27">
                  <c:v>Bosco, Gutkowski and Strosin</c:v>
                </c:pt>
                <c:pt idx="28">
                  <c:v>Metz, Gottlieb and Effertz</c:v>
                </c:pt>
                <c:pt idx="29">
                  <c:v>Gutkowski, Koch and Gleason</c:v>
                </c:pt>
                <c:pt idx="30">
                  <c:v>Nader - Dooley</c:v>
                </c:pt>
                <c:pt idx="31">
                  <c:v>Ankunding - Rempel</c:v>
                </c:pt>
                <c:pt idx="32">
                  <c:v>Stanton, Labadie and Roberts</c:v>
                </c:pt>
                <c:pt idx="33">
                  <c:v>West - Rogahn</c:v>
                </c:pt>
              </c:strCache>
            </c:strRef>
          </c:cat>
          <c:val>
            <c:numRef>
              <c:f>'[1]Chart1.5'!$E$2:$E$35</c:f>
              <c:numCache>
                <c:formatCode>General</c:formatCode>
                <c:ptCount val="34"/>
                <c:pt idx="0">
                  <c:v>1494</c:v>
                </c:pt>
                <c:pt idx="1">
                  <c:v>4488</c:v>
                </c:pt>
                <c:pt idx="2">
                  <c:v>4531</c:v>
                </c:pt>
                <c:pt idx="3">
                  <c:v>5395</c:v>
                </c:pt>
                <c:pt idx="4">
                  <c:v>5626</c:v>
                </c:pt>
                <c:pt idx="5">
                  <c:v>5899</c:v>
                </c:pt>
                <c:pt idx="6">
                  <c:v>6293</c:v>
                </c:pt>
                <c:pt idx="7">
                  <c:v>7236</c:v>
                </c:pt>
                <c:pt idx="8">
                  <c:v>7287</c:v>
                </c:pt>
                <c:pt idx="9">
                  <c:v>7857</c:v>
                </c:pt>
                <c:pt idx="10">
                  <c:v>7943</c:v>
                </c:pt>
                <c:pt idx="11">
                  <c:v>8032</c:v>
                </c:pt>
                <c:pt idx="12">
                  <c:v>8177</c:v>
                </c:pt>
                <c:pt idx="13">
                  <c:v>8506</c:v>
                </c:pt>
                <c:pt idx="14">
                  <c:v>8996</c:v>
                </c:pt>
                <c:pt idx="15">
                  <c:v>9452</c:v>
                </c:pt>
                <c:pt idx="16">
                  <c:v>9694</c:v>
                </c:pt>
                <c:pt idx="17">
                  <c:v>12637</c:v>
                </c:pt>
                <c:pt idx="18">
                  <c:v>14904</c:v>
                </c:pt>
                <c:pt idx="19">
                  <c:v>14910</c:v>
                </c:pt>
                <c:pt idx="20">
                  <c:v>15008</c:v>
                </c:pt>
                <c:pt idx="21">
                  <c:v>18478</c:v>
                </c:pt>
                <c:pt idx="22">
                  <c:v>18564</c:v>
                </c:pt>
                <c:pt idx="23">
                  <c:v>19912</c:v>
                </c:pt>
                <c:pt idx="24">
                  <c:v>21307</c:v>
                </c:pt>
                <c:pt idx="25">
                  <c:v>22874</c:v>
                </c:pt>
                <c:pt idx="26">
                  <c:v>24249</c:v>
                </c:pt>
                <c:pt idx="27">
                  <c:v>41762</c:v>
                </c:pt>
                <c:pt idx="28">
                  <c:v>42486</c:v>
                </c:pt>
                <c:pt idx="29">
                  <c:v>43067</c:v>
                </c:pt>
                <c:pt idx="30">
                  <c:v>43770</c:v>
                </c:pt>
                <c:pt idx="31">
                  <c:v>49426</c:v>
                </c:pt>
                <c:pt idx="32">
                  <c:v>81783</c:v>
                </c:pt>
                <c:pt idx="33">
                  <c:v>88124</c:v>
                </c:pt>
              </c:numCache>
            </c:numRef>
          </c:val>
          <c:extLst>
            <c:ext xmlns:c16="http://schemas.microsoft.com/office/drawing/2014/chart" uri="{C3380CC4-5D6E-409C-BE32-E72D297353CC}">
              <c16:uniqueId val="{00000004-0891-4FB3-85A6-0FBFBD66BA67}"/>
            </c:ext>
          </c:extLst>
        </c:ser>
        <c:dLbls>
          <c:showLegendKey val="0"/>
          <c:showVal val="0"/>
          <c:showCatName val="0"/>
          <c:showSerName val="0"/>
          <c:showPercent val="0"/>
          <c:showBubbleSize val="0"/>
        </c:dLbls>
        <c:gapWidth val="100"/>
        <c:overlap val="-27"/>
        <c:axId val="394086832"/>
        <c:axId val="394082480"/>
      </c:barChart>
      <c:catAx>
        <c:axId val="39408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82480"/>
        <c:crosses val="autoZero"/>
        <c:auto val="1"/>
        <c:lblAlgn val="ctr"/>
        <c:lblOffset val="100"/>
        <c:noMultiLvlLbl val="0"/>
      </c:catAx>
      <c:valAx>
        <c:axId val="394082480"/>
        <c:scaling>
          <c:orientation val="minMax"/>
        </c:scaling>
        <c:delete val="1"/>
        <c:axPos val="l"/>
        <c:numFmt formatCode="General" sourceLinked="1"/>
        <c:majorTickMark val="none"/>
        <c:minorTickMark val="none"/>
        <c:tickLblPos val="nextTo"/>
        <c:crossAx val="394086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600" b="0" u="none"/>
              <a:t>I</a:t>
            </a:r>
            <a:r>
              <a:rPr lang="en-PH" sz="1600" b="0" u="none" baseline="0"/>
              <a:t>n the </a:t>
            </a:r>
            <a:r>
              <a:rPr lang="en-PH" sz="1600" b="1" u="sng"/>
              <a:t>Outliers</a:t>
            </a:r>
            <a:r>
              <a:rPr lang="en-PH" sz="1600" b="1" u="sng" baseline="0"/>
              <a:t> in Total Revenue </a:t>
            </a:r>
            <a:r>
              <a:rPr lang="en-PH" sz="1600" baseline="0"/>
              <a:t>(Gain and Loss) from </a:t>
            </a:r>
            <a:r>
              <a:rPr lang="en-PH" sz="1600" b="1" baseline="0"/>
              <a:t>Disputes, </a:t>
            </a:r>
            <a:r>
              <a:rPr lang="en-PH" sz="1600" b="0" baseline="0"/>
              <a:t>the </a:t>
            </a:r>
            <a:r>
              <a:rPr lang="en-PH" sz="1600" b="0" baseline="0">
                <a:solidFill>
                  <a:srgbClr val="FF0000"/>
                </a:solidFill>
              </a:rPr>
              <a:t>Delinquents </a:t>
            </a:r>
            <a:r>
              <a:rPr lang="en-PH" sz="1600" b="0" baseline="0"/>
              <a:t>are again on the list.</a:t>
            </a:r>
            <a:endParaRPr lang="en-PH"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'findings(tables n charts)'!$G$325</c:f>
              <c:strCache>
                <c:ptCount val="1"/>
                <c:pt idx="0">
                  <c:v>Revenue Gain</c:v>
                </c:pt>
              </c:strCache>
            </c:strRef>
          </c:tx>
          <c:spPr>
            <a:solidFill>
              <a:schemeClr val="accent6">
                <a:lumMod val="60000"/>
                <a:lumOff val="40000"/>
              </a:schemeClr>
            </a:solidFill>
            <a:ln>
              <a:noFill/>
            </a:ln>
            <a:effectLst/>
          </c:spPr>
          <c:invertIfNegative val="0"/>
          <c:cat>
            <c:strRef>
              <c:f>'findings(tables n charts)'!$F$326:$F$329</c:f>
              <c:strCache>
                <c:ptCount val="4"/>
                <c:pt idx="0">
                  <c:v>Bosco and Sons</c:v>
                </c:pt>
                <c:pt idx="1">
                  <c:v>West - Rogahn</c:v>
                </c:pt>
                <c:pt idx="2">
                  <c:v>Stanton, Labadie and Roberts</c:v>
                </c:pt>
                <c:pt idx="3">
                  <c:v>Grimes - Bode</c:v>
                </c:pt>
              </c:strCache>
            </c:strRef>
          </c:cat>
          <c:val>
            <c:numRef>
              <c:f>'findings(tables n charts)'!$G$326:$G$329</c:f>
              <c:numCache>
                <c:formatCode>_-[$$-409]* #,##0.00_ ;_-[$$-409]* \-#,##0.00\ ;_-[$$-409]* "-"??_ ;_-@_ </c:formatCode>
                <c:ptCount val="4"/>
                <c:pt idx="0">
                  <c:v>195601</c:v>
                </c:pt>
                <c:pt idx="1">
                  <c:v>109604</c:v>
                </c:pt>
                <c:pt idx="2">
                  <c:v>107487</c:v>
                </c:pt>
                <c:pt idx="3">
                  <c:v>175421</c:v>
                </c:pt>
              </c:numCache>
            </c:numRef>
          </c:val>
          <c:extLst>
            <c:ext xmlns:c16="http://schemas.microsoft.com/office/drawing/2014/chart" uri="{C3380CC4-5D6E-409C-BE32-E72D297353CC}">
              <c16:uniqueId val="{00000000-EBF9-4B0B-860E-0D9929E240FC}"/>
            </c:ext>
          </c:extLst>
        </c:ser>
        <c:ser>
          <c:idx val="1"/>
          <c:order val="1"/>
          <c:tx>
            <c:strRef>
              <c:f>'findings(tables n charts)'!$H$325</c:f>
              <c:strCache>
                <c:ptCount val="1"/>
                <c:pt idx="0">
                  <c:v>Revenue Lost</c:v>
                </c:pt>
              </c:strCache>
            </c:strRef>
          </c:tx>
          <c:spPr>
            <a:solidFill>
              <a:srgbClr val="FF0000"/>
            </a:solidFill>
            <a:ln>
              <a:noFill/>
            </a:ln>
            <a:effectLst/>
          </c:spPr>
          <c:invertIfNegative val="0"/>
          <c:cat>
            <c:strRef>
              <c:f>'findings(tables n charts)'!$F$326:$F$329</c:f>
              <c:strCache>
                <c:ptCount val="4"/>
                <c:pt idx="0">
                  <c:v>Bosco and Sons</c:v>
                </c:pt>
                <c:pt idx="1">
                  <c:v>West - Rogahn</c:v>
                </c:pt>
                <c:pt idx="2">
                  <c:v>Stanton, Labadie and Roberts</c:v>
                </c:pt>
                <c:pt idx="3">
                  <c:v>Grimes - Bode</c:v>
                </c:pt>
              </c:strCache>
            </c:strRef>
          </c:cat>
          <c:val>
            <c:numRef>
              <c:f>'findings(tables n charts)'!$H$326:$H$329</c:f>
              <c:numCache>
                <c:formatCode>_-[$$-409]* #,##0.00_ ;_-[$$-409]* \-#,##0.00\ ;_-[$$-409]* "-"??_ ;_-@_ </c:formatCode>
                <c:ptCount val="4"/>
                <c:pt idx="0">
                  <c:v>18564</c:v>
                </c:pt>
                <c:pt idx="1">
                  <c:v>88124</c:v>
                </c:pt>
                <c:pt idx="2">
                  <c:v>81783</c:v>
                </c:pt>
                <c:pt idx="3">
                  <c:v>7943</c:v>
                </c:pt>
              </c:numCache>
            </c:numRef>
          </c:val>
          <c:extLst>
            <c:ext xmlns:c16="http://schemas.microsoft.com/office/drawing/2014/chart" uri="{C3380CC4-5D6E-409C-BE32-E72D297353CC}">
              <c16:uniqueId val="{00000001-EBF9-4B0B-860E-0D9929E240FC}"/>
            </c:ext>
          </c:extLst>
        </c:ser>
        <c:dLbls>
          <c:showLegendKey val="0"/>
          <c:showVal val="0"/>
          <c:showCatName val="0"/>
          <c:showSerName val="0"/>
          <c:showPercent val="0"/>
          <c:showBubbleSize val="0"/>
        </c:dLbls>
        <c:gapWidth val="150"/>
        <c:overlap val="100"/>
        <c:axId val="435564752"/>
        <c:axId val="435566384"/>
      </c:barChart>
      <c:catAx>
        <c:axId val="43556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66384"/>
        <c:crosses val="autoZero"/>
        <c:auto val="1"/>
        <c:lblAlgn val="ctr"/>
        <c:lblOffset val="100"/>
        <c:noMultiLvlLbl val="0"/>
      </c:catAx>
      <c:valAx>
        <c:axId val="435566384"/>
        <c:scaling>
          <c:orientation val="minMax"/>
        </c:scaling>
        <c:delete val="1"/>
        <c:axPos val="l"/>
        <c:numFmt formatCode="_-[$$-409]* #,##0.00_ ;_-[$$-409]* \-#,##0.00\ ;_-[$$-409]* &quot;-&quot;??_ ;_-@_ " sourceLinked="1"/>
        <c:majorTickMark val="none"/>
        <c:minorTickMark val="none"/>
        <c:tickLblPos val="nextTo"/>
        <c:crossAx val="435564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800" b="0" i="0" baseline="0">
                <a:effectLst/>
              </a:rPr>
              <a:t>The </a:t>
            </a:r>
            <a:r>
              <a:rPr lang="en-PH" sz="1800" b="1" i="0" u="sng" baseline="0">
                <a:effectLst/>
              </a:rPr>
              <a:t>Outliers in Number of Disputes per client</a:t>
            </a:r>
            <a:r>
              <a:rPr lang="en-PH" sz="1800" b="0" i="0" baseline="0">
                <a:effectLst/>
              </a:rPr>
              <a:t> </a:t>
            </a:r>
            <a:endParaRPr lang="en-PH">
              <a:effectLst/>
            </a:endParaRPr>
          </a:p>
          <a:p>
            <a:pPr>
              <a:defRPr/>
            </a:pPr>
            <a:r>
              <a:rPr lang="en-PH" sz="1800" b="0" i="0" baseline="0">
                <a:effectLst/>
              </a:rPr>
              <a:t>again includes the </a:t>
            </a:r>
            <a:r>
              <a:rPr lang="en-PH" sz="1800" b="0" i="0" baseline="0">
                <a:solidFill>
                  <a:srgbClr val="FF0000"/>
                </a:solidFill>
                <a:effectLst/>
              </a:rPr>
              <a:t>Delinquents.</a:t>
            </a:r>
            <a:endParaRPr lang="en-PH">
              <a:solidFill>
                <a:srgbClr val="FF0000"/>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FF00"/>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1-364E-4C80-B9C9-7D2889442154}"/>
              </c:ext>
            </c:extLst>
          </c:dPt>
          <c:dPt>
            <c:idx val="1"/>
            <c:invertIfNegative val="0"/>
            <c:bubble3D val="0"/>
            <c:spPr>
              <a:solidFill>
                <a:srgbClr val="FF0000"/>
              </a:solidFill>
              <a:ln>
                <a:noFill/>
              </a:ln>
              <a:effectLst/>
            </c:spPr>
            <c:extLst>
              <c:ext xmlns:c16="http://schemas.microsoft.com/office/drawing/2014/chart" uri="{C3380CC4-5D6E-409C-BE32-E72D297353CC}">
                <c16:uniqueId val="{00000003-364E-4C80-B9C9-7D2889442154}"/>
              </c:ext>
            </c:extLst>
          </c:dPt>
          <c:dPt>
            <c:idx val="2"/>
            <c:invertIfNegative val="0"/>
            <c:bubble3D val="0"/>
            <c:spPr>
              <a:solidFill>
                <a:srgbClr val="FFC000"/>
              </a:solidFill>
              <a:ln>
                <a:noFill/>
              </a:ln>
              <a:effectLst/>
            </c:spPr>
            <c:extLst>
              <c:ext xmlns:c16="http://schemas.microsoft.com/office/drawing/2014/chart" uri="{C3380CC4-5D6E-409C-BE32-E72D297353CC}">
                <c16:uniqueId val="{00000005-364E-4C80-B9C9-7D2889442154}"/>
              </c:ext>
            </c:extLst>
          </c:dPt>
          <c:dPt>
            <c:idx val="3"/>
            <c:invertIfNegative val="0"/>
            <c:bubble3D val="0"/>
            <c:spPr>
              <a:solidFill>
                <a:srgbClr val="FFC000"/>
              </a:solidFill>
              <a:ln>
                <a:noFill/>
              </a:ln>
              <a:effectLst/>
            </c:spPr>
            <c:extLst>
              <c:ext xmlns:c16="http://schemas.microsoft.com/office/drawing/2014/chart" uri="{C3380CC4-5D6E-409C-BE32-E72D297353CC}">
                <c16:uniqueId val="{00000007-364E-4C80-B9C9-7D2889442154}"/>
              </c:ext>
            </c:extLst>
          </c:dPt>
          <c:dPt>
            <c:idx val="4"/>
            <c:invertIfNegative val="0"/>
            <c:bubble3D val="0"/>
            <c:spPr>
              <a:solidFill>
                <a:srgbClr val="FF0000"/>
              </a:solidFill>
              <a:ln>
                <a:noFill/>
              </a:ln>
              <a:effectLst/>
            </c:spPr>
            <c:extLst>
              <c:ext xmlns:c16="http://schemas.microsoft.com/office/drawing/2014/chart" uri="{C3380CC4-5D6E-409C-BE32-E72D297353CC}">
                <c16:uniqueId val="{00000009-364E-4C80-B9C9-7D28894421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'findings(tables n charts)'!$G$355:$G$359</c:f>
              <c:strCache>
                <c:ptCount val="5"/>
                <c:pt idx="0">
                  <c:v>Average</c:v>
                </c:pt>
                <c:pt idx="1">
                  <c:v>West - Rogahn</c:v>
                </c:pt>
                <c:pt idx="2">
                  <c:v>Bosco and Sons</c:v>
                </c:pt>
                <c:pt idx="3">
                  <c:v>Grimes - Bode</c:v>
                </c:pt>
                <c:pt idx="4">
                  <c:v>Stanton, Labadie and Roberts</c:v>
                </c:pt>
              </c:strCache>
            </c:strRef>
          </c:cat>
          <c:val>
            <c:numRef>
              <c:f>'findings(tables n charts)'!$H$355:$H$359</c:f>
              <c:numCache>
                <c:formatCode>0</c:formatCode>
                <c:ptCount val="5"/>
                <c:pt idx="0">
                  <c:v>6.541666666666667</c:v>
                </c:pt>
                <c:pt idx="1">
                  <c:v>24</c:v>
                </c:pt>
                <c:pt idx="2">
                  <c:v>24</c:v>
                </c:pt>
                <c:pt idx="3">
                  <c:v>25</c:v>
                </c:pt>
                <c:pt idx="4">
                  <c:v>27</c:v>
                </c:pt>
              </c:numCache>
            </c:numRef>
          </c:val>
          <c:extLst>
            <c:ext xmlns:c16="http://schemas.microsoft.com/office/drawing/2014/chart" uri="{C3380CC4-5D6E-409C-BE32-E72D297353CC}">
              <c16:uniqueId val="{0000000A-364E-4C80-B9C9-7D2889442154}"/>
            </c:ext>
          </c:extLst>
        </c:ser>
        <c:dLbls>
          <c:dLblPos val="outEnd"/>
          <c:showLegendKey val="0"/>
          <c:showVal val="1"/>
          <c:showCatName val="0"/>
          <c:showSerName val="0"/>
          <c:showPercent val="0"/>
          <c:showBubbleSize val="0"/>
        </c:dLbls>
        <c:gapWidth val="120"/>
        <c:overlap val="-27"/>
        <c:axId val="1104597120"/>
        <c:axId val="1104606688"/>
      </c:barChart>
      <c:catAx>
        <c:axId val="110459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606688"/>
        <c:crosses val="autoZero"/>
        <c:auto val="1"/>
        <c:lblAlgn val="ctr"/>
        <c:lblOffset val="100"/>
        <c:noMultiLvlLbl val="0"/>
      </c:catAx>
      <c:valAx>
        <c:axId val="1104606688"/>
        <c:scaling>
          <c:orientation val="minMax"/>
        </c:scaling>
        <c:delete val="1"/>
        <c:axPos val="l"/>
        <c:numFmt formatCode="0" sourceLinked="1"/>
        <c:majorTickMark val="none"/>
        <c:minorTickMark val="none"/>
        <c:tickLblPos val="nextTo"/>
        <c:crossAx val="1104597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[PA1_B4_Grp34-Nollora.xlsx]findings(tables n charts)!PivotTable10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 Stubborns </a:t>
            </a:r>
            <a:r>
              <a:rPr lang="en-US" baseline="0"/>
              <a:t>where Yellevate Lost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rgbClr val="FF0000"/>
          </a:solidFill>
          <a:ln w="19050">
            <a:solidFill>
              <a:schemeClr val="lt1"/>
            </a:solidFill>
          </a:ln>
          <a:effectLst/>
        </c:spPr>
      </c:pivotFmt>
      <c:pivotFmt>
        <c:idx val="9"/>
        <c:spPr>
          <a:solidFill>
            <a:srgbClr val="FF0000"/>
          </a:solidFill>
          <a:ln w="19050">
            <a:solidFill>
              <a:schemeClr val="lt1"/>
            </a:solidFill>
          </a:ln>
          <a:effectLst/>
        </c:spPr>
      </c:pivotFmt>
      <c:pivotFmt>
        <c:idx val="10"/>
        <c:spPr>
          <a:solidFill>
            <a:srgbClr val="FF0000"/>
          </a:solidFill>
          <a:ln w="19050">
            <a:solidFill>
              <a:schemeClr val="lt1"/>
            </a:solidFill>
          </a:ln>
          <a:effectLst/>
        </c:spPr>
      </c:pivotFmt>
      <c:pivotFmt>
        <c:idx val="11"/>
        <c:spPr>
          <a:solidFill>
            <a:srgbClr val="FF0000"/>
          </a:solidFill>
          <a:ln w="19050">
            <a:solidFill>
              <a:schemeClr val="lt1"/>
            </a:solidFill>
          </a:ln>
          <a:effectLst/>
        </c:spPr>
      </c:pivotFmt>
      <c:pivotFmt>
        <c:idx val="12"/>
        <c:spPr>
          <a:solidFill>
            <a:srgbClr val="FF0000"/>
          </a:solidFill>
          <a:ln w="19050">
            <a:solidFill>
              <a:schemeClr val="lt1"/>
            </a:solidFill>
          </a:ln>
          <a:effectLst/>
        </c:spPr>
      </c:pivotFmt>
      <c:pivotFmt>
        <c:idx val="13"/>
        <c:spPr>
          <a:solidFill>
            <a:srgbClr val="FF0000"/>
          </a:solidFill>
          <a:ln w="19050">
            <a:solidFill>
              <a:schemeClr val="lt1"/>
            </a:solidFill>
          </a:ln>
          <a:effectLst/>
        </c:spPr>
      </c:pivotFmt>
      <c:pivotFmt>
        <c:idx val="14"/>
        <c:spPr>
          <a:solidFill>
            <a:srgbClr val="FF0000"/>
          </a:solidFill>
          <a:ln w="19050">
            <a:solidFill>
              <a:schemeClr val="lt1"/>
            </a:solidFill>
          </a:ln>
          <a:effectLst/>
        </c:spPr>
      </c:pivotFmt>
      <c:pivotFmt>
        <c:idx val="15"/>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'findings(tables n charts)'!$F$192</c:f>
              <c:strCache>
                <c:ptCount val="1"/>
                <c:pt idx="0">
                  <c:v>Total</c:v>
                </c:pt>
              </c:strCache>
            </c:strRef>
          </c:tx>
          <c:spPr>
            <a:solidFill>
              <a:srgbClr val="FF0000"/>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1-E995-4C7C-BB5B-12382A4490BE}"/>
              </c:ext>
            </c:extLst>
          </c:dPt>
          <c:dPt>
            <c:idx val="1"/>
            <c:invertIfNegative val="0"/>
            <c:bubble3D val="0"/>
            <c:extLst>
              <c:ext xmlns:c16="http://schemas.microsoft.com/office/drawing/2014/chart" uri="{C3380CC4-5D6E-409C-BE32-E72D297353CC}">
                <c16:uniqueId val="{00000003-E995-4C7C-BB5B-12382A4490BE}"/>
              </c:ext>
            </c:extLst>
          </c:dPt>
          <c:dPt>
            <c:idx val="2"/>
            <c:invertIfNegative val="0"/>
            <c:bubble3D val="0"/>
            <c:extLst>
              <c:ext xmlns:c16="http://schemas.microsoft.com/office/drawing/2014/chart" uri="{C3380CC4-5D6E-409C-BE32-E72D297353CC}">
                <c16:uniqueId val="{00000005-E995-4C7C-BB5B-12382A4490BE}"/>
              </c:ext>
            </c:extLst>
          </c:dPt>
          <c:dPt>
            <c:idx val="3"/>
            <c:invertIfNegative val="0"/>
            <c:bubble3D val="0"/>
            <c:extLst>
              <c:ext xmlns:c16="http://schemas.microsoft.com/office/drawing/2014/chart" uri="{C3380CC4-5D6E-409C-BE32-E72D297353CC}">
                <c16:uniqueId val="{00000007-E995-4C7C-BB5B-12382A4490BE}"/>
              </c:ext>
            </c:extLst>
          </c:dPt>
          <c:dPt>
            <c:idx val="4"/>
            <c:invertIfNegative val="0"/>
            <c:bubble3D val="0"/>
            <c:extLst>
              <c:ext xmlns:c16="http://schemas.microsoft.com/office/drawing/2014/chart" uri="{C3380CC4-5D6E-409C-BE32-E72D297353CC}">
                <c16:uniqueId val="{00000009-E995-4C7C-BB5B-12382A4490BE}"/>
              </c:ext>
            </c:extLst>
          </c:dPt>
          <c:dPt>
            <c:idx val="5"/>
            <c:invertIfNegative val="0"/>
            <c:bubble3D val="0"/>
            <c:extLst>
              <c:ext xmlns:c16="http://schemas.microsoft.com/office/drawing/2014/chart" uri="{C3380CC4-5D6E-409C-BE32-E72D297353CC}">
                <c16:uniqueId val="{0000000B-E995-4C7C-BB5B-12382A4490BE}"/>
              </c:ext>
            </c:extLst>
          </c:dPt>
          <c:dPt>
            <c:idx val="6"/>
            <c:invertIfNegative val="0"/>
            <c:bubble3D val="0"/>
            <c:extLst>
              <c:ext xmlns:c16="http://schemas.microsoft.com/office/drawing/2014/chart" uri="{C3380CC4-5D6E-409C-BE32-E72D297353CC}">
                <c16:uniqueId val="{0000000D-E995-4C7C-BB5B-12382A4490BE}"/>
              </c:ext>
            </c:extLst>
          </c:dPt>
          <c:cat>
            <c:strRef>
              <c:f>'findings(tables n charts)'!$E$193:$E$200</c:f>
              <c:strCache>
                <c:ptCount val="7"/>
                <c:pt idx="0">
                  <c:v>West - Rogahn</c:v>
                </c:pt>
                <c:pt idx="1">
                  <c:v>Stanton, Labadie and Roberts</c:v>
                </c:pt>
                <c:pt idx="2">
                  <c:v>Ankunding - Rempel</c:v>
                </c:pt>
                <c:pt idx="3">
                  <c:v>Nader - Dooley</c:v>
                </c:pt>
                <c:pt idx="4">
                  <c:v>Gutkowski, Koch and Gleason</c:v>
                </c:pt>
                <c:pt idx="5">
                  <c:v>Metz, Gottlieb and Effertz</c:v>
                </c:pt>
                <c:pt idx="6">
                  <c:v>Bosco, Gutkowski and Strosin</c:v>
                </c:pt>
              </c:strCache>
            </c:strRef>
          </c:cat>
          <c:val>
            <c:numRef>
              <c:f>'findings(tables n charts)'!$F$193:$F$200</c:f>
              <c:numCache>
                <c:formatCode>General</c:formatCode>
                <c:ptCount val="7"/>
                <c:pt idx="0">
                  <c:v>88124</c:v>
                </c:pt>
                <c:pt idx="1">
                  <c:v>81783</c:v>
                </c:pt>
                <c:pt idx="2">
                  <c:v>49426</c:v>
                </c:pt>
                <c:pt idx="3">
                  <c:v>43770</c:v>
                </c:pt>
                <c:pt idx="4">
                  <c:v>43067</c:v>
                </c:pt>
                <c:pt idx="5">
                  <c:v>42486</c:v>
                </c:pt>
                <c:pt idx="6">
                  <c:v>41762</c:v>
                </c:pt>
              </c:numCache>
            </c:numRef>
          </c:val>
          <c:extLst>
            <c:ext xmlns:c16="http://schemas.microsoft.com/office/drawing/2014/chart" uri="{C3380CC4-5D6E-409C-BE32-E72D297353CC}">
              <c16:uniqueId val="{00000000-4F6E-428F-91F1-6120FD5D0DAD}"/>
            </c:ext>
          </c:extLst>
        </c:ser>
        <c:dLbls>
          <c:showLegendKey val="0"/>
          <c:showVal val="0"/>
          <c:showCatName val="0"/>
          <c:showSerName val="0"/>
          <c:showPercent val="0"/>
          <c:showBubbleSize val="0"/>
        </c:dLbls>
        <c:gapWidth val="100"/>
        <c:axId val="382811312"/>
        <c:axId val="382811856"/>
      </c:barChart>
      <c:catAx>
        <c:axId val="382811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11856"/>
        <c:crosses val="autoZero"/>
        <c:auto val="1"/>
        <c:lblAlgn val="ctr"/>
        <c:lblOffset val="100"/>
        <c:noMultiLvlLbl val="0"/>
      </c:catAx>
      <c:valAx>
        <c:axId val="382811856"/>
        <c:scaling>
          <c:orientation val="minMax"/>
        </c:scaling>
        <c:delete val="1"/>
        <c:axPos val="l"/>
        <c:numFmt formatCode="General" sourceLinked="1"/>
        <c:majorTickMark val="out"/>
        <c:minorTickMark val="none"/>
        <c:tickLblPos val="nextTo"/>
        <c:crossAx val="38281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sng" baseline="0">
                <a:effectLst/>
              </a:rPr>
              <a:t>Outliers on Percentage of Disputes from the Total Transactions per client</a:t>
            </a:r>
            <a:endParaRPr lang="en-PH">
              <a:effectLst/>
            </a:endParaRPr>
          </a:p>
          <a:p>
            <a:pPr>
              <a:defRPr/>
            </a:pP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0000"/>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1-EAFD-4D7D-9EB6-465FF03368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'findings(tables n charts)'!$G$388:$G$393</c:f>
              <c:strCache>
                <c:ptCount val="6"/>
                <c:pt idx="0">
                  <c:v>Average of clients w/ at least one dispute</c:v>
                </c:pt>
                <c:pt idx="1">
                  <c:v>West - Rogahn</c:v>
                </c:pt>
                <c:pt idx="2">
                  <c:v>Nader - Dooley</c:v>
                </c:pt>
                <c:pt idx="3">
                  <c:v>Ankunding - Rempel</c:v>
                </c:pt>
                <c:pt idx="4">
                  <c:v>Stanton, Labadie and Roberts</c:v>
                </c:pt>
                <c:pt idx="5">
                  <c:v>Metz, Gottlieb and Effertz</c:v>
                </c:pt>
              </c:strCache>
            </c:strRef>
          </c:cat>
          <c:val>
            <c:numRef>
              <c:f>'findings(tables n charts)'!$H$388:$H$393</c:f>
              <c:numCache>
                <c:formatCode>0%</c:formatCode>
                <c:ptCount val="6"/>
                <c:pt idx="0">
                  <c:v>0.25830867434554805</c:v>
                </c:pt>
                <c:pt idx="1">
                  <c:v>0.92307692307692313</c:v>
                </c:pt>
                <c:pt idx="2">
                  <c:v>0.95454545454545459</c:v>
                </c:pt>
                <c:pt idx="3">
                  <c:v>0.95652173913043481</c:v>
                </c:pt>
                <c:pt idx="4">
                  <c:v>0.9642857142857143</c:v>
                </c:pt>
                <c:pt idx="5">
                  <c:v>1</c:v>
                </c:pt>
              </c:numCache>
            </c:numRef>
          </c:val>
          <c:extLst>
            <c:ext xmlns:c16="http://schemas.microsoft.com/office/drawing/2014/chart" uri="{C3380CC4-5D6E-409C-BE32-E72D297353CC}">
              <c16:uniqueId val="{00000002-EAFD-4D7D-9EB6-465FF03368ED}"/>
            </c:ext>
          </c:extLst>
        </c:ser>
        <c:dLbls>
          <c:dLblPos val="outEnd"/>
          <c:showLegendKey val="0"/>
          <c:showVal val="1"/>
          <c:showCatName val="0"/>
          <c:showSerName val="0"/>
          <c:showPercent val="0"/>
          <c:showBubbleSize val="0"/>
        </c:dLbls>
        <c:gapWidth val="120"/>
        <c:overlap val="-27"/>
        <c:axId val="1104621664"/>
        <c:axId val="1104616256"/>
      </c:barChart>
      <c:catAx>
        <c:axId val="110462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616256"/>
        <c:crosses val="autoZero"/>
        <c:auto val="1"/>
        <c:lblAlgn val="ctr"/>
        <c:lblOffset val="100"/>
        <c:noMultiLvlLbl val="0"/>
      </c:catAx>
      <c:valAx>
        <c:axId val="1104616256"/>
        <c:scaling>
          <c:orientation val="minMax"/>
        </c:scaling>
        <c:delete val="1"/>
        <c:axPos val="l"/>
        <c:numFmt formatCode="0%" sourceLinked="1"/>
        <c:majorTickMark val="none"/>
        <c:minorTickMark val="none"/>
        <c:tickLblPos val="nextTo"/>
        <c:crossAx val="1104621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sng" baseline="0">
                <a:effectLst/>
              </a:rPr>
              <a:t>Total # of Lost Disputes Outliers</a:t>
            </a:r>
            <a:endParaRPr lang="en-PH">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0000"/>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1-DE0A-41C8-B394-A83234418E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'findings(tables n charts)'!$G$429:$G$434</c:f>
              <c:strCache>
                <c:ptCount val="6"/>
                <c:pt idx="0">
                  <c:v>Average</c:v>
                </c:pt>
                <c:pt idx="1">
                  <c:v>Metz, Gottlieb and Effertz</c:v>
                </c:pt>
                <c:pt idx="2">
                  <c:v>Nader - Dooley</c:v>
                </c:pt>
                <c:pt idx="3">
                  <c:v>Ankunding - Rempel</c:v>
                </c:pt>
                <c:pt idx="4">
                  <c:v>West - Rogahn</c:v>
                </c:pt>
                <c:pt idx="5">
                  <c:v>Stanton, Labadie and Roberts</c:v>
                </c:pt>
              </c:strCache>
            </c:strRef>
          </c:cat>
          <c:val>
            <c:numRef>
              <c:f>'findings(tables n charts)'!$H$429:$H$434</c:f>
              <c:numCache>
                <c:formatCode>General</c:formatCode>
                <c:ptCount val="6"/>
                <c:pt idx="0" formatCode="0">
                  <c:v>2.9705882352941178</c:v>
                </c:pt>
                <c:pt idx="1">
                  <c:v>8</c:v>
                </c:pt>
                <c:pt idx="2">
                  <c:v>8</c:v>
                </c:pt>
                <c:pt idx="3">
                  <c:v>8</c:v>
                </c:pt>
                <c:pt idx="4">
                  <c:v>11</c:v>
                </c:pt>
                <c:pt idx="5">
                  <c:v>12</c:v>
                </c:pt>
              </c:numCache>
            </c:numRef>
          </c:val>
          <c:extLst>
            <c:ext xmlns:c16="http://schemas.microsoft.com/office/drawing/2014/chart" uri="{C3380CC4-5D6E-409C-BE32-E72D297353CC}">
              <c16:uniqueId val="{00000002-DE0A-41C8-B394-A83234418E1C}"/>
            </c:ext>
          </c:extLst>
        </c:ser>
        <c:dLbls>
          <c:dLblPos val="outEnd"/>
          <c:showLegendKey val="0"/>
          <c:showVal val="1"/>
          <c:showCatName val="0"/>
          <c:showSerName val="0"/>
          <c:showPercent val="0"/>
          <c:showBubbleSize val="0"/>
        </c:dLbls>
        <c:gapWidth val="120"/>
        <c:overlap val="-27"/>
        <c:axId val="1309573984"/>
        <c:axId val="1309563168"/>
      </c:barChart>
      <c:catAx>
        <c:axId val="130957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563168"/>
        <c:crosses val="autoZero"/>
        <c:auto val="1"/>
        <c:lblAlgn val="ctr"/>
        <c:lblOffset val="100"/>
        <c:noMultiLvlLbl val="0"/>
      </c:catAx>
      <c:valAx>
        <c:axId val="1309563168"/>
        <c:scaling>
          <c:orientation val="minMax"/>
        </c:scaling>
        <c:delete val="1"/>
        <c:axPos val="l"/>
        <c:numFmt formatCode="0" sourceLinked="1"/>
        <c:majorTickMark val="none"/>
        <c:minorTickMark val="none"/>
        <c:tickLblPos val="nextTo"/>
        <c:crossAx val="1309573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Yellevate Total Rev Gains</a:t>
            </a:r>
          </a:p>
        </c:rich>
      </c:tx>
      <c:overlay val="0"/>
      <c:spPr>
        <a:noFill/>
        <a:ln>
          <a:noFill/>
        </a:ln>
        <a:effectLst/>
      </c:spPr>
    </c:title>
    <c:autoTitleDeleted val="0"/>
    <c:plotArea>
      <c:layout/>
      <c:pieChart>
        <c:varyColors val="1"/>
        <c:ser>
          <c:idx val="0"/>
          <c:order val="0"/>
          <c:tx>
            <c:strRef>
              <c:f>'findings(tables n charts)'!$F$256</c:f>
              <c:strCache>
                <c:ptCount val="1"/>
                <c:pt idx="0">
                  <c:v>Rev Gains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784F-48D5-9D06-1232AFD7C7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784F-48D5-9D06-1232AFD7C7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784F-48D5-9D06-1232AFD7C7F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784F-48D5-9D06-1232AFD7C7F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784F-48D5-9D06-1232AFD7C7F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8-784F-48D5-9D06-1232AFD7C7F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784F-48D5-9D06-1232AFD7C7FA}"/>
              </c:ext>
            </c:extLst>
          </c:dPt>
          <c:dPt>
            <c:idx val="7"/>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784F-48D5-9D06-1232AFD7C7FA}"/>
              </c:ext>
            </c:extLst>
          </c:dPt>
          <c:cat>
            <c:strRef>
              <c:f>'findings(tables n charts)'!$E$257:$E$264</c:f>
              <c:strCache>
                <c:ptCount val="8"/>
                <c:pt idx="0">
                  <c:v>4640-FGEJI</c:v>
                </c:pt>
                <c:pt idx="1">
                  <c:v>8389-TCXFQ</c:v>
                </c:pt>
                <c:pt idx="2">
                  <c:v>9725-EZTEJ</c:v>
                </c:pt>
                <c:pt idx="3">
                  <c:v>3448-OWJOT</c:v>
                </c:pt>
                <c:pt idx="4">
                  <c:v>7600-OISKG</c:v>
                </c:pt>
                <c:pt idx="5">
                  <c:v>9771-QTLGZ</c:v>
                </c:pt>
                <c:pt idx="6">
                  <c:v>4632-QZOKX</c:v>
                </c:pt>
                <c:pt idx="7">
                  <c:v>others</c:v>
                </c:pt>
              </c:strCache>
            </c:strRef>
          </c:cat>
          <c:val>
            <c:numRef>
              <c:f>'findings(tables n charts)'!$F$257:$F$264</c:f>
              <c:numCache>
                <c:formatCode>General</c:formatCode>
                <c:ptCount val="8"/>
                <c:pt idx="0">
                  <c:v>221784</c:v>
                </c:pt>
                <c:pt idx="1">
                  <c:v>166517</c:v>
                </c:pt>
                <c:pt idx="2">
                  <c:v>126486</c:v>
                </c:pt>
                <c:pt idx="3">
                  <c:v>115767</c:v>
                </c:pt>
                <c:pt idx="4">
                  <c:v>99710</c:v>
                </c:pt>
                <c:pt idx="5">
                  <c:v>71525</c:v>
                </c:pt>
                <c:pt idx="6">
                  <c:v>55259</c:v>
                </c:pt>
                <c:pt idx="7">
                  <c:v>13223103</c:v>
                </c:pt>
              </c:numCache>
            </c:numRef>
          </c:val>
          <c:extLst>
            <c:ext xmlns:c16="http://schemas.microsoft.com/office/drawing/2014/chart" uri="{C3380CC4-5D6E-409C-BE32-E72D297353CC}">
              <c16:uniqueId val="{00000000-784F-48D5-9D06-1232AFD7C7F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[PA1_B4_Grp34-Nollora.xlsx]findings(tables n charts)!PivotTable9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Revenue Losses from </a:t>
            </a:r>
            <a:r>
              <a:rPr lang="en-US" sz="1800" b="0" i="0" baseline="0">
                <a:solidFill>
                  <a:schemeClr val="accent4">
                    <a:lumMod val="60000"/>
                    <a:lumOff val="40000"/>
                  </a:schemeClr>
                </a:solidFill>
                <a:effectLst/>
              </a:rPr>
              <a:t>French Clients</a:t>
            </a:r>
            <a:endParaRPr lang="en-PH">
              <a:solidFill>
                <a:schemeClr val="accent4">
                  <a:lumMod val="60000"/>
                  <a:lumOff val="40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FF0000"/>
          </a:solidFill>
          <a:ln>
            <a:noFill/>
          </a:ln>
          <a:effectLst/>
        </c:spPr>
      </c:pivotFmt>
      <c:pivotFmt>
        <c:idx val="2"/>
        <c:spPr>
          <a:solidFill>
            <a:srgbClr val="FF0000"/>
          </a:solidFill>
          <a:ln>
            <a:noFill/>
          </a:ln>
          <a:effectLst/>
        </c:spPr>
      </c:pivotFmt>
      <c:pivotFmt>
        <c:idx val="3"/>
        <c:spPr>
          <a:solidFill>
            <a:srgbClr val="FF0000"/>
          </a:solidFill>
          <a:ln>
            <a:noFill/>
          </a:ln>
          <a:effectLst/>
        </c:spPr>
      </c:pivotFmt>
      <c:pivotFmt>
        <c:idx val="4"/>
        <c:spPr>
          <a:solidFill>
            <a:srgbClr val="FF0000"/>
          </a:solidFill>
          <a:ln>
            <a:noFill/>
          </a:ln>
          <a:effectLst/>
        </c:spPr>
      </c:pivotFmt>
      <c:pivotFmt>
        <c:idx val="5"/>
        <c:spPr>
          <a:solidFill>
            <a:srgbClr val="FF0000"/>
          </a:solidFill>
          <a:ln>
            <a:noFill/>
          </a:ln>
          <a:effectLst/>
        </c:spPr>
      </c:pivotFmt>
      <c:pivotFmt>
        <c:idx val="6"/>
        <c:spPr>
          <a:solidFill>
            <a:srgbClr val="FF0000"/>
          </a:solidFill>
          <a:ln>
            <a:noFill/>
          </a:ln>
          <a:effectLst/>
        </c:spPr>
      </c:pivotFmt>
      <c:pivotFmt>
        <c:idx val="7"/>
        <c:spPr>
          <a:solidFill>
            <a:srgbClr val="FF0000"/>
          </a:solidFill>
          <a:ln>
            <a:noFill/>
          </a:ln>
          <a:effectLst/>
        </c:spPr>
      </c:pivotFmt>
      <c:pivotFmt>
        <c:idx val="8"/>
        <c:spPr>
          <a:solidFill>
            <a:schemeClr val="bg2">
              <a:lumMod val="75000"/>
            </a:schemeClr>
          </a:solidFill>
          <a:ln>
            <a:noFill/>
          </a:ln>
          <a:effectLst/>
        </c:spPr>
        <c:marker>
          <c:symbol val="none"/>
        </c:marker>
      </c:pivotFmt>
      <c:pivotFmt>
        <c:idx val="9"/>
        <c:spPr>
          <a:solidFill>
            <a:srgbClr val="FF0000"/>
          </a:solidFill>
          <a:ln>
            <a:noFill/>
          </a:ln>
          <a:effectLst/>
        </c:spPr>
      </c:pivotFmt>
      <c:pivotFmt>
        <c:idx val="10"/>
      </c:pivotFmt>
      <c:pivotFmt>
        <c:idx val="11"/>
      </c:pivotFmt>
      <c:pivotFmt>
        <c:idx val="12"/>
      </c:pivotFmt>
      <c:pivotFmt>
        <c:idx val="13"/>
      </c:pivotFmt>
      <c:pivotFmt>
        <c:idx val="14"/>
      </c:pivotFmt>
      <c:pivotFmt>
        <c:idx val="15"/>
      </c:pivotFmt>
      <c:pivotFmt>
        <c:idx val="16"/>
        <c:spPr>
          <a:solidFill>
            <a:srgbClr val="FF0000"/>
          </a:solidFill>
          <a:ln>
            <a:noFill/>
          </a:ln>
          <a:effectLst/>
        </c:spPr>
      </c:pivotFmt>
      <c:pivotFmt>
        <c:idx val="17"/>
        <c:spPr>
          <a:solidFill>
            <a:srgbClr val="FF0000"/>
          </a:solidFill>
          <a:ln>
            <a:noFill/>
          </a:ln>
          <a:effectLst/>
        </c:spPr>
      </c:pivotFmt>
      <c:pivotFmt>
        <c:idx val="18"/>
        <c:spPr>
          <a:solidFill>
            <a:srgbClr val="FF0000"/>
          </a:solidFill>
          <a:ln>
            <a:noFill/>
          </a:ln>
          <a:effectLst/>
        </c:spPr>
      </c:pivotFmt>
      <c:pivotFmt>
        <c:idx val="19"/>
        <c:spPr>
          <a:solidFill>
            <a:srgbClr val="FF0000"/>
          </a:solidFill>
          <a:ln>
            <a:noFill/>
          </a:ln>
          <a:effectLst/>
        </c:spPr>
      </c:pivotFmt>
      <c:pivotFmt>
        <c:idx val="20"/>
        <c:spPr>
          <a:solidFill>
            <a:srgbClr val="FF0000"/>
          </a:solidFill>
          <a:ln>
            <a:noFill/>
          </a:ln>
          <a:effectLst/>
        </c:spPr>
      </c:pivotFmt>
      <c:pivotFmt>
        <c:idx val="21"/>
        <c:spPr>
          <a:solidFill>
            <a:srgbClr val="FF0000"/>
          </a:solidFill>
          <a:ln>
            <a:noFill/>
          </a:ln>
          <a:effectLst/>
        </c:spPr>
      </c:pivotFmt>
      <c:pivotFmt>
        <c:idx val="2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3300"/>
          </a:solidFill>
          <a:ln>
            <a:noFill/>
          </a:ln>
          <a:effectLst/>
        </c:spPr>
      </c:pivotFmt>
      <c:pivotFmt>
        <c:idx val="24"/>
        <c:spPr>
          <a:solidFill>
            <a:schemeClr val="accent4">
              <a:lumMod val="60000"/>
              <a:lumOff val="40000"/>
            </a:schemeClr>
          </a:solidFill>
          <a:ln>
            <a:noFill/>
          </a:ln>
          <a:effectLst/>
        </c:spPr>
      </c:pivotFmt>
      <c:pivotFmt>
        <c:idx val="25"/>
        <c:spPr>
          <a:solidFill>
            <a:schemeClr val="accent4">
              <a:lumMod val="60000"/>
              <a:lumOff val="40000"/>
            </a:schemeClr>
          </a:solidFill>
          <a:ln>
            <a:noFill/>
          </a:ln>
          <a:effectLst/>
        </c:spPr>
      </c:pivotFmt>
      <c:pivotFmt>
        <c:idx val="26"/>
        <c:spPr>
          <a:solidFill>
            <a:schemeClr val="accent4">
              <a:lumMod val="60000"/>
              <a:lumOff val="40000"/>
            </a:schemeClr>
          </a:solidFill>
          <a:ln>
            <a:noFill/>
          </a:ln>
          <a:effectLst/>
        </c:spPr>
      </c:pivotFmt>
      <c:pivotFmt>
        <c:idx val="27"/>
        <c:spPr>
          <a:solidFill>
            <a:schemeClr val="accent4">
              <a:lumMod val="60000"/>
              <a:lumOff val="40000"/>
            </a:schemeClr>
          </a:solidFill>
          <a:ln>
            <a:noFill/>
          </a:ln>
          <a:effectLst/>
        </c:spPr>
      </c:pivotFmt>
      <c:pivotFmt>
        <c:idx val="28"/>
        <c:spPr>
          <a:solidFill>
            <a:schemeClr val="accent4">
              <a:lumMod val="60000"/>
              <a:lumOff val="40000"/>
            </a:schemeClr>
          </a:solidFill>
          <a:ln>
            <a:noFill/>
          </a:ln>
          <a:effectLst/>
        </c:spPr>
      </c:pivotFmt>
      <c:pivotFmt>
        <c:idx val="29"/>
        <c:spPr>
          <a:solidFill>
            <a:schemeClr val="accent4">
              <a:lumMod val="60000"/>
              <a:lumOff val="40000"/>
            </a:schemeClr>
          </a:solidFill>
          <a:ln>
            <a:noFill/>
          </a:ln>
          <a:effectLst/>
        </c:spPr>
      </c:pivotFmt>
      <c:pivotFmt>
        <c:idx val="30"/>
        <c:spPr>
          <a:solidFill>
            <a:schemeClr val="accent4">
              <a:lumMod val="60000"/>
              <a:lumOff val="40000"/>
            </a:schemeClr>
          </a:solidFill>
          <a:ln>
            <a:noFill/>
          </a:ln>
          <a:effectLst/>
        </c:spPr>
      </c:pivotFmt>
      <c:pivotFmt>
        <c:idx val="31"/>
        <c:spPr>
          <a:solidFill>
            <a:schemeClr val="accent4">
              <a:lumMod val="60000"/>
              <a:lumOff val="40000"/>
            </a:schemeClr>
          </a:solidFill>
          <a:ln>
            <a:noFill/>
          </a:ln>
          <a:effectLst/>
        </c:spPr>
      </c:pivotFmt>
      <c:pivotFmt>
        <c:idx val="32"/>
        <c:spPr>
          <a:solidFill>
            <a:schemeClr val="accent4">
              <a:lumMod val="60000"/>
              <a:lumOff val="40000"/>
            </a:schemeClr>
          </a:solidFill>
          <a:ln>
            <a:noFill/>
          </a:ln>
          <a:effectLst/>
        </c:spPr>
      </c:pivotFmt>
    </c:pivotFmts>
    <c:plotArea>
      <c:layout/>
      <c:barChart>
        <c:barDir val="col"/>
        <c:grouping val="clustered"/>
        <c:varyColors val="0"/>
        <c:ser>
          <c:idx val="0"/>
          <c:order val="0"/>
          <c:tx>
            <c:strRef>
              <c:f>'findings(tables n charts)'!$F$129</c:f>
              <c:strCache>
                <c:ptCount val="1"/>
                <c:pt idx="0">
                  <c:v>Total</c:v>
                </c:pt>
              </c:strCache>
            </c:strRef>
          </c:tx>
          <c:spPr>
            <a:solidFill>
              <a:schemeClr val="bg1">
                <a:lumMod val="85000"/>
              </a:schemeClr>
            </a:solidFill>
            <a:ln>
              <a:noFill/>
            </a:ln>
            <a:effectLst/>
          </c:spPr>
          <c:invertIfNegative val="0"/>
          <c:dPt>
            <c:idx val="0"/>
            <c:invertIfNegative val="0"/>
            <c:bubble3D val="0"/>
            <c:extLst>
              <c:ext xmlns:c16="http://schemas.microsoft.com/office/drawing/2014/chart" uri="{C3380CC4-5D6E-409C-BE32-E72D297353CC}">
                <c16:uniqueId val="{00000008-95EA-423E-BD9C-6FC3A239373D}"/>
              </c:ext>
            </c:extLst>
          </c:dPt>
          <c:dPt>
            <c:idx val="1"/>
            <c:invertIfNegative val="0"/>
            <c:bubble3D val="0"/>
            <c:extLst>
              <c:ext xmlns:c16="http://schemas.microsoft.com/office/drawing/2014/chart" uri="{C3380CC4-5D6E-409C-BE32-E72D297353CC}">
                <c16:uniqueId val="{00000002-95EA-423E-BD9C-6FC3A239373D}"/>
              </c:ext>
            </c:extLst>
          </c:dPt>
          <c:dPt>
            <c:idx val="2"/>
            <c:invertIfNegative val="0"/>
            <c:bubble3D val="0"/>
            <c:extLst>
              <c:ext xmlns:c16="http://schemas.microsoft.com/office/drawing/2014/chart" uri="{C3380CC4-5D6E-409C-BE32-E72D297353CC}">
                <c16:uniqueId val="{00000003-95EA-423E-BD9C-6FC3A239373D}"/>
              </c:ext>
            </c:extLst>
          </c:dPt>
          <c:dPt>
            <c:idx val="3"/>
            <c:invertIfNegative val="0"/>
            <c:bubble3D val="0"/>
            <c:extLst>
              <c:ext xmlns:c16="http://schemas.microsoft.com/office/drawing/2014/chart" uri="{C3380CC4-5D6E-409C-BE32-E72D297353CC}">
                <c16:uniqueId val="{00000004-95EA-423E-BD9C-6FC3A239373D}"/>
              </c:ext>
            </c:extLst>
          </c:dPt>
          <c:dPt>
            <c:idx val="4"/>
            <c:invertIfNegative val="0"/>
            <c:bubble3D val="0"/>
            <c:extLst>
              <c:ext xmlns:c16="http://schemas.microsoft.com/office/drawing/2014/chart" uri="{C3380CC4-5D6E-409C-BE32-E72D297353CC}">
                <c16:uniqueId val="{00000005-95EA-423E-BD9C-6FC3A239373D}"/>
              </c:ext>
            </c:extLst>
          </c:dPt>
          <c:dPt>
            <c:idx val="5"/>
            <c:invertIfNegative val="0"/>
            <c:bubble3D val="0"/>
            <c:extLst>
              <c:ext xmlns:c16="http://schemas.microsoft.com/office/drawing/2014/chart" uri="{C3380CC4-5D6E-409C-BE32-E72D297353CC}">
                <c16:uniqueId val="{00000006-95EA-423E-BD9C-6FC3A239373D}"/>
              </c:ext>
            </c:extLst>
          </c:dPt>
          <c:dPt>
            <c:idx val="6"/>
            <c:invertIfNegative val="0"/>
            <c:bubble3D val="0"/>
            <c:extLst>
              <c:ext xmlns:c16="http://schemas.microsoft.com/office/drawing/2014/chart" uri="{C3380CC4-5D6E-409C-BE32-E72D297353CC}">
                <c16:uniqueId val="{00000007-95EA-423E-BD9C-6FC3A239373D}"/>
              </c:ext>
            </c:extLst>
          </c:dPt>
          <c:dPt>
            <c:idx val="7"/>
            <c:invertIfNegative val="0"/>
            <c:bubble3D val="0"/>
            <c:extLst>
              <c:ext xmlns:c16="http://schemas.microsoft.com/office/drawing/2014/chart" uri="{C3380CC4-5D6E-409C-BE32-E72D297353CC}">
                <c16:uniqueId val="{00000015-956F-4F77-8C61-292E70B8D93E}"/>
              </c:ext>
            </c:extLst>
          </c:dPt>
          <c:dPt>
            <c:idx val="8"/>
            <c:invertIfNegative val="0"/>
            <c:bubble3D val="0"/>
            <c:extLst>
              <c:ext xmlns:c16="http://schemas.microsoft.com/office/drawing/2014/chart" uri="{C3380CC4-5D6E-409C-BE32-E72D297353CC}">
                <c16:uniqueId val="{00000016-956F-4F77-8C61-292E70B8D93E}"/>
              </c:ext>
            </c:extLst>
          </c:dPt>
          <c:dPt>
            <c:idx val="9"/>
            <c:invertIfNegative val="0"/>
            <c:bubble3D val="0"/>
            <c:extLst>
              <c:ext xmlns:c16="http://schemas.microsoft.com/office/drawing/2014/chart" uri="{C3380CC4-5D6E-409C-BE32-E72D297353CC}">
                <c16:uniqueId val="{00000022-6866-42A9-B1F5-F5BCCC4DA009}"/>
              </c:ext>
            </c:extLst>
          </c:dPt>
          <c:dPt>
            <c:idx val="10"/>
            <c:invertIfNegative val="0"/>
            <c:bubble3D val="0"/>
            <c:extLst>
              <c:ext xmlns:c16="http://schemas.microsoft.com/office/drawing/2014/chart" uri="{C3380CC4-5D6E-409C-BE32-E72D297353CC}">
                <c16:uniqueId val="{00000020-6866-42A9-B1F5-F5BCCC4DA009}"/>
              </c:ext>
            </c:extLst>
          </c:dPt>
          <c:dPt>
            <c:idx val="11"/>
            <c:invertIfNegative val="0"/>
            <c:bubble3D val="0"/>
            <c:extLst>
              <c:ext xmlns:c16="http://schemas.microsoft.com/office/drawing/2014/chart" uri="{C3380CC4-5D6E-409C-BE32-E72D297353CC}">
                <c16:uniqueId val="{0000001D-6866-42A9-B1F5-F5BCCC4DA009}"/>
              </c:ext>
            </c:extLst>
          </c:dPt>
          <c:dPt>
            <c:idx val="12"/>
            <c:invertIfNegative val="0"/>
            <c:bubble3D val="0"/>
            <c:extLst>
              <c:ext xmlns:c16="http://schemas.microsoft.com/office/drawing/2014/chart" uri="{C3380CC4-5D6E-409C-BE32-E72D297353CC}">
                <c16:uniqueId val="{0000001A-6866-42A9-B1F5-F5BCCC4DA009}"/>
              </c:ext>
            </c:extLst>
          </c:dPt>
          <c:dPt>
            <c:idx val="13"/>
            <c:invertIfNegative val="0"/>
            <c:bubble3D val="0"/>
            <c:extLst>
              <c:ext xmlns:c16="http://schemas.microsoft.com/office/drawing/2014/chart" uri="{C3380CC4-5D6E-409C-BE32-E72D297353CC}">
                <c16:uniqueId val="{00000015-6866-42A9-B1F5-F5BCCC4DA009}"/>
              </c:ext>
            </c:extLst>
          </c:dPt>
          <c:dPt>
            <c:idx val="14"/>
            <c:invertIfNegative val="0"/>
            <c:bubble3D val="0"/>
            <c:extLst>
              <c:ext xmlns:c16="http://schemas.microsoft.com/office/drawing/2014/chart" uri="{C3380CC4-5D6E-409C-BE32-E72D297353CC}">
                <c16:uniqueId val="{00000012-6866-42A9-B1F5-F5BCCC4DA009}"/>
              </c:ext>
            </c:extLst>
          </c:dPt>
          <c:dPt>
            <c:idx val="15"/>
            <c:invertIfNegative val="0"/>
            <c:bubble3D val="0"/>
            <c:extLst>
              <c:ext xmlns:c16="http://schemas.microsoft.com/office/drawing/2014/chart" uri="{C3380CC4-5D6E-409C-BE32-E72D297353CC}">
                <c16:uniqueId val="{00000010-6866-42A9-B1F5-F5BCCC4DA009}"/>
              </c:ext>
            </c:extLst>
          </c:dPt>
          <c:cat>
            <c:strRef>
              <c:f>'findings(tables n charts)'!$E$130:$E$146</c:f>
              <c:strCache>
                <c:ptCount val="16"/>
                <c:pt idx="0">
                  <c:v>West - Rogahn</c:v>
                </c:pt>
                <c:pt idx="1">
                  <c:v>Stanton, Labadie and Roberts</c:v>
                </c:pt>
                <c:pt idx="2">
                  <c:v>Ankunding - Rempel</c:v>
                </c:pt>
                <c:pt idx="3">
                  <c:v>Nader - Dooley</c:v>
                </c:pt>
                <c:pt idx="4">
                  <c:v>Gutkowski, Koch and Gleason</c:v>
                </c:pt>
                <c:pt idx="5">
                  <c:v>Metz, Gottlieb and Effertz</c:v>
                </c:pt>
                <c:pt idx="6">
                  <c:v>Bosco, Gutkowski and Strosin</c:v>
                </c:pt>
                <c:pt idx="7">
                  <c:v>O'Conner - Botsford</c:v>
                </c:pt>
                <c:pt idx="8">
                  <c:v>Mueller and Sons</c:v>
                </c:pt>
                <c:pt idx="9">
                  <c:v>Bednar Group</c:v>
                </c:pt>
                <c:pt idx="10">
                  <c:v>Hane - Gleichner</c:v>
                </c:pt>
                <c:pt idx="11">
                  <c:v>Murphy Inc</c:v>
                </c:pt>
                <c:pt idx="12">
                  <c:v>Ryan Inc</c:v>
                </c:pt>
                <c:pt idx="13">
                  <c:v>Ebert Group</c:v>
                </c:pt>
                <c:pt idx="14">
                  <c:v>Leffler - Greenfelder</c:v>
                </c:pt>
                <c:pt idx="15">
                  <c:v>Kilback Inc</c:v>
                </c:pt>
              </c:strCache>
            </c:strRef>
          </c:cat>
          <c:val>
            <c:numRef>
              <c:f>'findings(tables n charts)'!$F$130:$F$146</c:f>
              <c:numCache>
                <c:formatCode>General</c:formatCode>
                <c:ptCount val="16"/>
                <c:pt idx="0">
                  <c:v>88124</c:v>
                </c:pt>
                <c:pt idx="1">
                  <c:v>81783</c:v>
                </c:pt>
                <c:pt idx="2">
                  <c:v>49426</c:v>
                </c:pt>
                <c:pt idx="3">
                  <c:v>43770</c:v>
                </c:pt>
                <c:pt idx="4">
                  <c:v>43067</c:v>
                </c:pt>
                <c:pt idx="5">
                  <c:v>42486</c:v>
                </c:pt>
                <c:pt idx="6">
                  <c:v>41762</c:v>
                </c:pt>
                <c:pt idx="7">
                  <c:v>24249</c:v>
                </c:pt>
                <c:pt idx="8">
                  <c:v>21307</c:v>
                </c:pt>
                <c:pt idx="9">
                  <c:v>19912</c:v>
                </c:pt>
                <c:pt idx="10">
                  <c:v>18478</c:v>
                </c:pt>
                <c:pt idx="11">
                  <c:v>14910</c:v>
                </c:pt>
                <c:pt idx="12">
                  <c:v>14904</c:v>
                </c:pt>
                <c:pt idx="13">
                  <c:v>8506</c:v>
                </c:pt>
                <c:pt idx="14">
                  <c:v>7287</c:v>
                </c:pt>
                <c:pt idx="15">
                  <c:v>6293</c:v>
                </c:pt>
              </c:numCache>
            </c:numRef>
          </c:val>
          <c:extLst>
            <c:ext xmlns:c16="http://schemas.microsoft.com/office/drawing/2014/chart" uri="{C3380CC4-5D6E-409C-BE32-E72D297353CC}">
              <c16:uniqueId val="{00000000-95EA-423E-BD9C-6FC3A239373D}"/>
            </c:ext>
          </c:extLst>
        </c:ser>
        <c:dLbls>
          <c:showLegendKey val="0"/>
          <c:showVal val="0"/>
          <c:showCatName val="0"/>
          <c:showSerName val="0"/>
          <c:showPercent val="0"/>
          <c:showBubbleSize val="0"/>
        </c:dLbls>
        <c:gapWidth val="219"/>
        <c:axId val="382812400"/>
        <c:axId val="382803152"/>
      </c:barChart>
      <c:catAx>
        <c:axId val="38281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03152"/>
        <c:crosses val="autoZero"/>
        <c:auto val="1"/>
        <c:lblAlgn val="ctr"/>
        <c:lblOffset val="100"/>
        <c:noMultiLvlLbl val="0"/>
      </c:catAx>
      <c:valAx>
        <c:axId val="382803152"/>
        <c:scaling>
          <c:orientation val="minMax"/>
        </c:scaling>
        <c:delete val="1"/>
        <c:axPos val="l"/>
        <c:numFmt formatCode="General" sourceLinked="1"/>
        <c:majorTickMark val="none"/>
        <c:minorTickMark val="none"/>
        <c:tickLblPos val="nextTo"/>
        <c:crossAx val="38281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400">
                <a:effectLst/>
              </a:rPr>
              <a:t>It's</a:t>
            </a:r>
            <a:r>
              <a:rPr lang="en-PH" sz="1400" baseline="0">
                <a:effectLst/>
              </a:rPr>
              <a:t> taking an average of </a:t>
            </a:r>
            <a:r>
              <a:rPr lang="en-PH" sz="1400" baseline="0">
                <a:solidFill>
                  <a:schemeClr val="accent2"/>
                </a:solidFill>
                <a:effectLst/>
              </a:rPr>
              <a:t>38.46% longer </a:t>
            </a:r>
            <a:r>
              <a:rPr lang="en-PH" sz="1400" baseline="0">
                <a:effectLst/>
              </a:rPr>
              <a:t>to settle clients</a:t>
            </a:r>
            <a:r>
              <a:rPr lang="en-PH" sz="1400" baseline="0">
                <a:solidFill>
                  <a:schemeClr val="accent2"/>
                </a:solidFill>
                <a:effectLst/>
              </a:rPr>
              <a:t> disputes </a:t>
            </a:r>
            <a:r>
              <a:rPr lang="en-PH" sz="1400" baseline="0">
                <a:effectLst/>
              </a:rPr>
              <a:t>than normal invoices.</a:t>
            </a:r>
            <a:endParaRPr lang="en-PH"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0000"/>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9-EA73-44DD-A890-56496F38CC3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A-EA73-44DD-A890-56496F38CC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'findings(tables n charts)'!$E$11:$E$12</c:f>
              <c:strCache>
                <c:ptCount val="2"/>
                <c:pt idx="0">
                  <c:v>All invoice</c:v>
                </c:pt>
                <c:pt idx="1">
                  <c:v>disputes</c:v>
                </c:pt>
              </c:strCache>
            </c:strRef>
          </c:cat>
          <c:val>
            <c:numRef>
              <c:f>'findings(tables n charts)'!$F$11:$F$12</c:f>
              <c:numCache>
                <c:formatCode>0</c:formatCode>
                <c:ptCount val="2"/>
                <c:pt idx="0">
                  <c:v>26.444849959448501</c:v>
                </c:pt>
                <c:pt idx="1">
                  <c:v>36.17863397548161</c:v>
                </c:pt>
              </c:numCache>
            </c:numRef>
          </c:val>
          <c:extLst>
            <c:ext xmlns:c16="http://schemas.microsoft.com/office/drawing/2014/chart" uri="{C3380CC4-5D6E-409C-BE32-E72D297353CC}">
              <c16:uniqueId val="{00000000-EA73-44DD-A890-56496F38CC37}"/>
            </c:ext>
          </c:extLst>
        </c:ser>
        <c:dLbls>
          <c:dLblPos val="outEnd"/>
          <c:showLegendKey val="0"/>
          <c:showVal val="1"/>
          <c:showCatName val="0"/>
          <c:showSerName val="0"/>
          <c:showPercent val="0"/>
          <c:showBubbleSize val="0"/>
        </c:dLbls>
        <c:gapWidth val="219"/>
        <c:overlap val="-27"/>
        <c:axId val="382816208"/>
        <c:axId val="382806960"/>
      </c:barChart>
      <c:catAx>
        <c:axId val="38281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06960"/>
        <c:crosses val="autoZero"/>
        <c:auto val="1"/>
        <c:lblAlgn val="ctr"/>
        <c:lblOffset val="100"/>
        <c:noMultiLvlLbl val="0"/>
      </c:catAx>
      <c:valAx>
        <c:axId val="382806960"/>
        <c:scaling>
          <c:orientation val="minMax"/>
        </c:scaling>
        <c:delete val="1"/>
        <c:axPos val="l"/>
        <c:numFmt formatCode="0" sourceLinked="1"/>
        <c:majorTickMark val="none"/>
        <c:minorTickMark val="none"/>
        <c:tickLblPos val="nextTo"/>
        <c:crossAx val="38281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[PA1_B4_Grp34-Nollora.xlsx]findings(tables n charts)!PivotTable3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 average it takes </a:t>
            </a:r>
            <a:r>
              <a:rPr lang="en-US">
                <a:solidFill>
                  <a:srgbClr val="00B0F0"/>
                </a:solidFill>
              </a:rPr>
              <a:t>3 more days </a:t>
            </a:r>
            <a:r>
              <a:rPr lang="en-US"/>
              <a:t>to settle </a:t>
            </a:r>
            <a:r>
              <a:rPr lang="en-US">
                <a:solidFill>
                  <a:srgbClr val="00B0F0"/>
                </a:solidFill>
              </a:rPr>
              <a:t>Won disputes</a:t>
            </a:r>
          </a:p>
        </c:rich>
      </c:tx>
      <c:layout>
        <c:manualLayout>
          <c:xMode val="edge"/>
          <c:yMode val="edge"/>
          <c:x val="0.10254800219169555"/>
          <c:y val="3.18650327682935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pivotFmt>
      <c:pivotFmt>
        <c:idx val="3"/>
        <c:spPr>
          <a:solidFill>
            <a:schemeClr val="accent5">
              <a:lumMod val="40000"/>
              <a:lumOff val="60000"/>
            </a:schemeClr>
          </a:solidFill>
          <a:ln>
            <a:noFill/>
          </a:ln>
          <a:effectLst/>
        </c:spPr>
      </c:pivotFmt>
    </c:pivotFmts>
    <c:plotArea>
      <c:layout/>
      <c:barChart>
        <c:barDir val="col"/>
        <c:grouping val="clustered"/>
        <c:varyColors val="0"/>
        <c:ser>
          <c:idx val="0"/>
          <c:order val="0"/>
          <c:tx>
            <c:strRef>
              <c:f>'findings(tables n charts)'!$F$27</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7D30-4350-9C00-19E9FCEEC034}"/>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2-7D30-4350-9C00-19E9FCEEC0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'findings(tables n charts)'!$E$28:$E$30</c:f>
              <c:strCache>
                <c:ptCount val="2"/>
                <c:pt idx="0">
                  <c:v>lost</c:v>
                </c:pt>
                <c:pt idx="1">
                  <c:v>won</c:v>
                </c:pt>
              </c:strCache>
            </c:strRef>
          </c:cat>
          <c:val>
            <c:numRef>
              <c:f>'findings(tables n charts)'!$F$28:$F$30</c:f>
              <c:numCache>
                <c:formatCode>0</c:formatCode>
                <c:ptCount val="2"/>
                <c:pt idx="0">
                  <c:v>34.049504950495049</c:v>
                </c:pt>
                <c:pt idx="1">
                  <c:v>36.636170212765954</c:v>
                </c:pt>
              </c:numCache>
            </c:numRef>
          </c:val>
          <c:extLst>
            <c:ext xmlns:c16="http://schemas.microsoft.com/office/drawing/2014/chart" uri="{C3380CC4-5D6E-409C-BE32-E72D297353CC}">
              <c16:uniqueId val="{00000000-7D30-4350-9C00-19E9FCEEC034}"/>
            </c:ext>
          </c:extLst>
        </c:ser>
        <c:dLbls>
          <c:dLblPos val="outEnd"/>
          <c:showLegendKey val="0"/>
          <c:showVal val="1"/>
          <c:showCatName val="0"/>
          <c:showSerName val="0"/>
          <c:showPercent val="0"/>
          <c:showBubbleSize val="0"/>
        </c:dLbls>
        <c:gapWidth val="219"/>
        <c:overlap val="-27"/>
        <c:axId val="382804240"/>
        <c:axId val="382807504"/>
      </c:barChart>
      <c:catAx>
        <c:axId val="38280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07504"/>
        <c:crosses val="autoZero"/>
        <c:auto val="1"/>
        <c:lblAlgn val="ctr"/>
        <c:lblOffset val="100"/>
        <c:noMultiLvlLbl val="0"/>
      </c:catAx>
      <c:valAx>
        <c:axId val="382807504"/>
        <c:scaling>
          <c:orientation val="minMax"/>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04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Yellevate</a:t>
            </a:r>
            <a:r>
              <a:rPr lang="en-US" baseline="0">
                <a:solidFill>
                  <a:srgbClr val="FF0000"/>
                </a:solidFill>
              </a:rPr>
              <a:t> lost </a:t>
            </a:r>
            <a:r>
              <a:rPr lang="en-US">
                <a:solidFill>
                  <a:srgbClr val="FF0000"/>
                </a:solidFill>
              </a:rPr>
              <a:t>17.69% </a:t>
            </a:r>
            <a:r>
              <a:rPr lang="en-US"/>
              <a:t>of the Total Disputes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4-CF78-4F47-A76D-35573D972279}"/>
              </c:ext>
            </c:extLst>
          </c:dPt>
          <c:dPt>
            <c:idx val="1"/>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8-CF78-4F47-A76D-35573D972279}"/>
              </c:ext>
            </c:extLst>
          </c:dPt>
          <c:cat>
            <c:strRef>
              <c:f>'findings(tables n charts)'!$E$41:$E$42</c:f>
              <c:strCache>
                <c:ptCount val="2"/>
                <c:pt idx="0">
                  <c:v>% of lost dispute</c:v>
                </c:pt>
                <c:pt idx="1">
                  <c:v>% of won dispute</c:v>
                </c:pt>
              </c:strCache>
            </c:strRef>
          </c:cat>
          <c:val>
            <c:numRef>
              <c:f>'findings(tables n charts)'!$F$41:$F$42</c:f>
              <c:numCache>
                <c:formatCode>General</c:formatCode>
                <c:ptCount val="2"/>
                <c:pt idx="0" formatCode="_(* #,##0.00_);_(* \(#,##0.00\);_(* &quot;-&quot;??_);_(@_)">
                  <c:v>17.688266199649739</c:v>
                </c:pt>
                <c:pt idx="1">
                  <c:v>82.31</c:v>
                </c:pt>
              </c:numCache>
            </c:numRef>
          </c:val>
          <c:extLst>
            <c:ext xmlns:c16="http://schemas.microsoft.com/office/drawing/2014/chart" uri="{C3380CC4-5D6E-409C-BE32-E72D297353CC}">
              <c16:uniqueId val="{00000000-CF78-4F47-A76D-35573D97227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6">
  <a:schemeClr val="accent3"/>
</cs:colorStyle>
</file>

<file path=xl/charts/colors17.xml><?xml version="1.0" encoding="utf-8"?>
<cs:colorStyle xmlns:cs="http://schemas.microsoft.com/office/drawing/2012/chartStyle" xmlns:a="http://schemas.openxmlformats.org/drawingml/2006/main" meth="withinLinear" id="19">
  <a:schemeClr val="accent6"/>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withinLinear" id="16">
  <a:schemeClr val="accent3"/>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8" Type="http://schemas.openxmlformats.org/officeDocument/2006/relationships/chart" Target="../charts/chart29.xml"/><Relationship Id="rId13" Type="http://schemas.openxmlformats.org/officeDocument/2006/relationships/chart" Target="../charts/chart34.xml"/><Relationship Id="rId18" Type="http://schemas.openxmlformats.org/officeDocument/2006/relationships/chart" Target="../charts/chart39.xml"/><Relationship Id="rId3" Type="http://schemas.openxmlformats.org/officeDocument/2006/relationships/chart" Target="../charts/chart24.xml"/><Relationship Id="rId7" Type="http://schemas.openxmlformats.org/officeDocument/2006/relationships/chart" Target="../charts/chart28.xml"/><Relationship Id="rId12" Type="http://schemas.openxmlformats.org/officeDocument/2006/relationships/chart" Target="../charts/chart33.xml"/><Relationship Id="rId17" Type="http://schemas.openxmlformats.org/officeDocument/2006/relationships/chart" Target="../charts/chart38.xml"/><Relationship Id="rId2" Type="http://schemas.openxmlformats.org/officeDocument/2006/relationships/chart" Target="../charts/chart23.xml"/><Relationship Id="rId16" Type="http://schemas.openxmlformats.org/officeDocument/2006/relationships/chart" Target="../charts/chart37.xml"/><Relationship Id="rId20" Type="http://schemas.openxmlformats.org/officeDocument/2006/relationships/chart" Target="../charts/chart41.xml"/><Relationship Id="rId1" Type="http://schemas.openxmlformats.org/officeDocument/2006/relationships/chart" Target="../charts/chart22.xml"/><Relationship Id="rId6" Type="http://schemas.openxmlformats.org/officeDocument/2006/relationships/chart" Target="../charts/chart27.xml"/><Relationship Id="rId11" Type="http://schemas.openxmlformats.org/officeDocument/2006/relationships/chart" Target="../charts/chart32.xml"/><Relationship Id="rId5" Type="http://schemas.openxmlformats.org/officeDocument/2006/relationships/chart" Target="../charts/chart26.xml"/><Relationship Id="rId15" Type="http://schemas.openxmlformats.org/officeDocument/2006/relationships/chart" Target="../charts/chart36.xml"/><Relationship Id="rId10" Type="http://schemas.openxmlformats.org/officeDocument/2006/relationships/chart" Target="../charts/chart31.xml"/><Relationship Id="rId19" Type="http://schemas.openxmlformats.org/officeDocument/2006/relationships/chart" Target="../charts/chart40.xml"/><Relationship Id="rId4" Type="http://schemas.openxmlformats.org/officeDocument/2006/relationships/chart" Target="../charts/chart25.xml"/><Relationship Id="rId9" Type="http://schemas.openxmlformats.org/officeDocument/2006/relationships/chart" Target="../charts/chart30.xml"/><Relationship Id="rId14" Type="http://schemas.openxmlformats.org/officeDocument/2006/relationships/chart" Target="../charts/chart35.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0</xdr:colOff>
      <xdr:row>14</xdr:row>
      <xdr:rowOff>0</xdr:rowOff>
    </xdr:to>
    <xdr:sp macro="" textlink="">
      <xdr:nvSpPr>
        <xdr:cNvPr id="4" name="TextBox 3">
          <a:extLst>
            <a:ext uri="{FF2B5EF4-FFF2-40B4-BE49-F238E27FC236}">
              <a16:creationId xmlns:a16="http://schemas.microsoft.com/office/drawing/2014/main" id="{8EA5244D-B02C-44CF-BD03-CC6BF6F1DF82}"/>
            </a:ext>
          </a:extLst>
        </xdr:cNvPr>
        <xdr:cNvSpPr txBox="1"/>
      </xdr:nvSpPr>
      <xdr:spPr>
        <a:xfrm>
          <a:off x="0" y="1"/>
          <a:ext cx="3648808" cy="2666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DATA CLEANING:</a:t>
          </a:r>
          <a:br>
            <a:rPr lang="en-PH" sz="1100"/>
          </a:br>
          <a:br>
            <a:rPr lang="en-PH" sz="1100"/>
          </a:br>
          <a:r>
            <a:rPr lang="en-PH" sz="1100" b="0">
              <a:solidFill>
                <a:schemeClr val="dk1"/>
              </a:solidFill>
              <a:effectLst/>
              <a:latin typeface="+mn-lt"/>
              <a:ea typeface="+mn-ea"/>
              <a:cs typeface="+mn-cs"/>
            </a:rPr>
            <a:t>SELECT * FROM gp1</a:t>
          </a:r>
        </a:p>
        <a:p>
          <a:r>
            <a:rPr lang="en-PH" sz="1100" b="0">
              <a:solidFill>
                <a:schemeClr val="dk1"/>
              </a:solidFill>
              <a:effectLst/>
              <a:latin typeface="+mn-lt"/>
              <a:ea typeface="+mn-ea"/>
              <a:cs typeface="+mn-cs"/>
            </a:rPr>
            <a:t>WHERE settled_date - invoice_date != days_to_settle</a:t>
          </a:r>
        </a:p>
        <a:p>
          <a:br>
            <a:rPr lang="en-PH" sz="1100" b="0">
              <a:solidFill>
                <a:schemeClr val="dk1"/>
              </a:solidFill>
              <a:effectLst/>
              <a:latin typeface="+mn-lt"/>
              <a:ea typeface="+mn-ea"/>
              <a:cs typeface="+mn-cs"/>
            </a:rPr>
          </a:br>
          <a:r>
            <a:rPr lang="en-PH" sz="1100" b="0">
              <a:solidFill>
                <a:schemeClr val="dk1"/>
              </a:solidFill>
              <a:effectLst/>
              <a:latin typeface="+mn-lt"/>
              <a:ea typeface="+mn-ea"/>
              <a:cs typeface="+mn-cs"/>
            </a:rPr>
            <a:t>SELECT * FROM gp1</a:t>
          </a:r>
        </a:p>
        <a:p>
          <a:r>
            <a:rPr lang="en-PH" sz="1100" b="0">
              <a:solidFill>
                <a:schemeClr val="dk1"/>
              </a:solidFill>
              <a:effectLst/>
              <a:latin typeface="+mn-lt"/>
              <a:ea typeface="+mn-ea"/>
              <a:cs typeface="+mn-cs"/>
            </a:rPr>
            <a:t>WHERE days_late = 0</a:t>
          </a:r>
        </a:p>
        <a:p>
          <a:br>
            <a:rPr lang="en-PH" sz="1100" b="0">
              <a:solidFill>
                <a:schemeClr val="dk1"/>
              </a:solidFill>
              <a:effectLst/>
              <a:latin typeface="+mn-lt"/>
              <a:ea typeface="+mn-ea"/>
              <a:cs typeface="+mn-cs"/>
            </a:rPr>
          </a:br>
          <a:r>
            <a:rPr lang="en-PH" sz="1100" b="0">
              <a:solidFill>
                <a:schemeClr val="dk1"/>
              </a:solidFill>
              <a:effectLst/>
              <a:latin typeface="+mn-lt"/>
              <a:ea typeface="+mn-ea"/>
              <a:cs typeface="+mn-cs"/>
            </a:rPr>
            <a:t>UPDATE gp1</a:t>
          </a:r>
        </a:p>
        <a:p>
          <a:r>
            <a:rPr lang="en-PH" sz="1100" b="0">
              <a:solidFill>
                <a:schemeClr val="dk1"/>
              </a:solidFill>
              <a:effectLst/>
              <a:latin typeface="+mn-lt"/>
              <a:ea typeface="+mn-ea"/>
              <a:cs typeface="+mn-cs"/>
            </a:rPr>
            <a:t>SET days_late = settled_date - due_date</a:t>
          </a:r>
        </a:p>
        <a:p>
          <a:br>
            <a:rPr lang="en-PH" sz="1100" b="0">
              <a:solidFill>
                <a:schemeClr val="dk1"/>
              </a:solidFill>
              <a:effectLst/>
              <a:latin typeface="+mn-lt"/>
              <a:ea typeface="+mn-ea"/>
              <a:cs typeface="+mn-cs"/>
            </a:rPr>
          </a:br>
          <a:r>
            <a:rPr lang="en-PH" sz="1100" b="0">
              <a:solidFill>
                <a:schemeClr val="dk1"/>
              </a:solidFill>
              <a:effectLst/>
              <a:latin typeface="+mn-lt"/>
              <a:ea typeface="+mn-ea"/>
              <a:cs typeface="+mn-cs"/>
            </a:rPr>
            <a:t>UPDATE gp1</a:t>
          </a:r>
        </a:p>
        <a:p>
          <a:r>
            <a:rPr lang="en-PH" sz="1100" b="0">
              <a:solidFill>
                <a:schemeClr val="dk1"/>
              </a:solidFill>
              <a:effectLst/>
              <a:latin typeface="+mn-lt"/>
              <a:ea typeface="+mn-ea"/>
              <a:cs typeface="+mn-cs"/>
            </a:rPr>
            <a:t>SET days_late = 0</a:t>
          </a:r>
        </a:p>
        <a:p>
          <a:r>
            <a:rPr lang="en-PH" sz="1100" b="0">
              <a:solidFill>
                <a:schemeClr val="dk1"/>
              </a:solidFill>
              <a:effectLst/>
              <a:latin typeface="+mn-lt"/>
              <a:ea typeface="+mn-ea"/>
              <a:cs typeface="+mn-cs"/>
            </a:rPr>
            <a:t>WHERE days_late &lt; 0</a:t>
          </a:r>
        </a:p>
        <a:p>
          <a:br>
            <a:rPr lang="en-PH" sz="1100" b="0">
              <a:solidFill>
                <a:schemeClr val="dk1"/>
              </a:solidFill>
              <a:effectLst/>
              <a:latin typeface="+mn-lt"/>
              <a:ea typeface="+mn-ea"/>
              <a:cs typeface="+mn-cs"/>
            </a:rPr>
          </a:br>
          <a:br>
            <a:rPr lang="en-PH" sz="1100" b="0">
              <a:solidFill>
                <a:schemeClr val="dk1"/>
              </a:solidFill>
              <a:effectLst/>
              <a:latin typeface="+mn-lt"/>
              <a:ea typeface="+mn-ea"/>
              <a:cs typeface="+mn-cs"/>
            </a:rPr>
          </a:br>
          <a:endParaRPr lang="en-PH" sz="1100" b="0">
            <a:solidFill>
              <a:schemeClr val="dk1"/>
            </a:solidFill>
            <a:effectLst/>
            <a:latin typeface="+mn-lt"/>
            <a:ea typeface="+mn-ea"/>
            <a:cs typeface="+mn-cs"/>
          </a:endParaRPr>
        </a:p>
        <a:p>
          <a:endParaRPr lang="en-PH" sz="1100"/>
        </a:p>
      </xdr:txBody>
    </xdr:sp>
    <xdr:clientData/>
  </xdr:twoCellAnchor>
  <xdr:twoCellAnchor>
    <xdr:from>
      <xdr:col>0</xdr:col>
      <xdr:colOff>0</xdr:colOff>
      <xdr:row>14</xdr:row>
      <xdr:rowOff>0</xdr:rowOff>
    </xdr:from>
    <xdr:to>
      <xdr:col>9</xdr:col>
      <xdr:colOff>2005</xdr:colOff>
      <xdr:row>43</xdr:row>
      <xdr:rowOff>9526</xdr:rowOff>
    </xdr:to>
    <xdr:sp macro="" textlink="">
      <xdr:nvSpPr>
        <xdr:cNvPr id="7" name="TextBox 6">
          <a:extLst>
            <a:ext uri="{FF2B5EF4-FFF2-40B4-BE49-F238E27FC236}">
              <a16:creationId xmlns:a16="http://schemas.microsoft.com/office/drawing/2014/main" id="{0DE9FE08-AC3B-4865-8D35-985C07D29452}"/>
            </a:ext>
          </a:extLst>
        </xdr:cNvPr>
        <xdr:cNvSpPr txBox="1"/>
      </xdr:nvSpPr>
      <xdr:spPr>
        <a:xfrm>
          <a:off x="0" y="2667000"/>
          <a:ext cx="5488405" cy="5534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ANSWERING THE DATA ANALYSIS</a:t>
          </a:r>
          <a:r>
            <a:rPr lang="en-PH" sz="1100" b="1" baseline="0"/>
            <a:t> GOALS:</a:t>
          </a:r>
          <a:endParaRPr lang="en-PH" sz="1100" b="1"/>
        </a:p>
        <a:p>
          <a:endParaRPr lang="en-PH" sz="1100" b="0"/>
        </a:p>
        <a:p>
          <a:r>
            <a:rPr lang="en-PH" sz="1100" b="0"/>
            <a:t>SELECT * FROM gp1</a:t>
          </a:r>
        </a:p>
        <a:p>
          <a:endParaRPr lang="en-PH" sz="1100" b="0"/>
        </a:p>
        <a:p>
          <a:r>
            <a:rPr lang="en-PH" sz="1100" b="0"/>
            <a:t>SELECT DISTINCT country FROM gp1</a:t>
          </a:r>
        </a:p>
        <a:p>
          <a:endParaRPr lang="en-PH" sz="1100" b="0"/>
        </a:p>
        <a:p>
          <a:r>
            <a:rPr lang="en-PH" sz="1100" b="1"/>
            <a:t>1.</a:t>
          </a:r>
        </a:p>
        <a:p>
          <a:r>
            <a:rPr lang="en-PH" sz="1100" b="0"/>
            <a:t>SELECT ROUND(AVG(days_to_settle),0) AS AVG_SETTLED_DATE FROM gp1</a:t>
          </a:r>
        </a:p>
        <a:p>
          <a:endParaRPr lang="en-PH" sz="1100" b="0"/>
        </a:p>
        <a:p>
          <a:r>
            <a:rPr lang="en-PH" sz="1100" b="1"/>
            <a:t>2.</a:t>
          </a:r>
        </a:p>
        <a:p>
          <a:r>
            <a:rPr lang="en-PH" sz="1100" b="0"/>
            <a:t>SELECT ROUND(AVG(days_to_settle),0) AS AVG_DISPUTES_SETTLED_DATE FROM gp1</a:t>
          </a:r>
        </a:p>
        <a:p>
          <a:r>
            <a:rPr lang="en-PH" sz="1100" b="0"/>
            <a:t>WHERE disputed = 1</a:t>
          </a:r>
        </a:p>
        <a:p>
          <a:endParaRPr lang="en-PH" sz="1100" b="0"/>
        </a:p>
        <a:p>
          <a:r>
            <a:rPr lang="en-PH" sz="1100" b="1"/>
            <a:t>3.</a:t>
          </a:r>
        </a:p>
        <a:p>
          <a:r>
            <a:rPr lang="en-PH" sz="1100" b="0"/>
            <a:t>SELECT ROUND(SUM(dispute_lost) / SUM(disputed)* 100, 2)  AS TOTAL FROM gp1</a:t>
          </a:r>
        </a:p>
        <a:p>
          <a:endParaRPr lang="en-PH" sz="1100" b="0"/>
        </a:p>
        <a:p>
          <a:r>
            <a:rPr lang="en-PH" sz="1100" b="0"/>
            <a:t>SELECT SUM (disputed) FROM gp1</a:t>
          </a:r>
        </a:p>
        <a:p>
          <a:endParaRPr lang="en-PH" sz="1100" b="0"/>
        </a:p>
        <a:p>
          <a:r>
            <a:rPr lang="en-PH" sz="1100" b="1"/>
            <a:t>4.</a:t>
          </a:r>
        </a:p>
        <a:p>
          <a:r>
            <a:rPr lang="en-PH" sz="1100" b="0"/>
            <a:t>SELECT ROUND((SELECT SUM(invoice_amount_usd) FROM gp1 WHERE dispute_lost = 1) / SUM(invoice_amount_usd) * 100,2) AS percentage_revenue_loss</a:t>
          </a:r>
        </a:p>
        <a:p>
          <a:r>
            <a:rPr lang="en-PH" sz="1100" b="0"/>
            <a:t>FROM gp1</a:t>
          </a:r>
        </a:p>
        <a:p>
          <a:endParaRPr lang="en-PH" sz="1100" b="0"/>
        </a:p>
        <a:p>
          <a:r>
            <a:rPr lang="en-PH" sz="1100" b="1"/>
            <a:t>5.</a:t>
          </a:r>
        </a:p>
        <a:p>
          <a:r>
            <a:rPr lang="en-PH" sz="1100" b="0"/>
            <a:t>SELECT country, SUM(invoice_amount_usd) AS countries_loss_revenue FROM gp1</a:t>
          </a:r>
        </a:p>
        <a:p>
          <a:r>
            <a:rPr lang="en-PH" sz="1100" b="0"/>
            <a:t>GROUP BY country, dispute_lost</a:t>
          </a:r>
        </a:p>
        <a:p>
          <a:r>
            <a:rPr lang="en-PH" sz="1100" b="0"/>
            <a:t>HAVING dispute_lost = 1</a:t>
          </a:r>
        </a:p>
        <a:p>
          <a:r>
            <a:rPr lang="en-PH" sz="1100" b="0"/>
            <a:t>ORDER BY SUM(invoice_amount_usd) DESC</a:t>
          </a:r>
        </a:p>
        <a:p>
          <a:endParaRPr lang="en-PH" sz="1100" b="0"/>
        </a:p>
        <a:p>
          <a:r>
            <a:rPr lang="en-PH" sz="1100" b="0"/>
            <a:t>SELECT SUM(invoice_amount_usd) FROM gp1 WHERE dispute_lost = 1</a:t>
          </a:r>
        </a:p>
      </xdr:txBody>
    </xdr:sp>
    <xdr:clientData/>
  </xdr:twoCellAnchor>
  <xdr:twoCellAnchor>
    <xdr:from>
      <xdr:col>0</xdr:col>
      <xdr:colOff>0</xdr:colOff>
      <xdr:row>43</xdr:row>
      <xdr:rowOff>0</xdr:rowOff>
    </xdr:from>
    <xdr:to>
      <xdr:col>9</xdr:col>
      <xdr:colOff>2005</xdr:colOff>
      <xdr:row>58</xdr:row>
      <xdr:rowOff>0</xdr:rowOff>
    </xdr:to>
    <xdr:sp macro="" textlink="">
      <xdr:nvSpPr>
        <xdr:cNvPr id="9" name="TextBox 8">
          <a:extLst>
            <a:ext uri="{FF2B5EF4-FFF2-40B4-BE49-F238E27FC236}">
              <a16:creationId xmlns:a16="http://schemas.microsoft.com/office/drawing/2014/main" id="{94E1D925-3E83-42C8-94A1-8875C9360FEB}"/>
            </a:ext>
          </a:extLst>
        </xdr:cNvPr>
        <xdr:cNvSpPr txBox="1"/>
      </xdr:nvSpPr>
      <xdr:spPr>
        <a:xfrm>
          <a:off x="0" y="8191500"/>
          <a:ext cx="5488405" cy="285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0"/>
            <a:t>CREATE TABLE gp1_1 AS</a:t>
          </a:r>
        </a:p>
        <a:p>
          <a:r>
            <a:rPr lang="en-PH" sz="1100" b="0"/>
            <a:t>(SELECT *,</a:t>
          </a:r>
        </a:p>
        <a:p>
          <a:r>
            <a:rPr lang="en-PH" sz="1100" b="0"/>
            <a:t>ROUND((total_amount_usd - AVG(total_amount_usd) OVER ()) / STDDEV(total_amount_usd) OVER(),2) AS outliers FROM</a:t>
          </a:r>
        </a:p>
        <a:p>
          <a:r>
            <a:rPr lang="en-PH" sz="1100" b="0"/>
            <a:t>(SELECT country, customer_id, SUM(invoice_amount_usd) AS total_amount_usd FROM gp1</a:t>
          </a:r>
        </a:p>
        <a:p>
          <a:r>
            <a:rPr lang="en-PH" sz="1100" b="0"/>
            <a:t>GROUP BY country, customer_id, disputed</a:t>
          </a:r>
        </a:p>
        <a:p>
          <a:r>
            <a:rPr lang="en-PH" sz="1100" b="0"/>
            <a:t>HAVING disputed = 1</a:t>
          </a:r>
        </a:p>
        <a:p>
          <a:r>
            <a:rPr lang="en-PH" sz="1100" b="0"/>
            <a:t>ORDER BY SUM(invoice_amount_usd) DESC) AS alias)</a:t>
          </a:r>
        </a:p>
        <a:p>
          <a:endParaRPr lang="en-PH" sz="1100" b="0"/>
        </a:p>
        <a:p>
          <a:r>
            <a:rPr lang="en-PH" sz="1100" b="0"/>
            <a:t>SELECT * FROM gp1_1</a:t>
          </a:r>
        </a:p>
        <a:p>
          <a:r>
            <a:rPr lang="en-PH" sz="1100" b="0"/>
            <a:t>ORDER BY outliers DESC</a:t>
          </a:r>
        </a:p>
        <a:p>
          <a:endParaRPr lang="en-PH" sz="1100" b="0"/>
        </a:p>
        <a:p>
          <a:r>
            <a:rPr lang="en-PH" sz="1100" b="0"/>
            <a:t>SELECT * FROM gp1_1</a:t>
          </a:r>
        </a:p>
        <a:p>
          <a:r>
            <a:rPr lang="en-PH" sz="1100" b="0"/>
            <a:t>WHERE OUTLIERS &gt; 2.576 OR OUTLIERS &lt; -2.576</a:t>
          </a:r>
        </a:p>
        <a:p>
          <a:r>
            <a:rPr lang="en-PH" sz="1100" b="0"/>
            <a:t>ORDER BY total_amount_usd DESC</a:t>
          </a:r>
        </a:p>
      </xdr:txBody>
    </xdr:sp>
    <xdr:clientData/>
  </xdr:twoCellAnchor>
  <xdr:twoCellAnchor>
    <xdr:from>
      <xdr:col>10</xdr:col>
      <xdr:colOff>0</xdr:colOff>
      <xdr:row>0</xdr:row>
      <xdr:rowOff>0</xdr:rowOff>
    </xdr:from>
    <xdr:to>
      <xdr:col>25</xdr:col>
      <xdr:colOff>400050</xdr:colOff>
      <xdr:row>118</xdr:row>
      <xdr:rowOff>66675</xdr:rowOff>
    </xdr:to>
    <xdr:sp macro="" textlink="">
      <xdr:nvSpPr>
        <xdr:cNvPr id="11" name="TextBox 10">
          <a:extLst>
            <a:ext uri="{FF2B5EF4-FFF2-40B4-BE49-F238E27FC236}">
              <a16:creationId xmlns:a16="http://schemas.microsoft.com/office/drawing/2014/main" id="{45ACA51C-645D-4A29-82D5-2F3CF9A25921}"/>
            </a:ext>
          </a:extLst>
        </xdr:cNvPr>
        <xdr:cNvSpPr txBox="1"/>
      </xdr:nvSpPr>
      <xdr:spPr>
        <a:xfrm>
          <a:off x="6096000" y="0"/>
          <a:ext cx="9544050" cy="22545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CREATE TABLE gp1_9 AS</a:t>
          </a:r>
        </a:p>
        <a:p>
          <a:r>
            <a:rPr lang="en-PH" sz="1100"/>
            <a:t>(SELECT country, customer_id, invoice_amount_usd, days_to_settle, days_late, disputed, dispute_lost</a:t>
          </a:r>
        </a:p>
        <a:p>
          <a:r>
            <a:rPr lang="en-PH" sz="1100"/>
            <a:t>FROM gp1)</a:t>
          </a:r>
        </a:p>
        <a:p>
          <a:endParaRPr lang="en-PH" sz="1100"/>
        </a:p>
        <a:p>
          <a:r>
            <a:rPr lang="en-PH" sz="1100"/>
            <a:t>SELECT * FROM gp1_9</a:t>
          </a:r>
        </a:p>
        <a:p>
          <a:endParaRPr lang="en-PH" sz="1100"/>
        </a:p>
        <a:p>
          <a:r>
            <a:rPr lang="en-PH" sz="1100"/>
            <a:t>CREATE TABLE lost AS</a:t>
          </a:r>
        </a:p>
        <a:p>
          <a:r>
            <a:rPr lang="en-PH" sz="1100"/>
            <a:t>(SELECT customer_id, SUM(invoice_amount_usd) AS REVENUE FROM gp1_9</a:t>
          </a:r>
        </a:p>
        <a:p>
          <a:r>
            <a:rPr lang="en-PH" sz="1100"/>
            <a:t>GROUP BY customer_id, dispute_lost</a:t>
          </a:r>
        </a:p>
        <a:p>
          <a:r>
            <a:rPr lang="en-PH" sz="1100"/>
            <a:t>HAVING dispute_lost = 1</a:t>
          </a:r>
        </a:p>
        <a:p>
          <a:r>
            <a:rPr lang="en-PH" sz="1100"/>
            <a:t>ORDER BY SUM(invoice_amount_usd) DESC)</a:t>
          </a:r>
        </a:p>
        <a:p>
          <a:endParaRPr lang="en-PH" sz="1100"/>
        </a:p>
        <a:p>
          <a:r>
            <a:rPr lang="en-PH" sz="1100"/>
            <a:t>SELECT * FROM lost</a:t>
          </a:r>
        </a:p>
        <a:p>
          <a:endParaRPr lang="en-PH" sz="1100"/>
        </a:p>
        <a:p>
          <a:r>
            <a:rPr lang="en-PH" sz="1100"/>
            <a:t>CREATE TABLE gain AS</a:t>
          </a:r>
        </a:p>
        <a:p>
          <a:r>
            <a:rPr lang="en-PH" sz="1100"/>
            <a:t>(SELECT customer_id, SUM(invoice_amount_usd) AS REVENUE FROM gp1_9</a:t>
          </a:r>
        </a:p>
        <a:p>
          <a:r>
            <a:rPr lang="en-PH" sz="1100"/>
            <a:t>GROUP BY customer_id, dispute_lost</a:t>
          </a:r>
        </a:p>
        <a:p>
          <a:r>
            <a:rPr lang="en-PH" sz="1100"/>
            <a:t>HAVING dispute_lost = 0</a:t>
          </a:r>
        </a:p>
        <a:p>
          <a:r>
            <a:rPr lang="en-PH" sz="1100"/>
            <a:t>ORDER BY SUM(invoice_amount_usd) DESC)</a:t>
          </a:r>
        </a:p>
        <a:p>
          <a:endParaRPr lang="en-PH" sz="1100"/>
        </a:p>
        <a:p>
          <a:r>
            <a:rPr lang="en-PH" sz="1100"/>
            <a:t>SELECT * FROM gain</a:t>
          </a:r>
        </a:p>
        <a:p>
          <a:endParaRPr lang="en-PH" sz="1100"/>
        </a:p>
        <a:p>
          <a:r>
            <a:rPr lang="en-PH" sz="1100"/>
            <a:t>----------------</a:t>
          </a:r>
        </a:p>
        <a:p>
          <a:r>
            <a:rPr lang="en-PH" sz="1100"/>
            <a:t>SELECT gp1_9.country, gp1_9.customer_id, SUM(invoice_amount_usd) AS expected_rev, total_amount_usd AS total_amount_disputes,</a:t>
          </a:r>
        </a:p>
        <a:p>
          <a:r>
            <a:rPr lang="en-PH" sz="1100"/>
            <a:t>revenue_gain, revenue_loss, SUM(disputed) AS count_disputed, SUM(dispute_lost) AS count_dispute_lost,</a:t>
          </a:r>
        </a:p>
        <a:p>
          <a:r>
            <a:rPr lang="en-PH" sz="1100"/>
            <a:t>COUNT(gp1_9.customer_id) AS count_transactions,</a:t>
          </a:r>
        </a:p>
        <a:p>
          <a:r>
            <a:rPr lang="en-PH" sz="1100"/>
            <a:t>ROUND(AVG(days_to_settle),2) AS avg_settlement_days, ROUND(AVG(days_late),2) AS avg_days_late FROM gp1_9</a:t>
          </a:r>
        </a:p>
        <a:p>
          <a:r>
            <a:rPr lang="en-PH" sz="1100"/>
            <a:t>LEFT JOIN gain</a:t>
          </a:r>
        </a:p>
        <a:p>
          <a:r>
            <a:rPr lang="en-PH" sz="1100"/>
            <a:t>	ON gp1_9.customer_id = gain.customer_id</a:t>
          </a:r>
        </a:p>
        <a:p>
          <a:r>
            <a:rPr lang="en-PH" sz="1100"/>
            <a:t>LEFT JOIN lost</a:t>
          </a:r>
        </a:p>
        <a:p>
          <a:r>
            <a:rPr lang="en-PH" sz="1100"/>
            <a:t>	ON gp1_9.customer_id = lost.customer_id</a:t>
          </a:r>
        </a:p>
        <a:p>
          <a:r>
            <a:rPr lang="en-PH" sz="1100"/>
            <a:t>LEFT JOIN gp1_1</a:t>
          </a:r>
        </a:p>
        <a:p>
          <a:r>
            <a:rPr lang="en-PH" sz="1100"/>
            <a:t>	ON gp1_9.customer_id = gp1_1.customer_id</a:t>
          </a:r>
        </a:p>
        <a:p>
          <a:r>
            <a:rPr lang="en-PH" sz="1100"/>
            <a:t>GROUP BY gp1_9.country, gp1_9.customer_id, revenue_gain, revenue_loss, total_amount_usd</a:t>
          </a:r>
        </a:p>
        <a:p>
          <a:r>
            <a:rPr lang="en-PH" sz="1100"/>
            <a:t>ORDER BY SUM(invoice_amount_usd) DESC</a:t>
          </a:r>
        </a:p>
        <a:p>
          <a:endParaRPr lang="en-PH" sz="1100"/>
        </a:p>
        <a:p>
          <a:r>
            <a:rPr lang="en-PH" sz="1100"/>
            <a:t>--</a:t>
          </a:r>
        </a:p>
        <a:p>
          <a:r>
            <a:rPr lang="en-PH" sz="1100"/>
            <a:t>SELECT *,</a:t>
          </a:r>
        </a:p>
        <a:p>
          <a:r>
            <a:rPr lang="en-PH" sz="1100"/>
            <a:t>ROUND(count_disputed/count_transactions * 100,2) AS percentage_payment_dispute_per_client,</a:t>
          </a:r>
        </a:p>
        <a:p>
          <a:r>
            <a:rPr lang="en-PH" sz="1100"/>
            <a:t>ROUND((count_dispute_lost - AVG(count_dispute_lost) OVER ()) / STDDEV(count_dispute_lost) OVER(),2) AS outliers_based_on_count_of_dispute</a:t>
          </a:r>
        </a:p>
        <a:p>
          <a:r>
            <a:rPr lang="en-PH" sz="1100"/>
            <a:t>FROM</a:t>
          </a:r>
        </a:p>
        <a:p>
          <a:r>
            <a:rPr lang="en-PH" sz="1100"/>
            <a:t>(SELECT gp1_9.country, gp1_9.customer_id, SUM(invoice_amount_usd) AS expected_rev,</a:t>
          </a:r>
        </a:p>
        <a:p>
          <a:r>
            <a:rPr lang="en-PH" sz="1100"/>
            <a:t>total_amount_usd AS total_amount_disputes, revenue_gain, revenue_loss, </a:t>
          </a:r>
        </a:p>
        <a:p>
          <a:r>
            <a:rPr lang="en-PH" sz="1100"/>
            <a:t>SUM(disputed) AS count_disputed, SUM(dispute_lost) AS count_dispute_lost, COUNT(gp1_9.customer_id) AS count_transactions,</a:t>
          </a:r>
        </a:p>
        <a:p>
          <a:r>
            <a:rPr lang="en-PH" sz="1100"/>
            <a:t>ROUND(AVG(days_to_settle),2) AS avg_settlement_days, ROUND(AVG(days_late),2) AS avg_days_late FROM gp1_9</a:t>
          </a:r>
        </a:p>
        <a:p>
          <a:r>
            <a:rPr lang="en-PH" sz="1100"/>
            <a:t>LEFT JOIN gain</a:t>
          </a:r>
        </a:p>
        <a:p>
          <a:r>
            <a:rPr lang="en-PH" sz="1100"/>
            <a:t>	ON gp1_9.customer_id = gain.customer_id</a:t>
          </a:r>
        </a:p>
        <a:p>
          <a:r>
            <a:rPr lang="en-PH" sz="1100"/>
            <a:t>LEFT JOIN lost</a:t>
          </a:r>
        </a:p>
        <a:p>
          <a:r>
            <a:rPr lang="en-PH" sz="1100"/>
            <a:t>	ON gp1_9.customer_id = lost.customer_id</a:t>
          </a:r>
        </a:p>
        <a:p>
          <a:r>
            <a:rPr lang="en-PH" sz="1100"/>
            <a:t>LEFT JOIN gp1_1</a:t>
          </a:r>
        </a:p>
        <a:p>
          <a:r>
            <a:rPr lang="en-PH" sz="1100"/>
            <a:t>	ON gp1_9.customer_id = gp1_1.customer_id</a:t>
          </a:r>
        </a:p>
        <a:p>
          <a:r>
            <a:rPr lang="en-PH" sz="1100"/>
            <a:t>GROUP BY gp1_9.country, gp1_9.customer_id, revenue_gain, revenue_loss, total_amount_usd</a:t>
          </a:r>
        </a:p>
        <a:p>
          <a:r>
            <a:rPr lang="en-PH" sz="1100"/>
            <a:t>ORDER BY SUM(invoice_amount_usd) DESC) AS ewan</a:t>
          </a:r>
        </a:p>
        <a:p>
          <a:endParaRPr lang="en-PH" sz="1100"/>
        </a:p>
        <a:p>
          <a:r>
            <a:rPr lang="en-PH" sz="1100"/>
            <a:t>CREATE TABLE gp1_10 AS</a:t>
          </a:r>
        </a:p>
        <a:p>
          <a:r>
            <a:rPr lang="en-PH" sz="1100"/>
            <a:t>(SELECT *, ROUND((count_dispute_lost - AVG(count_dispute_lost) OVER ()) / STDDEV(count_dispute_lost) OVER(),2)</a:t>
          </a:r>
        </a:p>
        <a:p>
          <a:r>
            <a:rPr lang="en-PH" sz="1100"/>
            <a:t>	AS outliers_count_of_dispute_lost FROM</a:t>
          </a:r>
        </a:p>
        <a:p>
          <a:r>
            <a:rPr lang="en-PH" sz="1100"/>
            <a:t>(SELECT gp1_9.country, gp1_9.customer_id, SUM(invoice_amount_usd) AS expected_rev, total_amount_usd AS total_amount_disputes,</a:t>
          </a:r>
        </a:p>
        <a:p>
          <a:r>
            <a:rPr lang="en-PH" sz="1100"/>
            <a:t>revenue_gain, revenue_loss, </a:t>
          </a:r>
        </a:p>
        <a:p>
          <a:r>
            <a:rPr lang="en-PH" sz="1100"/>
            <a:t>SUM(disputed) AS count_disputed, SUM(dispute_lost) AS count_dispute_lost, COUNT(gp1_9.customer_id) AS count_transactions,</a:t>
          </a:r>
        </a:p>
        <a:p>
          <a:r>
            <a:rPr lang="en-PH" sz="1100"/>
            <a:t>ROUND(AVG(days_to_settle),2) AS avg_settlement_days, ROUND(AVG(days_late),2) AS avg_days_late FROM gp1_9</a:t>
          </a:r>
        </a:p>
        <a:p>
          <a:r>
            <a:rPr lang="en-PH" sz="1100"/>
            <a:t>LEFT JOIN gain</a:t>
          </a:r>
        </a:p>
        <a:p>
          <a:r>
            <a:rPr lang="en-PH" sz="1100"/>
            <a:t>	ON gp1_9.customer_id = gain.customer_id</a:t>
          </a:r>
        </a:p>
        <a:p>
          <a:r>
            <a:rPr lang="en-PH" sz="1100"/>
            <a:t>LEFT JOIN lost</a:t>
          </a:r>
        </a:p>
        <a:p>
          <a:r>
            <a:rPr lang="en-PH" sz="1100"/>
            <a:t>	ON gp1_9.customer_id = lost.customer_id</a:t>
          </a:r>
        </a:p>
        <a:p>
          <a:r>
            <a:rPr lang="en-PH" sz="1100"/>
            <a:t>LEFT JOIN gp1_1</a:t>
          </a:r>
        </a:p>
        <a:p>
          <a:r>
            <a:rPr lang="en-PH" sz="1100"/>
            <a:t>	ON gp1_9.customer_id = gp1_1.customer_id</a:t>
          </a:r>
        </a:p>
        <a:p>
          <a:r>
            <a:rPr lang="en-PH" sz="1100"/>
            <a:t>GROUP BY gp1_9.country, gp1_9.customer_id, revenue_gain, revenue_loss, total_amount_usd</a:t>
          </a:r>
        </a:p>
        <a:p>
          <a:r>
            <a:rPr lang="en-PH" sz="1100"/>
            <a:t>ORDER BY SUM(invoice_amount_usd) DESC) AS edited)</a:t>
          </a:r>
        </a:p>
        <a:p>
          <a:endParaRPr lang="en-PH" sz="1100"/>
        </a:p>
        <a:p>
          <a:r>
            <a:rPr lang="en-PH" sz="1100"/>
            <a:t>SELECT * FROM gp1_10</a:t>
          </a:r>
        </a:p>
        <a:p>
          <a:endParaRPr lang="en-PH" sz="1100"/>
        </a:p>
        <a:p>
          <a:r>
            <a:rPr lang="en-PH" sz="1100"/>
            <a:t>-- </a:t>
          </a:r>
          <a:r>
            <a:rPr lang="en-PH" sz="1100" b="1"/>
            <a:t>OUTLIER CLIENTS BASED ON THE COUNT OF THEIR PAYMENT DISPUTE LOST</a:t>
          </a:r>
        </a:p>
        <a:p>
          <a:r>
            <a:rPr lang="en-PH" sz="1100"/>
            <a:t>SELECT country, customer_id, expected_rev, total_amount_disputes, revenue_gain, revenue_loss, count_dispute_lost,</a:t>
          </a:r>
        </a:p>
        <a:p>
          <a:r>
            <a:rPr lang="en-PH" sz="1100"/>
            <a:t>	outliers_count_of_dispute_lost FROM gp1_10</a:t>
          </a:r>
        </a:p>
        <a:p>
          <a:r>
            <a:rPr lang="en-PH" sz="1100"/>
            <a:t>WHERE outliers_count_of_dispute_lost &gt; 2.576 OR outliers_count_of_dispute_lost &lt; -2.576</a:t>
          </a:r>
        </a:p>
        <a:p>
          <a:r>
            <a:rPr lang="en-PH" sz="1100"/>
            <a:t>ORDER BY outliers_count_of_dispute_lost DESC</a:t>
          </a:r>
        </a:p>
        <a:p>
          <a:endParaRPr lang="en-PH" sz="1100"/>
        </a:p>
        <a:p>
          <a:r>
            <a:rPr lang="en-PH" sz="1100"/>
            <a:t>--------------</a:t>
          </a:r>
        </a:p>
        <a:p>
          <a:r>
            <a:rPr lang="en-PH" sz="1100"/>
            <a:t>CREATE TABLE gp1_11 AS</a:t>
          </a:r>
        </a:p>
        <a:p>
          <a:r>
            <a:rPr lang="en-PH" sz="1100"/>
            <a:t>(SELECT *, ROUND((count_disputed - AVG(count_disputed) OVER ()) / STDDEV(count_disputed) OVER(),2) AS outliers_count_of_disputed FROM</a:t>
          </a:r>
        </a:p>
        <a:p>
          <a:r>
            <a:rPr lang="en-PH" sz="1100"/>
            <a:t>(SELECT gp1_9.country, gp1_9.customer_id, SUM(invoice_amount_usd) AS expected_rev, total_amount_usd AS total_amount_disputes,</a:t>
          </a:r>
        </a:p>
        <a:p>
          <a:r>
            <a:rPr lang="en-PH" sz="1100"/>
            <a:t>	revenue_gain, revenue_loss, </a:t>
          </a:r>
        </a:p>
        <a:p>
          <a:r>
            <a:rPr lang="en-PH" sz="1100"/>
            <a:t>SUM(disputed) AS count_disputed, SUM(dispute_lost) AS count_dispute_lost, COUNT(gp1_9.customer_id) AS count_transactions,</a:t>
          </a:r>
        </a:p>
        <a:p>
          <a:r>
            <a:rPr lang="en-PH" sz="1100"/>
            <a:t>ROUND(AVG(days_to_settle),2) AS avg_settlement_days, ROUND(AVG(days_late),2) AS avg_days_late FROM gp1_9</a:t>
          </a:r>
        </a:p>
        <a:p>
          <a:r>
            <a:rPr lang="en-PH" sz="1100"/>
            <a:t>LEFT JOIN gain</a:t>
          </a:r>
        </a:p>
        <a:p>
          <a:r>
            <a:rPr lang="en-PH" sz="1100"/>
            <a:t>	ON gp1_9.customer_id = gain.customer_id</a:t>
          </a:r>
        </a:p>
        <a:p>
          <a:r>
            <a:rPr lang="en-PH" sz="1100"/>
            <a:t>LEFT JOIN lost</a:t>
          </a:r>
        </a:p>
        <a:p>
          <a:r>
            <a:rPr lang="en-PH" sz="1100"/>
            <a:t>	ON gp1_9.customer_id = lost.customer_id</a:t>
          </a:r>
        </a:p>
        <a:p>
          <a:r>
            <a:rPr lang="en-PH" sz="1100"/>
            <a:t>LEFT JOIN gp1_1</a:t>
          </a:r>
        </a:p>
        <a:p>
          <a:r>
            <a:rPr lang="en-PH" sz="1100"/>
            <a:t>	ON gp1_9.customer_id = gp1_1.customer_id</a:t>
          </a:r>
        </a:p>
        <a:p>
          <a:r>
            <a:rPr lang="en-PH" sz="1100"/>
            <a:t>GROUP BY gp1_9.country, gp1_9.customer_id, revenue_gain, revenue_loss, total_amount_usd</a:t>
          </a:r>
        </a:p>
        <a:p>
          <a:r>
            <a:rPr lang="en-PH" sz="1100"/>
            <a:t>ORDER BY SUM(invoice_amount_usd) DESC) AS edited)</a:t>
          </a:r>
        </a:p>
        <a:p>
          <a:endParaRPr lang="en-PH" sz="1100"/>
        </a:p>
        <a:p>
          <a:r>
            <a:rPr lang="en-PH" sz="1100"/>
            <a:t>SELECT * FROM gp1_11</a:t>
          </a:r>
        </a:p>
        <a:p>
          <a:endParaRPr lang="en-PH" sz="1100"/>
        </a:p>
        <a:p>
          <a:r>
            <a:rPr lang="en-PH" sz="1100"/>
            <a:t>-- </a:t>
          </a:r>
          <a:r>
            <a:rPr lang="en-PH" sz="1100" b="1"/>
            <a:t>OUTLIER CLIENTS BASED ON THE COUNT OF THEIR PAYMENT DISPUTE</a:t>
          </a:r>
        </a:p>
        <a:p>
          <a:r>
            <a:rPr lang="en-PH" sz="1100"/>
            <a:t>SELECT country, customer_id, expected_rev, total_amount_disputes, revenue_gain, revenue_loss,</a:t>
          </a:r>
        </a:p>
        <a:p>
          <a:r>
            <a:rPr lang="en-PH" sz="1100"/>
            <a:t>	count_disputed, outliers_count_of_disputed FROM gp1_11</a:t>
          </a:r>
        </a:p>
        <a:p>
          <a:r>
            <a:rPr lang="en-PH" sz="1100"/>
            <a:t>WHERE outliers_count_of_disputed &gt; 2.576 OR outliers_count_of_disputed &lt; -2.576</a:t>
          </a:r>
        </a:p>
        <a:p>
          <a:r>
            <a:rPr lang="en-PH" sz="1100"/>
            <a:t>ORDER BY outliers_count_of_disputed DESC</a:t>
          </a:r>
        </a:p>
        <a:p>
          <a:endParaRPr lang="en-PH" sz="1100"/>
        </a:p>
        <a:p>
          <a:r>
            <a:rPr lang="en-PH" sz="1100"/>
            <a:t>-------------</a:t>
          </a:r>
        </a:p>
        <a:p>
          <a:r>
            <a:rPr lang="en-PH" sz="1100"/>
            <a:t>CREATE TABLE gp1_12 AS</a:t>
          </a:r>
        </a:p>
        <a:p>
          <a:r>
            <a:rPr lang="en-PH" sz="1100"/>
            <a:t>(SELECT country, customer_id, expected_rev, total_amount_disputes, revenue_gain, revenue_loss, </a:t>
          </a:r>
        </a:p>
        <a:p>
          <a:r>
            <a:rPr lang="en-PH" sz="1100"/>
            <a:t>count_disputed, count_dispute_lost, count_transactions, avg_settlement_days, avg_days_late,</a:t>
          </a:r>
        </a:p>
        <a:p>
          <a:r>
            <a:rPr lang="en-PH" sz="1100"/>
            <a:t>ROUND((revenue_loss - AVG(revenue_loss) OVER ()) / STDDEV(revenue_loss) OVER(),2) AS outliers_revenue_loss</a:t>
          </a:r>
        </a:p>
        <a:p>
          <a:r>
            <a:rPr lang="en-PH" sz="1100"/>
            <a:t>FROM gp1_10</a:t>
          </a:r>
        </a:p>
        <a:p>
          <a:r>
            <a:rPr lang="en-PH" sz="1100"/>
            <a:t>WHERE revenue_loss IS NOT NULL</a:t>
          </a:r>
        </a:p>
        <a:p>
          <a:r>
            <a:rPr lang="en-PH" sz="1100"/>
            <a:t>ORDER BY expected_rev DESC)</a:t>
          </a:r>
        </a:p>
        <a:p>
          <a:endParaRPr lang="en-PH" sz="1100"/>
        </a:p>
        <a:p>
          <a:r>
            <a:rPr lang="en-PH" sz="1100"/>
            <a:t>SELECT * FROM gp1_12</a:t>
          </a:r>
        </a:p>
        <a:p>
          <a:endParaRPr lang="en-PH" sz="1100"/>
        </a:p>
        <a:p>
          <a:r>
            <a:rPr lang="en-PH" sz="1100"/>
            <a:t>-- </a:t>
          </a:r>
          <a:r>
            <a:rPr lang="en-PH" sz="1100" b="1"/>
            <a:t>OUTLIER CLIENTS BASED ON THE AMOUNT OF LOST REVENUE </a:t>
          </a:r>
        </a:p>
        <a:p>
          <a:r>
            <a:rPr lang="en-PH" sz="1100"/>
            <a:t>SELECT country, customer_id, expected_rev, total_amount_disputes, revenue_gain, revenue_loss, outliers_revenue_loss FROM gp1_12</a:t>
          </a:r>
        </a:p>
        <a:p>
          <a:r>
            <a:rPr lang="en-PH" sz="1100"/>
            <a:t>WHERE outliers_revenue_loss &gt; 2.576 OR outliers_revenue_loss &lt; -2.576</a:t>
          </a:r>
        </a:p>
        <a:p>
          <a:r>
            <a:rPr lang="en-PH" sz="1100"/>
            <a:t>ORDER BY outliers_revenue_loss DESC</a:t>
          </a:r>
        </a:p>
        <a:p>
          <a:endParaRPr lang="en-PH" sz="1100"/>
        </a:p>
        <a:p>
          <a:r>
            <a:rPr lang="en-PH" sz="1100"/>
            <a:t>--</a:t>
          </a:r>
          <a:r>
            <a:rPr lang="en-PH" sz="1100" b="1"/>
            <a:t> OUTLIER CLIENTS BASED ON THE AMOUNT OF GAINED REVENUE FROM PAYMENT DISPUTES</a:t>
          </a:r>
        </a:p>
        <a:p>
          <a:r>
            <a:rPr lang="en-PH" sz="1100"/>
            <a:t>SELECT * FROM</a:t>
          </a:r>
        </a:p>
        <a:p>
          <a:r>
            <a:rPr lang="en-PH" sz="1100"/>
            <a:t>(SELECT country, customer_id, total_amount_usd,</a:t>
          </a:r>
        </a:p>
        <a:p>
          <a:r>
            <a:rPr lang="en-PH" sz="1100"/>
            <a:t>ROUND((total_amount_usd - AVG(total_amount_usd) OVER ()) / STDDEV(total_amount_usd) OVER(),2) AS outliers_gained_payment_disputes</a:t>
          </a:r>
        </a:p>
        <a:p>
          <a:r>
            <a:rPr lang="en-PH" sz="1100"/>
            <a:t>FROM gp1_4) AS general</a:t>
          </a:r>
        </a:p>
        <a:p>
          <a:r>
            <a:rPr lang="en-PH" sz="1100"/>
            <a:t>WHERE outliers_gained_payment_disputes &gt; 2.576 OR outliers_gained_payment_disputes &lt; -2.576</a:t>
          </a:r>
        </a:p>
        <a:p>
          <a:r>
            <a:rPr lang="en-PH" sz="1100"/>
            <a:t>GROUP BY country, customer_id, total_amount_usd, outliers_gained_payment_disputes</a:t>
          </a:r>
        </a:p>
        <a:p>
          <a:r>
            <a:rPr lang="en-PH" sz="1100"/>
            <a:t>ORDER BY total_amount_usd DESC</a:t>
          </a:r>
        </a:p>
        <a:p>
          <a:endParaRPr lang="en-PH" sz="1100"/>
        </a:p>
        <a:p>
          <a:r>
            <a:rPr lang="en-PH" sz="1100"/>
            <a:t>-- </a:t>
          </a:r>
          <a:r>
            <a:rPr lang="en-PH" sz="1100" b="1"/>
            <a:t>OUTLIER CLIENTS BASED ON AMOUNT OF THEIR PAYMENT DISPUTES</a:t>
          </a:r>
        </a:p>
        <a:p>
          <a:r>
            <a:rPr lang="en-PH" sz="1100"/>
            <a:t>SELECT country, customer_id, total_amount_usd, outliers AS outliers_based_on_amount_payment_disputes FROM gp1_1</a:t>
          </a:r>
        </a:p>
        <a:p>
          <a:r>
            <a:rPr lang="en-PH" sz="1100"/>
            <a:t>WHERE OUTLIERS &gt; 2.576 OR OUTLIERS &lt; -2.576</a:t>
          </a:r>
        </a:p>
        <a:p>
          <a:r>
            <a:rPr lang="en-PH" sz="1100"/>
            <a:t>ORDER BY total_amount_usd DESC</a:t>
          </a: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0.19682</cdr:x>
      <cdr:y>0.4021</cdr:y>
    </cdr:from>
    <cdr:to>
      <cdr:x>0.28763</cdr:x>
      <cdr:y>0.46429</cdr:y>
    </cdr:to>
    <cdr:sp macro="" textlink="">
      <cdr:nvSpPr>
        <cdr:cNvPr id="2" name="TextBox 24">
          <a:extLst xmlns:a="http://schemas.openxmlformats.org/drawingml/2006/main">
            <a:ext uri="{FF2B5EF4-FFF2-40B4-BE49-F238E27FC236}">
              <a16:creationId xmlns:a16="http://schemas.microsoft.com/office/drawing/2014/main" id="{70DF53A5-7C4A-D715-1006-71D58764913C}"/>
            </a:ext>
          </a:extLst>
        </cdr:cNvPr>
        <cdr:cNvSpPr txBox="1"/>
      </cdr:nvSpPr>
      <cdr:spPr>
        <a:xfrm xmlns:a="http://schemas.openxmlformats.org/drawingml/2006/main">
          <a:off x="1177925" y="1638300"/>
          <a:ext cx="543506" cy="25338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chemeClr val="bg1">
                  <a:lumMod val="50000"/>
                </a:schemeClr>
              </a:solidFill>
            </a:rPr>
            <a:t>Others</a:t>
          </a:r>
        </a:p>
      </cdr:txBody>
    </cdr:sp>
  </cdr:relSizeAnchor>
  <cdr:relSizeAnchor xmlns:cdr="http://schemas.openxmlformats.org/drawingml/2006/chartDrawing">
    <cdr:from>
      <cdr:x>0.71141</cdr:x>
      <cdr:y>0.41769</cdr:y>
    </cdr:from>
    <cdr:to>
      <cdr:x>0.82807</cdr:x>
      <cdr:y>0.47984</cdr:y>
    </cdr:to>
    <cdr:sp macro="" textlink="">
      <cdr:nvSpPr>
        <cdr:cNvPr id="3" name="TextBox 24">
          <a:extLst xmlns:a="http://schemas.openxmlformats.org/drawingml/2006/main">
            <a:ext uri="{FF2B5EF4-FFF2-40B4-BE49-F238E27FC236}">
              <a16:creationId xmlns:a16="http://schemas.microsoft.com/office/drawing/2014/main" id="{00000000-0008-0000-0300-000019000000}"/>
            </a:ext>
          </a:extLst>
        </cdr:cNvPr>
        <cdr:cNvSpPr txBox="1"/>
      </cdr:nvSpPr>
      <cdr:spPr>
        <a:xfrm xmlns:a="http://schemas.openxmlformats.org/drawingml/2006/main">
          <a:off x="5337903" y="1778058"/>
          <a:ext cx="875304"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rgbClr val="FF0000"/>
              </a:solidFill>
            </a:rPr>
            <a:t>7</a:t>
          </a:r>
          <a:r>
            <a:rPr lang="en-PH" sz="1100" baseline="0">
              <a:solidFill>
                <a:srgbClr val="FF0000"/>
              </a:solidFill>
            </a:rPr>
            <a:t> Stubborns</a:t>
          </a:r>
          <a:endParaRPr lang="en-PH" sz="1100">
            <a:solidFill>
              <a:srgbClr val="FF0000"/>
            </a:solidFill>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11</xdr:col>
      <xdr:colOff>97165</xdr:colOff>
      <xdr:row>3</xdr:row>
      <xdr:rowOff>38440</xdr:rowOff>
    </xdr:from>
    <xdr:to>
      <xdr:col>20</xdr:col>
      <xdr:colOff>245866</xdr:colOff>
      <xdr:row>10</xdr:row>
      <xdr:rowOff>77997</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7011194" y="576322"/>
          <a:ext cx="5740437" cy="12946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PH" sz="1800" b="1"/>
        </a:p>
        <a:p>
          <a:pPr algn="ctr"/>
          <a:r>
            <a:rPr lang="en-PH" sz="1800" b="1"/>
            <a:t>DISPUTES</a:t>
          </a:r>
          <a:endParaRPr lang="en-PH" sz="1800" b="1" i="0" u="none" strike="noStrike">
            <a:solidFill>
              <a:schemeClr val="dk1"/>
            </a:solidFill>
            <a:effectLst/>
            <a:latin typeface="+mn-lt"/>
            <a:ea typeface="+mn-ea"/>
            <a:cs typeface="+mn-cs"/>
          </a:endParaRPr>
        </a:p>
        <a:p>
          <a:pPr algn="ctr"/>
          <a:r>
            <a:rPr lang="en-PH" sz="1800" b="1" i="0" u="none" strike="noStrike">
              <a:solidFill>
                <a:schemeClr val="dk1"/>
              </a:solidFill>
              <a:effectLst/>
              <a:latin typeface="+mn-lt"/>
              <a:ea typeface="+mn-ea"/>
              <a:cs typeface="+mn-cs"/>
            </a:rPr>
            <a:t>YELLEVATE  </a:t>
          </a:r>
          <a:r>
            <a:rPr lang="en-PH" sz="1800" b="1" i="0" u="none" strike="noStrike" baseline="0">
              <a:solidFill>
                <a:schemeClr val="dk1"/>
              </a:solidFill>
              <a:effectLst/>
              <a:latin typeface="+mn-lt"/>
              <a:ea typeface="+mn-ea"/>
              <a:cs typeface="+mn-cs"/>
            </a:rPr>
            <a:t> VS   CLIENTS</a:t>
          </a:r>
        </a:p>
        <a:p>
          <a:endParaRPr lang="en-PH" b="1"/>
        </a:p>
        <a:p>
          <a:endParaRPr lang="en-PH" sz="1100" b="1"/>
        </a:p>
      </xdr:txBody>
    </xdr:sp>
    <xdr:clientData/>
  </xdr:twoCellAnchor>
  <xdr:twoCellAnchor>
    <xdr:from>
      <xdr:col>16</xdr:col>
      <xdr:colOff>102759</xdr:colOff>
      <xdr:row>6</xdr:row>
      <xdr:rowOff>102758</xdr:rowOff>
    </xdr:from>
    <xdr:to>
      <xdr:col>18</xdr:col>
      <xdr:colOff>77209</xdr:colOff>
      <xdr:row>8</xdr:row>
      <xdr:rowOff>94913</xdr:rowOff>
    </xdr:to>
    <xdr:sp macro="" textlink="">
      <xdr:nvSpPr>
        <xdr:cNvPr id="3" name="Oval 2">
          <a:extLst>
            <a:ext uri="{FF2B5EF4-FFF2-40B4-BE49-F238E27FC236}">
              <a16:creationId xmlns:a16="http://schemas.microsoft.com/office/drawing/2014/main" id="{00000000-0008-0000-0500-000003000000}"/>
            </a:ext>
          </a:extLst>
        </xdr:cNvPr>
        <xdr:cNvSpPr/>
      </xdr:nvSpPr>
      <xdr:spPr>
        <a:xfrm>
          <a:off x="10109612" y="1178523"/>
          <a:ext cx="1195891" cy="350743"/>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20</xdr:col>
      <xdr:colOff>192530</xdr:colOff>
      <xdr:row>9</xdr:row>
      <xdr:rowOff>19274</xdr:rowOff>
    </xdr:from>
    <xdr:to>
      <xdr:col>25</xdr:col>
      <xdr:colOff>136167</xdr:colOff>
      <xdr:row>18</xdr:row>
      <xdr:rowOff>102087</xdr:rowOff>
    </xdr:to>
    <xdr:sp macro="" textlink="">
      <xdr:nvSpPr>
        <xdr:cNvPr id="4" name="Line Callout 3 3">
          <a:extLst>
            <a:ext uri="{FF2B5EF4-FFF2-40B4-BE49-F238E27FC236}">
              <a16:creationId xmlns:a16="http://schemas.microsoft.com/office/drawing/2014/main" id="{00000000-0008-0000-0500-000004000000}"/>
            </a:ext>
          </a:extLst>
        </xdr:cNvPr>
        <xdr:cNvSpPr/>
      </xdr:nvSpPr>
      <xdr:spPr>
        <a:xfrm>
          <a:off x="12698295" y="1632921"/>
          <a:ext cx="3182137" cy="1696460"/>
        </a:xfrm>
        <a:prstGeom prst="borderCallout3">
          <a:avLst>
            <a:gd name="adj1" fmla="val 18750"/>
            <a:gd name="adj2" fmla="val -8333"/>
            <a:gd name="adj3" fmla="val 18750"/>
            <a:gd name="adj4" fmla="val -16667"/>
            <a:gd name="adj5" fmla="val 14968"/>
            <a:gd name="adj6" fmla="val -31972"/>
            <a:gd name="adj7" fmla="val -16355"/>
            <a:gd name="adj8" fmla="val -43389"/>
          </a:avLst>
        </a:prstGeom>
        <a:solidFill>
          <a:schemeClr val="tx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400"/>
            <a:t>Since</a:t>
          </a:r>
          <a:r>
            <a:rPr lang="en-PH" sz="1400" baseline="0"/>
            <a:t> it is assumed that Yellevate did it's job in serving the clients well, and the disputes were result of clients trying to escape their financial obilgations thru technicalities, </a:t>
          </a:r>
          <a:r>
            <a:rPr lang="en-PH" sz="1400" b="1" u="sng" baseline="0"/>
            <a:t>the goal of this analysis is to find the clients that are causing the most Revenue Losses (due to dispute losses) for the Yellevate.</a:t>
          </a:r>
          <a:endParaRPr lang="en-PH" sz="1400" b="1" u="sng"/>
        </a:p>
      </xdr:txBody>
    </xdr:sp>
    <xdr:clientData/>
  </xdr:twoCellAnchor>
  <xdr:twoCellAnchor>
    <xdr:from>
      <xdr:col>8</xdr:col>
      <xdr:colOff>380112</xdr:colOff>
      <xdr:row>19</xdr:row>
      <xdr:rowOff>0</xdr:rowOff>
    </xdr:from>
    <xdr:to>
      <xdr:col>15</xdr:col>
      <xdr:colOff>266596</xdr:colOff>
      <xdr:row>33</xdr:row>
      <xdr:rowOff>168312</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526573</xdr:colOff>
      <xdr:row>19</xdr:row>
      <xdr:rowOff>0</xdr:rowOff>
    </xdr:from>
    <xdr:to>
      <xdr:col>23</xdr:col>
      <xdr:colOff>483767</xdr:colOff>
      <xdr:row>33</xdr:row>
      <xdr:rowOff>173355</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380784</xdr:colOff>
      <xdr:row>36</xdr:row>
      <xdr:rowOff>19050</xdr:rowOff>
    </xdr:from>
    <xdr:to>
      <xdr:col>15</xdr:col>
      <xdr:colOff>229057</xdr:colOff>
      <xdr:row>51</xdr:row>
      <xdr:rowOff>57150</xdr:rowOff>
    </xdr:to>
    <xdr:graphicFrame macro="">
      <xdr:nvGraphicFramePr>
        <xdr:cNvPr id="7" name="Chart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564673</xdr:colOff>
      <xdr:row>36</xdr:row>
      <xdr:rowOff>15241</xdr:rowOff>
    </xdr:from>
    <xdr:to>
      <xdr:col>23</xdr:col>
      <xdr:colOff>561872</xdr:colOff>
      <xdr:row>51</xdr:row>
      <xdr:rowOff>38101</xdr:rowOff>
    </xdr:to>
    <xdr:graphicFrame macro="">
      <xdr:nvGraphicFramePr>
        <xdr:cNvPr id="8" name="Chart 7">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56492</xdr:colOff>
      <xdr:row>54</xdr:row>
      <xdr:rowOff>37876</xdr:rowOff>
    </xdr:from>
    <xdr:to>
      <xdr:col>20</xdr:col>
      <xdr:colOff>286212</xdr:colOff>
      <xdr:row>70</xdr:row>
      <xdr:rowOff>56478</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40910</xdr:colOff>
      <xdr:row>20</xdr:row>
      <xdr:rowOff>38100</xdr:rowOff>
    </xdr:from>
    <xdr:to>
      <xdr:col>17</xdr:col>
      <xdr:colOff>294835</xdr:colOff>
      <xdr:row>27</xdr:row>
      <xdr:rowOff>97156</xdr:rowOff>
    </xdr:to>
    <xdr:cxnSp macro="">
      <xdr:nvCxnSpPr>
        <xdr:cNvPr id="18" name="Elbow Connector 17">
          <a:extLst>
            <a:ext uri="{FF2B5EF4-FFF2-40B4-BE49-F238E27FC236}">
              <a16:creationId xmlns:a16="http://schemas.microsoft.com/office/drawing/2014/main" id="{00000000-0008-0000-0500-000012000000}"/>
            </a:ext>
          </a:extLst>
        </xdr:cNvPr>
        <xdr:cNvCxnSpPr/>
      </xdr:nvCxnSpPr>
      <xdr:spPr>
        <a:xfrm flipV="1">
          <a:off x="8837528" y="3623982"/>
          <a:ext cx="2069278" cy="1314115"/>
        </a:xfrm>
        <a:prstGeom prst="bentConnector3">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40910</xdr:colOff>
      <xdr:row>37</xdr:row>
      <xdr:rowOff>53340</xdr:rowOff>
    </xdr:from>
    <xdr:to>
      <xdr:col>17</xdr:col>
      <xdr:colOff>610729</xdr:colOff>
      <xdr:row>40</xdr:row>
      <xdr:rowOff>55245</xdr:rowOff>
    </xdr:to>
    <xdr:cxnSp macro="">
      <xdr:nvCxnSpPr>
        <xdr:cNvPr id="23" name="Elbow Connector 22">
          <a:extLst>
            <a:ext uri="{FF2B5EF4-FFF2-40B4-BE49-F238E27FC236}">
              <a16:creationId xmlns:a16="http://schemas.microsoft.com/office/drawing/2014/main" id="{00000000-0008-0000-0500-000017000000}"/>
            </a:ext>
          </a:extLst>
        </xdr:cNvPr>
        <xdr:cNvCxnSpPr/>
      </xdr:nvCxnSpPr>
      <xdr:spPr>
        <a:xfrm flipV="1">
          <a:off x="8209998" y="6687222"/>
          <a:ext cx="3012702" cy="539788"/>
        </a:xfrm>
        <a:prstGeom prst="bentConnector3">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369361</xdr:colOff>
      <xdr:row>42</xdr:row>
      <xdr:rowOff>129541</xdr:rowOff>
    </xdr:from>
    <xdr:to>
      <xdr:col>20</xdr:col>
      <xdr:colOff>395022</xdr:colOff>
      <xdr:row>54</xdr:row>
      <xdr:rowOff>91441</xdr:rowOff>
    </xdr:to>
    <xdr:cxnSp macro="">
      <xdr:nvCxnSpPr>
        <xdr:cNvPr id="26" name="Elbow Connector 25">
          <a:extLst>
            <a:ext uri="{FF2B5EF4-FFF2-40B4-BE49-F238E27FC236}">
              <a16:creationId xmlns:a16="http://schemas.microsoft.com/office/drawing/2014/main" id="{00000000-0008-0000-0500-00001A000000}"/>
            </a:ext>
          </a:extLst>
        </xdr:cNvPr>
        <xdr:cNvCxnSpPr/>
      </xdr:nvCxnSpPr>
      <xdr:spPr>
        <a:xfrm rot="5400000">
          <a:off x="11192506" y="8244337"/>
          <a:ext cx="2113429" cy="1303132"/>
        </a:xfrm>
        <a:prstGeom prst="bentConnector3">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65554</xdr:colOff>
      <xdr:row>71</xdr:row>
      <xdr:rowOff>27342</xdr:rowOff>
    </xdr:from>
    <xdr:to>
      <xdr:col>20</xdr:col>
      <xdr:colOff>288551</xdr:colOff>
      <xdr:row>74</xdr:row>
      <xdr:rowOff>103542</xdr:rowOff>
    </xdr:to>
    <xdr:sp macro="" textlink="">
      <xdr:nvSpPr>
        <xdr:cNvPr id="31" name="TextBox 30">
          <a:extLst>
            <a:ext uri="{FF2B5EF4-FFF2-40B4-BE49-F238E27FC236}">
              <a16:creationId xmlns:a16="http://schemas.microsoft.com/office/drawing/2014/main" id="{00000000-0008-0000-0500-00001F000000}"/>
            </a:ext>
          </a:extLst>
        </xdr:cNvPr>
        <xdr:cNvSpPr txBox="1"/>
      </xdr:nvSpPr>
      <xdr:spPr>
        <a:xfrm>
          <a:off x="8234642" y="12936518"/>
          <a:ext cx="4559674" cy="6140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400"/>
            <a:t>Since majority of the proble</a:t>
          </a:r>
          <a:r>
            <a:rPr lang="en-PH" sz="1400" baseline="0"/>
            <a:t>m is from French clients, is it right to just eliminate them as future clients?</a:t>
          </a:r>
          <a:endParaRPr lang="en-PH" sz="1400"/>
        </a:p>
      </xdr:txBody>
    </xdr:sp>
    <xdr:clientData/>
  </xdr:twoCellAnchor>
  <xdr:twoCellAnchor>
    <xdr:from>
      <xdr:col>8</xdr:col>
      <xdr:colOff>421797</xdr:colOff>
      <xdr:row>78</xdr:row>
      <xdr:rowOff>97154</xdr:rowOff>
    </xdr:from>
    <xdr:to>
      <xdr:col>15</xdr:col>
      <xdr:colOff>560078</xdr:colOff>
      <xdr:row>96</xdr:row>
      <xdr:rowOff>76199</xdr:rowOff>
    </xdr:to>
    <xdr:graphicFrame macro="">
      <xdr:nvGraphicFramePr>
        <xdr:cNvPr id="32" name="Chart 31">
          <a:extLst>
            <a:ext uri="{FF2B5EF4-FFF2-40B4-BE49-F238E27FC236}">
              <a16:creationId xmlns:a16="http://schemas.microsoft.com/office/drawing/2014/main" id="{00000000-0008-0000-05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442528</xdr:colOff>
      <xdr:row>78</xdr:row>
      <xdr:rowOff>95250</xdr:rowOff>
    </xdr:from>
    <xdr:to>
      <xdr:col>24</xdr:col>
      <xdr:colOff>485671</xdr:colOff>
      <xdr:row>96</xdr:row>
      <xdr:rowOff>38099</xdr:rowOff>
    </xdr:to>
    <xdr:graphicFrame macro="">
      <xdr:nvGraphicFramePr>
        <xdr:cNvPr id="33" name="Chart 32">
          <a:extLst>
            <a:ext uri="{FF2B5EF4-FFF2-40B4-BE49-F238E27FC236}">
              <a16:creationId xmlns:a16="http://schemas.microsoft.com/office/drawing/2014/main" id="{00000000-0008-0000-05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213368</xdr:colOff>
      <xdr:row>79</xdr:row>
      <xdr:rowOff>129541</xdr:rowOff>
    </xdr:from>
    <xdr:to>
      <xdr:col>19</xdr:col>
      <xdr:colOff>43038</xdr:colOff>
      <xdr:row>93</xdr:row>
      <xdr:rowOff>93233</xdr:rowOff>
    </xdr:to>
    <xdr:cxnSp macro="">
      <xdr:nvCxnSpPr>
        <xdr:cNvPr id="35" name="Elbow Connector 34">
          <a:extLst>
            <a:ext uri="{FF2B5EF4-FFF2-40B4-BE49-F238E27FC236}">
              <a16:creationId xmlns:a16="http://schemas.microsoft.com/office/drawing/2014/main" id="{00000000-0008-0000-0500-000023000000}"/>
            </a:ext>
          </a:extLst>
        </xdr:cNvPr>
        <xdr:cNvCxnSpPr/>
      </xdr:nvCxnSpPr>
      <xdr:spPr>
        <a:xfrm flipV="1">
          <a:off x="8382456" y="14473070"/>
          <a:ext cx="3493994" cy="2473810"/>
        </a:xfrm>
        <a:prstGeom prst="bentConnector3">
          <a:avLst/>
        </a:prstGeom>
        <a:ln>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303128</xdr:colOff>
      <xdr:row>98</xdr:row>
      <xdr:rowOff>21402</xdr:rowOff>
    </xdr:from>
    <xdr:to>
      <xdr:col>21</xdr:col>
      <xdr:colOff>495197</xdr:colOff>
      <xdr:row>102</xdr:row>
      <xdr:rowOff>95697</xdr:rowOff>
    </xdr:to>
    <xdr:sp macro="" textlink="">
      <xdr:nvSpPr>
        <xdr:cNvPr id="39" name="TextBox 38">
          <a:extLst>
            <a:ext uri="{FF2B5EF4-FFF2-40B4-BE49-F238E27FC236}">
              <a16:creationId xmlns:a16="http://schemas.microsoft.com/office/drawing/2014/main" id="{00000000-0008-0000-0500-000027000000}"/>
            </a:ext>
          </a:extLst>
        </xdr:cNvPr>
        <xdr:cNvSpPr txBox="1"/>
      </xdr:nvSpPr>
      <xdr:spPr>
        <a:xfrm>
          <a:off x="7217157" y="17771520"/>
          <a:ext cx="6601834" cy="7914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400"/>
            <a:t>Eliminating</a:t>
          </a:r>
          <a:r>
            <a:rPr lang="en-PH" sz="1400" baseline="0"/>
            <a:t> all the French clients is not only unfair to the other good payer French clients, it's will also cost Yellevate big time. </a:t>
          </a:r>
        </a:p>
        <a:p>
          <a:r>
            <a:rPr lang="en-PH" sz="1400" baseline="0"/>
            <a:t>Looking for the specific clients causing the problem is the solution.</a:t>
          </a:r>
          <a:endParaRPr lang="en-PH" sz="1400"/>
        </a:p>
      </xdr:txBody>
    </xdr:sp>
    <xdr:clientData/>
  </xdr:twoCellAnchor>
  <xdr:twoCellAnchor>
    <xdr:from>
      <xdr:col>9</xdr:col>
      <xdr:colOff>488475</xdr:colOff>
      <xdr:row>142</xdr:row>
      <xdr:rowOff>59055</xdr:rowOff>
    </xdr:from>
    <xdr:to>
      <xdr:col>23</xdr:col>
      <xdr:colOff>114647</xdr:colOff>
      <xdr:row>145</xdr:row>
      <xdr:rowOff>97155</xdr:rowOff>
    </xdr:to>
    <xdr:sp macro="" textlink="">
      <xdr:nvSpPr>
        <xdr:cNvPr id="43" name="TextBox 42">
          <a:extLst>
            <a:ext uri="{FF2B5EF4-FFF2-40B4-BE49-F238E27FC236}">
              <a16:creationId xmlns:a16="http://schemas.microsoft.com/office/drawing/2014/main" id="{00000000-0008-0000-0500-00002B000000}"/>
            </a:ext>
          </a:extLst>
        </xdr:cNvPr>
        <xdr:cNvSpPr txBox="1"/>
      </xdr:nvSpPr>
      <xdr:spPr>
        <a:xfrm>
          <a:off x="6113828" y="25698114"/>
          <a:ext cx="8534848" cy="5759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400"/>
            <a:t>Whether from the</a:t>
          </a:r>
          <a:r>
            <a:rPr lang="en-PH" sz="1400" baseline="0"/>
            <a:t> "French Clients" standpoint, or from "All of the Clients" standpoint, t</a:t>
          </a:r>
          <a:r>
            <a:rPr lang="en-PH" sz="1400"/>
            <a:t>here are</a:t>
          </a:r>
          <a:r>
            <a:rPr lang="en-PH" sz="1400" baseline="0"/>
            <a:t> </a:t>
          </a:r>
          <a:r>
            <a:rPr lang="en-PH" sz="1400" baseline="0">
              <a:solidFill>
                <a:srgbClr val="FF0000"/>
              </a:solidFill>
            </a:rPr>
            <a:t>7 clients </a:t>
          </a:r>
          <a:r>
            <a:rPr lang="en-PH" sz="1400" baseline="0">
              <a:solidFill>
                <a:schemeClr val="tx1">
                  <a:lumMod val="75000"/>
                  <a:lumOff val="25000"/>
                </a:schemeClr>
              </a:solidFill>
            </a:rPr>
            <a:t>that </a:t>
          </a:r>
          <a:r>
            <a:rPr lang="en-PH" sz="1400" baseline="0"/>
            <a:t>caused the </a:t>
          </a:r>
          <a:r>
            <a:rPr lang="en-PH" sz="1400" baseline="0">
              <a:solidFill>
                <a:srgbClr val="FF0000"/>
              </a:solidFill>
            </a:rPr>
            <a:t>highest Revenue Losses </a:t>
          </a:r>
          <a:r>
            <a:rPr lang="en-PH" sz="1400" baseline="0"/>
            <a:t>for the Yellevate. For this report, let's call them the </a:t>
          </a:r>
          <a:r>
            <a:rPr lang="en-PH" sz="1400" baseline="0">
              <a:solidFill>
                <a:srgbClr val="FF0000"/>
              </a:solidFill>
            </a:rPr>
            <a:t>7 Stubborns.</a:t>
          </a:r>
        </a:p>
        <a:p>
          <a:endParaRPr lang="en-PH" sz="1400"/>
        </a:p>
      </xdr:txBody>
    </xdr:sp>
    <xdr:clientData/>
  </xdr:twoCellAnchor>
  <xdr:twoCellAnchor>
    <xdr:from>
      <xdr:col>5</xdr:col>
      <xdr:colOff>508972</xdr:colOff>
      <xdr:row>184</xdr:row>
      <xdr:rowOff>76200</xdr:rowOff>
    </xdr:from>
    <xdr:to>
      <xdr:col>16</xdr:col>
      <xdr:colOff>139625</xdr:colOff>
      <xdr:row>206</xdr:row>
      <xdr:rowOff>169546</xdr:rowOff>
    </xdr:to>
    <xdr:graphicFrame macro="">
      <xdr:nvGraphicFramePr>
        <xdr:cNvPr id="45" name="Chart 44">
          <a:extLst>
            <a:ext uri="{FF2B5EF4-FFF2-40B4-BE49-F238E27FC236}">
              <a16:creationId xmlns:a16="http://schemas.microsoft.com/office/drawing/2014/main" id="{00000000-0008-0000-05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496643</xdr:colOff>
      <xdr:row>184</xdr:row>
      <xdr:rowOff>95251</xdr:rowOff>
    </xdr:from>
    <xdr:to>
      <xdr:col>27</xdr:col>
      <xdr:colOff>344019</xdr:colOff>
      <xdr:row>188</xdr:row>
      <xdr:rowOff>91441</xdr:rowOff>
    </xdr:to>
    <xdr:sp macro="" textlink="">
      <xdr:nvSpPr>
        <xdr:cNvPr id="47" name="TextBox 46">
          <a:extLst>
            <a:ext uri="{FF2B5EF4-FFF2-40B4-BE49-F238E27FC236}">
              <a16:creationId xmlns:a16="http://schemas.microsoft.com/office/drawing/2014/main" id="{00000000-0008-0000-0500-00002F000000}"/>
            </a:ext>
          </a:extLst>
        </xdr:cNvPr>
        <xdr:cNvSpPr txBox="1"/>
      </xdr:nvSpPr>
      <xdr:spPr>
        <a:xfrm>
          <a:off x="10503496" y="34228369"/>
          <a:ext cx="6795023" cy="713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600">
              <a:solidFill>
                <a:sysClr val="windowText" lastClr="000000"/>
              </a:solidFill>
            </a:rPr>
            <a:t>Assuming the trend continues, eliminating</a:t>
          </a:r>
          <a:r>
            <a:rPr lang="en-PH" sz="1600" baseline="0">
              <a:solidFill>
                <a:sysClr val="windowText" lastClr="000000"/>
              </a:solidFill>
            </a:rPr>
            <a:t> the </a:t>
          </a:r>
          <a:r>
            <a:rPr lang="en-PH" sz="1600" baseline="0">
              <a:solidFill>
                <a:srgbClr val="FF0000"/>
              </a:solidFill>
            </a:rPr>
            <a:t>7 Stubborns </a:t>
          </a:r>
          <a:r>
            <a:rPr lang="en-PH" sz="1600" baseline="0">
              <a:solidFill>
                <a:sysClr val="windowText" lastClr="000000"/>
              </a:solidFill>
            </a:rPr>
            <a:t>would mean </a:t>
          </a:r>
          <a:r>
            <a:rPr lang="en-PH" sz="1600" baseline="0">
              <a:solidFill>
                <a:srgbClr val="FF0000"/>
              </a:solidFill>
            </a:rPr>
            <a:t>sacrificing 6% </a:t>
          </a:r>
          <a:r>
            <a:rPr lang="en-PH" sz="1600" baseline="0">
              <a:solidFill>
                <a:sysClr val="windowText" lastClr="000000"/>
              </a:solidFill>
            </a:rPr>
            <a:t>of future Revenue Gains.</a:t>
          </a:r>
        </a:p>
        <a:p>
          <a:endParaRPr lang="en-PH" sz="1600" baseline="0">
            <a:solidFill>
              <a:sysClr val="windowText" lastClr="000000"/>
            </a:solidFill>
          </a:endParaRPr>
        </a:p>
      </xdr:txBody>
    </xdr:sp>
    <xdr:clientData/>
  </xdr:twoCellAnchor>
  <xdr:oneCellAnchor>
    <xdr:from>
      <xdr:col>13</xdr:col>
      <xdr:colOff>59727</xdr:colOff>
      <xdr:row>22</xdr:row>
      <xdr:rowOff>42134</xdr:rowOff>
    </xdr:from>
    <xdr:ext cx="620234" cy="264560"/>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8228815" y="4165899"/>
          <a:ext cx="6202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accent2"/>
              </a:solidFill>
            </a:rPr>
            <a:t>36 days</a:t>
          </a:r>
        </a:p>
      </xdr:txBody>
    </xdr:sp>
    <xdr:clientData/>
  </xdr:oneCellAnchor>
  <xdr:twoCellAnchor>
    <xdr:from>
      <xdr:col>5</xdr:col>
      <xdr:colOff>522306</xdr:colOff>
      <xdr:row>159</xdr:row>
      <xdr:rowOff>76200</xdr:rowOff>
    </xdr:from>
    <xdr:to>
      <xdr:col>16</xdr:col>
      <xdr:colOff>111049</xdr:colOff>
      <xdr:row>180</xdr:row>
      <xdr:rowOff>17145</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324525</xdr:colOff>
      <xdr:row>211</xdr:row>
      <xdr:rowOff>0</xdr:rowOff>
    </xdr:from>
    <xdr:to>
      <xdr:col>24</xdr:col>
      <xdr:colOff>482864</xdr:colOff>
      <xdr:row>213</xdr:row>
      <xdr:rowOff>94914</xdr:rowOff>
    </xdr:to>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5949878" y="38974059"/>
          <a:ext cx="9672133" cy="4535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600"/>
            <a:t>Yellevate</a:t>
          </a:r>
          <a:r>
            <a:rPr lang="en-PH" sz="1600" baseline="0"/>
            <a:t> can also opt to cut ties with just the </a:t>
          </a:r>
          <a:r>
            <a:rPr lang="en-PH" sz="1600" baseline="0">
              <a:solidFill>
                <a:srgbClr val="FF0000"/>
              </a:solidFill>
            </a:rPr>
            <a:t>top 2 Stubborns</a:t>
          </a:r>
          <a:r>
            <a:rPr lang="en-PH" sz="1600" baseline="0">
              <a:solidFill>
                <a:sysClr val="windowText" lastClr="000000"/>
              </a:solidFill>
            </a:rPr>
            <a:t>, for this report we'll refer to them as </a:t>
          </a:r>
          <a:r>
            <a:rPr lang="en-PH" sz="1600" baseline="0">
              <a:solidFill>
                <a:srgbClr val="FF0000"/>
              </a:solidFill>
            </a:rPr>
            <a:t>Delinquents </a:t>
          </a:r>
          <a:endParaRPr lang="en-PH" sz="1600">
            <a:solidFill>
              <a:srgbClr val="FF0000"/>
            </a:solidFill>
          </a:endParaRPr>
        </a:p>
      </xdr:txBody>
    </xdr:sp>
    <xdr:clientData/>
  </xdr:twoCellAnchor>
  <xdr:twoCellAnchor>
    <xdr:from>
      <xdr:col>9</xdr:col>
      <xdr:colOff>24208</xdr:colOff>
      <xdr:row>214</xdr:row>
      <xdr:rowOff>91440</xdr:rowOff>
    </xdr:from>
    <xdr:to>
      <xdr:col>16</xdr:col>
      <xdr:colOff>367836</xdr:colOff>
      <xdr:row>237</xdr:row>
      <xdr:rowOff>110807</xdr:rowOff>
    </xdr:to>
    <xdr:graphicFrame macro="">
      <xdr:nvGraphicFramePr>
        <xdr:cNvPr id="15" name="Chart 14">
          <a:extLst>
            <a:ext uri="{FF2B5EF4-FFF2-40B4-BE49-F238E27FC236}">
              <a16:creationId xmlns:a16="http://schemas.microsoft.com/office/drawing/2014/main" i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324525</xdr:colOff>
      <xdr:row>214</xdr:row>
      <xdr:rowOff>133350</xdr:rowOff>
    </xdr:from>
    <xdr:to>
      <xdr:col>25</xdr:col>
      <xdr:colOff>100744</xdr:colOff>
      <xdr:row>237</xdr:row>
      <xdr:rowOff>131445</xdr:rowOff>
    </xdr:to>
    <xdr:graphicFrame macro="">
      <xdr:nvGraphicFramePr>
        <xdr:cNvPr id="16" name="Chart 15">
          <a:extLst>
            <a:ext uri="{FF2B5EF4-FFF2-40B4-BE49-F238E27FC236}">
              <a16:creationId xmlns:a16="http://schemas.microsoft.com/office/drawing/2014/main" id="{00000000-0008-0000-05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513347</xdr:colOff>
      <xdr:row>347</xdr:row>
      <xdr:rowOff>57150</xdr:rowOff>
    </xdr:from>
    <xdr:to>
      <xdr:col>25</xdr:col>
      <xdr:colOff>429764</xdr:colOff>
      <xdr:row>379</xdr:row>
      <xdr:rowOff>111760</xdr:rowOff>
    </xdr:to>
    <xdr:graphicFrame macro="">
      <xdr:nvGraphicFramePr>
        <xdr:cNvPr id="19" name="Chart 18">
          <a:extLst>
            <a:ext uri="{FF2B5EF4-FFF2-40B4-BE49-F238E27FC236}">
              <a16:creationId xmlns:a16="http://schemas.microsoft.com/office/drawing/2014/main" id="{00000000-0008-0000-05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84610</xdr:colOff>
      <xdr:row>351</xdr:row>
      <xdr:rowOff>168547</xdr:rowOff>
    </xdr:from>
    <xdr:to>
      <xdr:col>24</xdr:col>
      <xdr:colOff>106221</xdr:colOff>
      <xdr:row>367</xdr:row>
      <xdr:rowOff>167640</xdr:rowOff>
    </xdr:to>
    <xdr:sp macro="" textlink="">
      <xdr:nvSpPr>
        <xdr:cNvPr id="20" name="Rectangle 19">
          <a:extLst>
            <a:ext uri="{FF2B5EF4-FFF2-40B4-BE49-F238E27FC236}">
              <a16:creationId xmlns:a16="http://schemas.microsoft.com/office/drawing/2014/main" id="{00000000-0008-0000-0500-000014000000}"/>
            </a:ext>
          </a:extLst>
        </xdr:cNvPr>
        <xdr:cNvSpPr/>
      </xdr:nvSpPr>
      <xdr:spPr>
        <a:xfrm>
          <a:off x="8253698" y="62092253"/>
          <a:ext cx="6991670" cy="2867799"/>
        </a:xfrm>
        <a:prstGeom prst="rect">
          <a:avLst/>
        </a:prstGeom>
        <a:solidFill>
          <a:schemeClr val="accent6">
            <a:lumMod val="20000"/>
            <a:lumOff val="80000"/>
            <a:alpha val="3900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583429</xdr:colOff>
      <xdr:row>354</xdr:row>
      <xdr:rowOff>182245</xdr:rowOff>
    </xdr:from>
    <xdr:to>
      <xdr:col>15</xdr:col>
      <xdr:colOff>197666</xdr:colOff>
      <xdr:row>357</xdr:row>
      <xdr:rowOff>117792</xdr:rowOff>
    </xdr:to>
    <xdr:sp macro="" textlink="">
      <xdr:nvSpPr>
        <xdr:cNvPr id="21" name="TextBox 20">
          <a:extLst>
            <a:ext uri="{FF2B5EF4-FFF2-40B4-BE49-F238E27FC236}">
              <a16:creationId xmlns:a16="http://schemas.microsoft.com/office/drawing/2014/main" id="{00000000-0008-0000-0500-000015000000}"/>
            </a:ext>
          </a:extLst>
        </xdr:cNvPr>
        <xdr:cNvSpPr txBox="1"/>
      </xdr:nvSpPr>
      <xdr:spPr>
        <a:xfrm>
          <a:off x="5460229" y="49376965"/>
          <a:ext cx="3881437" cy="4841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2000">
              <a:solidFill>
                <a:srgbClr val="00B050"/>
              </a:solidFill>
            </a:rPr>
            <a:t>we still have a lot of loyal clients!!!</a:t>
          </a:r>
        </a:p>
      </xdr:txBody>
    </xdr:sp>
    <xdr:clientData/>
  </xdr:twoCellAnchor>
  <xdr:twoCellAnchor>
    <xdr:from>
      <xdr:col>8</xdr:col>
      <xdr:colOff>390981</xdr:colOff>
      <xdr:row>381</xdr:row>
      <xdr:rowOff>19050</xdr:rowOff>
    </xdr:from>
    <xdr:to>
      <xdr:col>25</xdr:col>
      <xdr:colOff>81251</xdr:colOff>
      <xdr:row>391</xdr:row>
      <xdr:rowOff>130884</xdr:rowOff>
    </xdr:to>
    <xdr:sp macro="" textlink="">
      <xdr:nvSpPr>
        <xdr:cNvPr id="22" name="TextBox 21">
          <a:extLst>
            <a:ext uri="{FF2B5EF4-FFF2-40B4-BE49-F238E27FC236}">
              <a16:creationId xmlns:a16="http://schemas.microsoft.com/office/drawing/2014/main" id="{00000000-0008-0000-0500-000016000000}"/>
            </a:ext>
          </a:extLst>
        </xdr:cNvPr>
        <xdr:cNvSpPr txBox="1"/>
      </xdr:nvSpPr>
      <xdr:spPr>
        <a:xfrm>
          <a:off x="5388805" y="67321579"/>
          <a:ext cx="10436711" cy="1904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600" b="1">
              <a:solidFill>
                <a:srgbClr val="00B050"/>
              </a:solidFill>
            </a:rPr>
            <a:t>We</a:t>
          </a:r>
          <a:r>
            <a:rPr lang="en-PH" sz="1600" b="1" baseline="0">
              <a:solidFill>
                <a:srgbClr val="00B050"/>
              </a:solidFill>
            </a:rPr>
            <a:t> still have a lot of loyal clients who doesn't dispute and we are gaining a lot of Revenues them.</a:t>
          </a:r>
        </a:p>
        <a:p>
          <a:endParaRPr lang="en-PH" sz="1600" baseline="0"/>
        </a:p>
        <a:p>
          <a:r>
            <a:rPr lang="en-PH" sz="1600" baseline="0"/>
            <a:t>Cutting ties with the 7 Stubborns (or Delinquents) may hit our future Revenue gains from 3-6%.</a:t>
          </a:r>
        </a:p>
        <a:p>
          <a:r>
            <a:rPr lang="en-PH" sz="1600" baseline="0"/>
            <a:t>But the </a:t>
          </a:r>
          <a:r>
            <a:rPr lang="en-PH" sz="1600" b="1" baseline="0"/>
            <a:t>time we consume in these disputes is better off spent in serving our loyal clients. Thus, </a:t>
          </a:r>
        </a:p>
        <a:p>
          <a:r>
            <a:rPr lang="en-PH" sz="1600" b="1" baseline="0"/>
            <a:t>compensating for the consequence of eliminating them.</a:t>
          </a:r>
        </a:p>
        <a:p>
          <a:endParaRPr lang="en-PH" sz="1600" b="1" baseline="0"/>
        </a:p>
        <a:p>
          <a:r>
            <a:rPr lang="en-PH" sz="1600" b="1" baseline="0"/>
            <a:t>It's the management's call.</a:t>
          </a:r>
          <a:endParaRPr lang="en-PH" sz="1600" b="1"/>
        </a:p>
      </xdr:txBody>
    </xdr:sp>
    <xdr:clientData/>
  </xdr:twoCellAnchor>
  <xdr:oneCellAnchor>
    <xdr:from>
      <xdr:col>9</xdr:col>
      <xdr:colOff>143086</xdr:colOff>
      <xdr:row>343</xdr:row>
      <xdr:rowOff>97427</xdr:rowOff>
    </xdr:from>
    <xdr:ext cx="9496767" cy="593239"/>
    <xdr:sp macro="" textlink="">
      <xdr:nvSpPr>
        <xdr:cNvPr id="24" name="TextBox 23">
          <a:extLst>
            <a:ext uri="{FF2B5EF4-FFF2-40B4-BE49-F238E27FC236}">
              <a16:creationId xmlns:a16="http://schemas.microsoft.com/office/drawing/2014/main" id="{00000000-0008-0000-0500-000018000000}"/>
            </a:ext>
          </a:extLst>
        </xdr:cNvPr>
        <xdr:cNvSpPr txBox="1"/>
      </xdr:nvSpPr>
      <xdr:spPr>
        <a:xfrm>
          <a:off x="5768439" y="60586780"/>
          <a:ext cx="9496767"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PH" sz="1600" baseline="0">
              <a:solidFill>
                <a:schemeClr val="tx1"/>
              </a:solidFill>
              <a:effectLst/>
              <a:latin typeface="+mn-lt"/>
              <a:ea typeface="+mn-ea"/>
              <a:cs typeface="+mn-cs"/>
            </a:rPr>
            <a:t>Cutting ties with the 7 Stubborns / Delinquents would mean sacrificing our future Revenue gains from 3 to 6%.</a:t>
          </a:r>
          <a:endParaRPr lang="en-PH" sz="1600">
            <a:effectLst/>
          </a:endParaRPr>
        </a:p>
        <a:p>
          <a:r>
            <a:rPr lang="en-PH" sz="1600"/>
            <a:t>But....</a:t>
          </a:r>
        </a:p>
      </xdr:txBody>
    </xdr:sp>
    <xdr:clientData/>
  </xdr:oneCellAnchor>
  <xdr:twoCellAnchor>
    <xdr:from>
      <xdr:col>17</xdr:col>
      <xdr:colOff>447786</xdr:colOff>
      <xdr:row>159</xdr:row>
      <xdr:rowOff>19051</xdr:rowOff>
    </xdr:from>
    <xdr:to>
      <xdr:col>27</xdr:col>
      <xdr:colOff>341481</xdr:colOff>
      <xdr:row>180</xdr:row>
      <xdr:rowOff>19051</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452045</xdr:colOff>
      <xdr:row>168</xdr:row>
      <xdr:rowOff>59055</xdr:rowOff>
    </xdr:from>
    <xdr:to>
      <xdr:col>22</xdr:col>
      <xdr:colOff>229832</xdr:colOff>
      <xdr:row>172</xdr:row>
      <xdr:rowOff>53340</xdr:rowOff>
    </xdr:to>
    <xdr:cxnSp macro="">
      <xdr:nvCxnSpPr>
        <xdr:cNvPr id="14" name="Connector: Elbow 13">
          <a:extLst>
            <a:ext uri="{FF2B5EF4-FFF2-40B4-BE49-F238E27FC236}">
              <a16:creationId xmlns:a16="http://schemas.microsoft.com/office/drawing/2014/main" id="{00000000-0008-0000-0500-00000E000000}"/>
            </a:ext>
          </a:extLst>
        </xdr:cNvPr>
        <xdr:cNvCxnSpPr/>
      </xdr:nvCxnSpPr>
      <xdr:spPr>
        <a:xfrm>
          <a:off x="9853780" y="31323467"/>
          <a:ext cx="4304964" cy="711461"/>
        </a:xfrm>
        <a:prstGeom prst="bentConnector3">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419220</xdr:colOff>
      <xdr:row>103</xdr:row>
      <xdr:rowOff>0</xdr:rowOff>
    </xdr:from>
    <xdr:to>
      <xdr:col>23</xdr:col>
      <xdr:colOff>103215</xdr:colOff>
      <xdr:row>121</xdr:row>
      <xdr:rowOff>54012</xdr:rowOff>
    </xdr:to>
    <xdr:graphicFrame macro="">
      <xdr:nvGraphicFramePr>
        <xdr:cNvPr id="30" name="Chart 29">
          <a:extLst>
            <a:ext uri="{FF2B5EF4-FFF2-40B4-BE49-F238E27FC236}">
              <a16:creationId xmlns:a16="http://schemas.microsoft.com/office/drawing/2014/main" id="{00000000-0008-0000-05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455417</xdr:colOff>
      <xdr:row>121</xdr:row>
      <xdr:rowOff>133854</xdr:rowOff>
    </xdr:from>
    <xdr:to>
      <xdr:col>23</xdr:col>
      <xdr:colOff>80358</xdr:colOff>
      <xdr:row>140</xdr:row>
      <xdr:rowOff>174942</xdr:rowOff>
    </xdr:to>
    <xdr:graphicFrame macro="">
      <xdr:nvGraphicFramePr>
        <xdr:cNvPr id="34" name="Chart 33">
          <a:extLst>
            <a:ext uri="{FF2B5EF4-FFF2-40B4-BE49-F238E27FC236}">
              <a16:creationId xmlns:a16="http://schemas.microsoft.com/office/drawing/2014/main" id="{00000000-0008-0000-05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89564</xdr:colOff>
      <xdr:row>428</xdr:row>
      <xdr:rowOff>163373</xdr:rowOff>
    </xdr:from>
    <xdr:to>
      <xdr:col>7</xdr:col>
      <xdr:colOff>201705</xdr:colOff>
      <xdr:row>431</xdr:row>
      <xdr:rowOff>134470</xdr:rowOff>
    </xdr:to>
    <xdr:sp macro="" textlink="">
      <xdr:nvSpPr>
        <xdr:cNvPr id="51" name="TextBox 50">
          <a:extLst>
            <a:ext uri="{FF2B5EF4-FFF2-40B4-BE49-F238E27FC236}">
              <a16:creationId xmlns:a16="http://schemas.microsoft.com/office/drawing/2014/main" id="{00000000-0008-0000-0500-000033000000}"/>
            </a:ext>
          </a:extLst>
        </xdr:cNvPr>
        <xdr:cNvSpPr txBox="1"/>
      </xdr:nvSpPr>
      <xdr:spPr>
        <a:xfrm>
          <a:off x="3720270" y="62456873"/>
          <a:ext cx="717259" cy="542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100" b="1">
              <a:solidFill>
                <a:schemeClr val="bg1"/>
              </a:solidFill>
            </a:rPr>
            <a:t>Revenue</a:t>
          </a:r>
        </a:p>
        <a:p>
          <a:pPr algn="ctr"/>
          <a:r>
            <a:rPr lang="en-PH" sz="1100" b="1" baseline="0">
              <a:solidFill>
                <a:schemeClr val="bg1"/>
              </a:solidFill>
            </a:rPr>
            <a:t> loss</a:t>
          </a:r>
          <a:endParaRPr lang="en-PH" sz="1100" b="1">
            <a:solidFill>
              <a:schemeClr val="bg1"/>
            </a:solidFill>
          </a:endParaRPr>
        </a:p>
      </xdr:txBody>
    </xdr:sp>
    <xdr:clientData/>
  </xdr:twoCellAnchor>
  <xdr:twoCellAnchor>
    <xdr:from>
      <xdr:col>3</xdr:col>
      <xdr:colOff>261223</xdr:colOff>
      <xdr:row>428</xdr:row>
      <xdr:rowOff>102392</xdr:rowOff>
    </xdr:from>
    <xdr:to>
      <xdr:col>5</xdr:col>
      <xdr:colOff>235323</xdr:colOff>
      <xdr:row>431</xdr:row>
      <xdr:rowOff>100851</xdr:rowOff>
    </xdr:to>
    <xdr:sp macro="" textlink="">
      <xdr:nvSpPr>
        <xdr:cNvPr id="52" name="TextBox 51">
          <a:extLst>
            <a:ext uri="{FF2B5EF4-FFF2-40B4-BE49-F238E27FC236}">
              <a16:creationId xmlns:a16="http://schemas.microsoft.com/office/drawing/2014/main" id="{00000000-0008-0000-0500-000034000000}"/>
            </a:ext>
          </a:extLst>
        </xdr:cNvPr>
        <xdr:cNvSpPr txBox="1"/>
      </xdr:nvSpPr>
      <xdr:spPr>
        <a:xfrm>
          <a:off x="2076576" y="62395892"/>
          <a:ext cx="1184335" cy="569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b="1">
              <a:solidFill>
                <a:schemeClr val="bg1"/>
              </a:solidFill>
            </a:rPr>
            <a:t>Revenue</a:t>
          </a:r>
        </a:p>
        <a:p>
          <a:pPr algn="ctr"/>
          <a:r>
            <a:rPr lang="en-PH" sz="1100" b="1">
              <a:solidFill>
                <a:schemeClr val="bg1"/>
              </a:solidFill>
            </a:rPr>
            <a:t> gain</a:t>
          </a:r>
        </a:p>
      </xdr:txBody>
    </xdr:sp>
    <xdr:clientData/>
  </xdr:twoCellAnchor>
  <xdr:twoCellAnchor>
    <xdr:from>
      <xdr:col>9</xdr:col>
      <xdr:colOff>435897</xdr:colOff>
      <xdr:row>240</xdr:row>
      <xdr:rowOff>62547</xdr:rowOff>
    </xdr:from>
    <xdr:to>
      <xdr:col>24</xdr:col>
      <xdr:colOff>190577</xdr:colOff>
      <xdr:row>245</xdr:row>
      <xdr:rowOff>115795</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6061250" y="44236135"/>
          <a:ext cx="9268474" cy="949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600"/>
            <a:t>To</a:t>
          </a:r>
          <a:r>
            <a:rPr lang="en-PH" sz="1600" baseline="0"/>
            <a:t> further verify these findings, we used statistical methods and look for outliers in different negative traits/metrics. From these outliers, it is observed that the names of the 7 Stubborns appeared over and over again w/c only proves that they are not doing business in good faith.</a:t>
          </a:r>
          <a:endParaRPr lang="en-PH" sz="1600"/>
        </a:p>
      </xdr:txBody>
    </xdr:sp>
    <xdr:clientData/>
  </xdr:twoCellAnchor>
  <xdr:twoCellAnchor>
    <xdr:from>
      <xdr:col>9</xdr:col>
      <xdr:colOff>611396</xdr:colOff>
      <xdr:row>246</xdr:row>
      <xdr:rowOff>126854</xdr:rowOff>
    </xdr:from>
    <xdr:to>
      <xdr:col>24</xdr:col>
      <xdr:colOff>15915</xdr:colOff>
      <xdr:row>273</xdr:row>
      <xdr:rowOff>136603</xdr:rowOff>
    </xdr:to>
    <xdr:graphicFrame macro="">
      <xdr:nvGraphicFramePr>
        <xdr:cNvPr id="54" name="Content Placeholder 8">
          <a:extLst>
            <a:ext uri="{FF2B5EF4-FFF2-40B4-BE49-F238E27FC236}">
              <a16:creationId xmlns:a16="http://schemas.microsoft.com/office/drawing/2014/main" id="{00000000-0008-0000-0500-000036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556231</xdr:colOff>
      <xdr:row>274</xdr:row>
      <xdr:rowOff>130854</xdr:rowOff>
    </xdr:from>
    <xdr:to>
      <xdr:col>16</xdr:col>
      <xdr:colOff>223848</xdr:colOff>
      <xdr:row>306</xdr:row>
      <xdr:rowOff>93649</xdr:rowOff>
    </xdr:to>
    <xdr:graphicFrame macro="">
      <xdr:nvGraphicFramePr>
        <xdr:cNvPr id="55" name="Chart 54">
          <a:extLst>
            <a:ext uri="{FF2B5EF4-FFF2-40B4-BE49-F238E27FC236}">
              <a16:creationId xmlns:a16="http://schemas.microsoft.com/office/drawing/2014/main" id="{00000000-0008-0000-0500-00003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462405</xdr:colOff>
      <xdr:row>279</xdr:row>
      <xdr:rowOff>63957</xdr:rowOff>
    </xdr:from>
    <xdr:to>
      <xdr:col>8</xdr:col>
      <xdr:colOff>153805</xdr:colOff>
      <xdr:row>281</xdr:row>
      <xdr:rowOff>11620</xdr:rowOff>
    </xdr:to>
    <xdr:sp macro="" textlink="">
      <xdr:nvSpPr>
        <xdr:cNvPr id="56" name="TextBox 55">
          <a:extLst>
            <a:ext uri="{FF2B5EF4-FFF2-40B4-BE49-F238E27FC236}">
              <a16:creationId xmlns:a16="http://schemas.microsoft.com/office/drawing/2014/main" id="{00000000-0008-0000-0500-000038000000}"/>
            </a:ext>
          </a:extLst>
        </xdr:cNvPr>
        <xdr:cNvSpPr txBox="1"/>
      </xdr:nvSpPr>
      <xdr:spPr>
        <a:xfrm>
          <a:off x="4205170" y="51230016"/>
          <a:ext cx="946459" cy="306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$214,165</a:t>
          </a:r>
        </a:p>
      </xdr:txBody>
    </xdr:sp>
    <xdr:clientData/>
  </xdr:twoCellAnchor>
  <xdr:twoCellAnchor>
    <xdr:from>
      <xdr:col>9</xdr:col>
      <xdr:colOff>166938</xdr:colOff>
      <xdr:row>280</xdr:row>
      <xdr:rowOff>36353</xdr:rowOff>
    </xdr:from>
    <xdr:to>
      <xdr:col>10</xdr:col>
      <xdr:colOff>237004</xdr:colOff>
      <xdr:row>281</xdr:row>
      <xdr:rowOff>151168</xdr:rowOff>
    </xdr:to>
    <xdr:sp macro="" textlink="">
      <xdr:nvSpPr>
        <xdr:cNvPr id="57" name="TextBox 56">
          <a:extLst>
            <a:ext uri="{FF2B5EF4-FFF2-40B4-BE49-F238E27FC236}">
              <a16:creationId xmlns:a16="http://schemas.microsoft.com/office/drawing/2014/main" id="{00000000-0008-0000-0500-000039000000}"/>
            </a:ext>
          </a:extLst>
        </xdr:cNvPr>
        <xdr:cNvSpPr txBox="1"/>
      </xdr:nvSpPr>
      <xdr:spPr>
        <a:xfrm>
          <a:off x="5792291" y="51381706"/>
          <a:ext cx="753625" cy="2941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$197,728</a:t>
          </a:r>
        </a:p>
      </xdr:txBody>
    </xdr:sp>
    <xdr:clientData/>
  </xdr:twoCellAnchor>
  <xdr:twoCellAnchor>
    <xdr:from>
      <xdr:col>11</xdr:col>
      <xdr:colOff>446361</xdr:colOff>
      <xdr:row>280</xdr:row>
      <xdr:rowOff>170377</xdr:rowOff>
    </xdr:from>
    <xdr:to>
      <xdr:col>12</xdr:col>
      <xdr:colOff>619632</xdr:colOff>
      <xdr:row>282</xdr:row>
      <xdr:rowOff>56366</xdr:rowOff>
    </xdr:to>
    <xdr:sp macro="" textlink="">
      <xdr:nvSpPr>
        <xdr:cNvPr id="58" name="TextBox 57">
          <a:extLst>
            <a:ext uri="{FF2B5EF4-FFF2-40B4-BE49-F238E27FC236}">
              <a16:creationId xmlns:a16="http://schemas.microsoft.com/office/drawing/2014/main" id="{00000000-0008-0000-0500-00003A000000}"/>
            </a:ext>
          </a:extLst>
        </xdr:cNvPr>
        <xdr:cNvSpPr txBox="1"/>
      </xdr:nvSpPr>
      <xdr:spPr>
        <a:xfrm>
          <a:off x="7360390" y="51515730"/>
          <a:ext cx="800801" cy="2445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$189,270</a:t>
          </a:r>
        </a:p>
      </xdr:txBody>
    </xdr:sp>
    <xdr:clientData/>
  </xdr:twoCellAnchor>
  <xdr:twoCellAnchor>
    <xdr:from>
      <xdr:col>14</xdr:col>
      <xdr:colOff>115437</xdr:colOff>
      <xdr:row>281</xdr:row>
      <xdr:rowOff>18684</xdr:rowOff>
    </xdr:from>
    <xdr:to>
      <xdr:col>15</xdr:col>
      <xdr:colOff>353697</xdr:colOff>
      <xdr:row>282</xdr:row>
      <xdr:rowOff>95677</xdr:rowOff>
    </xdr:to>
    <xdr:sp macro="" textlink="">
      <xdr:nvSpPr>
        <xdr:cNvPr id="59" name="TextBox 58">
          <a:extLst>
            <a:ext uri="{FF2B5EF4-FFF2-40B4-BE49-F238E27FC236}">
              <a16:creationId xmlns:a16="http://schemas.microsoft.com/office/drawing/2014/main" id="{00000000-0008-0000-0500-00003B000000}"/>
            </a:ext>
          </a:extLst>
        </xdr:cNvPr>
        <xdr:cNvSpPr txBox="1"/>
      </xdr:nvSpPr>
      <xdr:spPr>
        <a:xfrm>
          <a:off x="8912055" y="51543331"/>
          <a:ext cx="843377" cy="2562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$183,364</a:t>
          </a:r>
        </a:p>
      </xdr:txBody>
    </xdr:sp>
    <xdr:clientData/>
  </xdr:twoCellAnchor>
  <xdr:twoCellAnchor>
    <xdr:from>
      <xdr:col>9</xdr:col>
      <xdr:colOff>67142</xdr:colOff>
      <xdr:row>279</xdr:row>
      <xdr:rowOff>172313</xdr:rowOff>
    </xdr:from>
    <xdr:to>
      <xdr:col>12</xdr:col>
      <xdr:colOff>627516</xdr:colOff>
      <xdr:row>306</xdr:row>
      <xdr:rowOff>39524</xdr:rowOff>
    </xdr:to>
    <xdr:sp macro="" textlink="">
      <xdr:nvSpPr>
        <xdr:cNvPr id="25" name="Rectangle 24">
          <a:extLst>
            <a:ext uri="{FF2B5EF4-FFF2-40B4-BE49-F238E27FC236}">
              <a16:creationId xmlns:a16="http://schemas.microsoft.com/office/drawing/2014/main" id="{00000000-0008-0000-0500-000019000000}"/>
            </a:ext>
          </a:extLst>
        </xdr:cNvPr>
        <xdr:cNvSpPr/>
      </xdr:nvSpPr>
      <xdr:spPr>
        <a:xfrm>
          <a:off x="5692495" y="51338372"/>
          <a:ext cx="2476580" cy="2556623"/>
        </a:xfrm>
        <a:prstGeom prst="rect">
          <a:avLst/>
        </a:prstGeom>
        <a:solidFill>
          <a:srgbClr val="FF0000">
            <a:alpha val="14000"/>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249092</xdr:colOff>
      <xdr:row>308</xdr:row>
      <xdr:rowOff>32252</xdr:rowOff>
    </xdr:from>
    <xdr:to>
      <xdr:col>27</xdr:col>
      <xdr:colOff>174412</xdr:colOff>
      <xdr:row>310</xdr:row>
      <xdr:rowOff>91718</xdr:rowOff>
    </xdr:to>
    <xdr:sp macro="" textlink="">
      <xdr:nvSpPr>
        <xdr:cNvPr id="28" name="TextBox 27">
          <a:extLst>
            <a:ext uri="{FF2B5EF4-FFF2-40B4-BE49-F238E27FC236}">
              <a16:creationId xmlns:a16="http://schemas.microsoft.com/office/drawing/2014/main" id="{00000000-0008-0000-0500-00001C000000}"/>
            </a:ext>
          </a:extLst>
        </xdr:cNvPr>
        <xdr:cNvSpPr txBox="1"/>
      </xdr:nvSpPr>
      <xdr:spPr>
        <a:xfrm>
          <a:off x="3963842" y="57420377"/>
          <a:ext cx="13236508" cy="4404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600"/>
            <a:t>The</a:t>
          </a:r>
          <a:r>
            <a:rPr lang="en-PH" sz="1600" baseline="0"/>
            <a:t> outliers on Percentage of disputes from the total transactions per client, and the outliers on Total # of lost disputes are  </a:t>
          </a:r>
          <a:r>
            <a:rPr lang="en-PH" sz="1600" baseline="0">
              <a:solidFill>
                <a:srgbClr val="FF0000"/>
              </a:solidFill>
            </a:rPr>
            <a:t>all part of the 7 Stubborns</a:t>
          </a:r>
          <a:r>
            <a:rPr lang="en-PH" sz="1600" baseline="0"/>
            <a:t>. </a:t>
          </a:r>
          <a:endParaRPr lang="en-PH" sz="1600"/>
        </a:p>
      </xdr:txBody>
    </xdr:sp>
    <xdr:clientData/>
  </xdr:twoCellAnchor>
  <xdr:twoCellAnchor>
    <xdr:from>
      <xdr:col>7</xdr:col>
      <xdr:colOff>121248</xdr:colOff>
      <xdr:row>333</xdr:row>
      <xdr:rowOff>19187</xdr:rowOff>
    </xdr:from>
    <xdr:to>
      <xdr:col>26</xdr:col>
      <xdr:colOff>567105</xdr:colOff>
      <xdr:row>340</xdr:row>
      <xdr:rowOff>73385</xdr:rowOff>
    </xdr:to>
    <xdr:sp macro="" textlink="">
      <xdr:nvSpPr>
        <xdr:cNvPr id="37" name="TextBox 36">
          <a:extLst>
            <a:ext uri="{FF2B5EF4-FFF2-40B4-BE49-F238E27FC236}">
              <a16:creationId xmlns:a16="http://schemas.microsoft.com/office/drawing/2014/main" id="{00000000-0008-0000-0500-000025000000}"/>
            </a:ext>
          </a:extLst>
        </xdr:cNvPr>
        <xdr:cNvSpPr txBox="1"/>
      </xdr:nvSpPr>
      <xdr:spPr>
        <a:xfrm>
          <a:off x="4491542" y="58715599"/>
          <a:ext cx="12424945" cy="13092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600" b="1"/>
            <a:t>The</a:t>
          </a:r>
          <a:r>
            <a:rPr lang="en-PH" sz="1600" b="1" baseline="0"/>
            <a:t> 7 Stubborns who are also included in the outliers are the ones  who caused the most Revenue Losses </a:t>
          </a:r>
          <a:r>
            <a:rPr lang="en-PH" sz="1600" b="1" u="sng" baseline="0"/>
            <a:t>and</a:t>
          </a:r>
          <a:r>
            <a:rPr lang="en-PH" sz="1600" b="1" baseline="0"/>
            <a:t> are proven to  have bad/questionable  intentions in doing business with us.</a:t>
          </a:r>
        </a:p>
        <a:p>
          <a:endParaRPr lang="en-PH" sz="1600" b="1" baseline="0"/>
        </a:p>
        <a:p>
          <a:r>
            <a:rPr lang="en-PH" sz="1600" b="0" baseline="0"/>
            <a:t>The outliers that are not part of the 7 Stubborns are the ones with questionable intentions, but we are not yet suffering huge losses from them. Having said that, we need to take caution in doing business with them.</a:t>
          </a:r>
          <a:endParaRPr lang="en-PH" sz="1600" b="0"/>
        </a:p>
      </xdr:txBody>
    </xdr:sp>
    <xdr:clientData/>
  </xdr:twoCellAnchor>
  <xdr:twoCellAnchor>
    <xdr:from>
      <xdr:col>9</xdr:col>
      <xdr:colOff>227483</xdr:colOff>
      <xdr:row>395</xdr:row>
      <xdr:rowOff>112059</xdr:rowOff>
    </xdr:from>
    <xdr:to>
      <xdr:col>24</xdr:col>
      <xdr:colOff>189271</xdr:colOff>
      <xdr:row>423</xdr:row>
      <xdr:rowOff>132342</xdr:rowOff>
    </xdr:to>
    <xdr:sp macro="" textlink="">
      <xdr:nvSpPr>
        <xdr:cNvPr id="38" name="TextBox 37">
          <a:extLst>
            <a:ext uri="{FF2B5EF4-FFF2-40B4-BE49-F238E27FC236}">
              <a16:creationId xmlns:a16="http://schemas.microsoft.com/office/drawing/2014/main" id="{00000000-0008-0000-0500-000026000000}"/>
            </a:ext>
          </a:extLst>
        </xdr:cNvPr>
        <xdr:cNvSpPr txBox="1"/>
      </xdr:nvSpPr>
      <xdr:spPr>
        <a:xfrm>
          <a:off x="5852836" y="69924706"/>
          <a:ext cx="9475582" cy="5040518"/>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PH" sz="1400" b="1" u="sng"/>
            <a:t>Recommendations:</a:t>
          </a:r>
        </a:p>
        <a:p>
          <a:endParaRPr lang="en-PH" sz="1400"/>
        </a:p>
        <a:p>
          <a:r>
            <a:rPr lang="en-PH" sz="1400" baseline="0"/>
            <a:t> - Cut ties with the 7 Stubborns. It will decrease future Revenue Gains by about 6% but also decrease future Revenue Loss by about 57%</a:t>
          </a:r>
        </a:p>
        <a:p>
          <a:endParaRPr lang="en-PH" sz="1400" baseline="0"/>
        </a:p>
        <a:p>
          <a:r>
            <a:rPr lang="en-PH" sz="1400" baseline="0"/>
            <a:t> - </a:t>
          </a:r>
          <a:r>
            <a:rPr lang="en-PH" sz="1400" baseline="0">
              <a:solidFill>
                <a:schemeClr val="dk1"/>
              </a:solidFill>
              <a:effectLst/>
              <a:latin typeface="+mn-lt"/>
              <a:ea typeface="+mn-ea"/>
              <a:cs typeface="+mn-cs"/>
            </a:rPr>
            <a:t>Cut ties with the Delinquents. It will decrease future Revenue Gains by about 3% but also decrease future Revenue Loss by about 25%</a:t>
          </a:r>
          <a:endParaRPr lang="en-PH" sz="1400">
            <a:effectLst/>
          </a:endParaRPr>
        </a:p>
        <a:p>
          <a:endParaRPr lang="en-PH" sz="1400" baseline="0">
            <a:solidFill>
              <a:schemeClr val="dk1"/>
            </a:solidFill>
            <a:effectLst/>
            <a:latin typeface="+mn-lt"/>
            <a:ea typeface="+mn-ea"/>
            <a:cs typeface="+mn-cs"/>
          </a:endParaRPr>
        </a:p>
        <a:p>
          <a:r>
            <a:rPr lang="en-PH" sz="1400" baseline="0">
              <a:solidFill>
                <a:schemeClr val="dk1"/>
              </a:solidFill>
              <a:effectLst/>
              <a:latin typeface="+mn-lt"/>
              <a:ea typeface="+mn-ea"/>
              <a:cs typeface="+mn-cs"/>
            </a:rPr>
            <a:t> - Use the time that will be freed from eliminating these clients in serving our loyal customers, making money in the process, and thus  compensating for the losses in cutting ties with  them.</a:t>
          </a:r>
        </a:p>
        <a:p>
          <a:endParaRPr lang="en-PH" sz="14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PH" sz="1400" baseline="0">
              <a:solidFill>
                <a:schemeClr val="dk1"/>
              </a:solidFill>
              <a:effectLst/>
              <a:latin typeface="+mn-lt"/>
              <a:ea typeface="+mn-ea"/>
              <a:cs typeface="+mn-cs"/>
            </a:rPr>
            <a:t> - The outliers that are not yet part of the 7 Stubborns means that we are not yet suffering huge losses from them, but their intentions are questionable. Having said that, we need to take caution in dealing with them. We can even give warnings. We may still be gaining revenues from won disputes against them but keep in mind that </a:t>
          </a:r>
          <a:r>
            <a:rPr lang="en-PH" sz="1400" b="1" baseline="0">
              <a:solidFill>
                <a:schemeClr val="dk1"/>
              </a:solidFill>
              <a:effectLst/>
              <a:latin typeface="+mn-lt"/>
              <a:ea typeface="+mn-ea"/>
              <a:cs typeface="+mn-cs"/>
            </a:rPr>
            <a:t>we are spending more time to resolve these issues</a:t>
          </a:r>
          <a:r>
            <a:rPr lang="en-PH" sz="1400" baseline="0">
              <a:solidFill>
                <a:schemeClr val="dk1"/>
              </a:solidFill>
              <a:effectLst/>
              <a:latin typeface="+mn-lt"/>
              <a:ea typeface="+mn-ea"/>
              <a:cs typeface="+mn-cs"/>
            </a:rPr>
            <a:t>. Remember that </a:t>
          </a:r>
          <a:r>
            <a:rPr lang="en-PH" sz="1400" b="1" baseline="0">
              <a:solidFill>
                <a:schemeClr val="dk1"/>
              </a:solidFill>
              <a:effectLst/>
              <a:latin typeface="+mn-lt"/>
              <a:ea typeface="+mn-ea"/>
              <a:cs typeface="+mn-cs"/>
            </a:rPr>
            <a:t>in business time is money</a:t>
          </a:r>
          <a:r>
            <a:rPr lang="en-PH" sz="1400" baseline="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PH" sz="14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PH" sz="1400">
              <a:effectLst/>
            </a:rPr>
            <a:t> - </a:t>
          </a:r>
          <a:r>
            <a:rPr lang="en-PH" sz="1400">
              <a:solidFill>
                <a:schemeClr val="dk1"/>
              </a:solidFill>
              <a:effectLst/>
              <a:latin typeface="+mn-lt"/>
              <a:ea typeface="+mn-ea"/>
              <a:cs typeface="+mn-cs"/>
            </a:rPr>
            <a:t>We can give special discounts and rewards to clients that doesn't dispute and pay on time as a sign of appreciation/ gratitude. </a:t>
          </a:r>
        </a:p>
        <a:p>
          <a:pPr marL="0" marR="0" lvl="0" indent="0" defTabSz="914400" eaLnBrk="1" fontAlgn="auto" latinLnBrk="0" hangingPunct="1">
            <a:lnSpc>
              <a:spcPct val="100000"/>
            </a:lnSpc>
            <a:spcBef>
              <a:spcPts val="0"/>
            </a:spcBef>
            <a:spcAft>
              <a:spcPts val="0"/>
            </a:spcAft>
            <a:buClrTx/>
            <a:buSzTx/>
            <a:buFontTx/>
            <a:buNone/>
            <a:tabLst/>
            <a:defRPr/>
          </a:pPr>
          <a:endParaRPr lang="en-PH"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PH" sz="1400">
              <a:effectLst/>
            </a:rPr>
            <a:t> - Create/improve well written contracts that would prevent</a:t>
          </a:r>
          <a:r>
            <a:rPr lang="en-PH" sz="1400" baseline="0">
              <a:effectLst/>
            </a:rPr>
            <a:t> clients from using technicalities to escape from their financial obligations.</a:t>
          </a:r>
          <a:endParaRPr lang="en-PH" sz="1400">
            <a:effectLst/>
          </a:endParaRPr>
        </a:p>
      </xdr:txBody>
    </xdr:sp>
    <xdr:clientData/>
  </xdr:twoCellAnchor>
  <xdr:twoCellAnchor>
    <xdr:from>
      <xdr:col>17</xdr:col>
      <xdr:colOff>211955</xdr:colOff>
      <xdr:row>274</xdr:row>
      <xdr:rowOff>149679</xdr:rowOff>
    </xdr:from>
    <xdr:to>
      <xdr:col>27</xdr:col>
      <xdr:colOff>554646</xdr:colOff>
      <xdr:row>306</xdr:row>
      <xdr:rowOff>93617</xdr:rowOff>
    </xdr:to>
    <xdr:graphicFrame macro="">
      <xdr:nvGraphicFramePr>
        <xdr:cNvPr id="63" name="Chart 62">
          <a:extLst>
            <a:ext uri="{FF2B5EF4-FFF2-40B4-BE49-F238E27FC236}">
              <a16:creationId xmlns:a16="http://schemas.microsoft.com/office/drawing/2014/main" id="{00000000-0008-0000-0500-00003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587991</xdr:colOff>
      <xdr:row>311</xdr:row>
      <xdr:rowOff>173084</xdr:rowOff>
    </xdr:from>
    <xdr:to>
      <xdr:col>16</xdr:col>
      <xdr:colOff>272771</xdr:colOff>
      <xdr:row>330</xdr:row>
      <xdr:rowOff>149680</xdr:rowOff>
    </xdr:to>
    <xdr:graphicFrame macro="">
      <xdr:nvGraphicFramePr>
        <xdr:cNvPr id="64" name="Chart 63">
          <a:extLst>
            <a:ext uri="{FF2B5EF4-FFF2-40B4-BE49-F238E27FC236}">
              <a16:creationId xmlns:a16="http://schemas.microsoft.com/office/drawing/2014/main" id="{00000000-0008-0000-0500-00004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233725</xdr:colOff>
      <xdr:row>312</xdr:row>
      <xdr:rowOff>17418</xdr:rowOff>
    </xdr:from>
    <xdr:to>
      <xdr:col>27</xdr:col>
      <xdr:colOff>614518</xdr:colOff>
      <xdr:row>331</xdr:row>
      <xdr:rowOff>17418</xdr:rowOff>
    </xdr:to>
    <xdr:graphicFrame macro="">
      <xdr:nvGraphicFramePr>
        <xdr:cNvPr id="65" name="Chart 64">
          <a:extLst>
            <a:ext uri="{FF2B5EF4-FFF2-40B4-BE49-F238E27FC236}">
              <a16:creationId xmlns:a16="http://schemas.microsoft.com/office/drawing/2014/main" id="{00000000-0008-0000-0500-00004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0.1957</cdr:x>
      <cdr:y>0.38565</cdr:y>
    </cdr:from>
    <cdr:to>
      <cdr:x>0.3468</cdr:x>
      <cdr:y>0.47933</cdr:y>
    </cdr:to>
    <cdr:sp macro="" textlink="">
      <cdr:nvSpPr>
        <cdr:cNvPr id="2" name="TextBox 9"/>
        <cdr:cNvSpPr txBox="1"/>
      </cdr:nvSpPr>
      <cdr:spPr>
        <a:xfrm xmlns:a="http://schemas.openxmlformats.org/drawingml/2006/main">
          <a:off x="803275" y="1089025"/>
          <a:ext cx="620234"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a:solidFill>
                <a:schemeClr val="bg2">
                  <a:lumMod val="50000"/>
                </a:schemeClr>
              </a:solidFill>
            </a:rPr>
            <a:t>26 days</a:t>
          </a:r>
        </a:p>
      </cdr:txBody>
    </cdr:sp>
  </cdr:relSizeAnchor>
  <cdr:relSizeAnchor xmlns:cdr="http://schemas.openxmlformats.org/drawingml/2006/chartDrawing">
    <cdr:from>
      <cdr:x>0.37669</cdr:x>
      <cdr:y>0.28791</cdr:y>
    </cdr:from>
    <cdr:to>
      <cdr:x>0.6692</cdr:x>
      <cdr:y>0.38528</cdr:y>
    </cdr:to>
    <cdr:sp macro="" textlink="">
      <cdr:nvSpPr>
        <cdr:cNvPr id="3" name="TextBox 9">
          <a:extLst xmlns:a="http://schemas.openxmlformats.org/drawingml/2006/main">
            <a:ext uri="{FF2B5EF4-FFF2-40B4-BE49-F238E27FC236}">
              <a16:creationId xmlns:a16="http://schemas.microsoft.com/office/drawing/2014/main" id="{00000000-0008-0000-0400-00000A000000}"/>
            </a:ext>
          </a:extLst>
        </cdr:cNvPr>
        <cdr:cNvSpPr txBox="1"/>
      </cdr:nvSpPr>
      <cdr:spPr>
        <a:xfrm xmlns:a="http://schemas.openxmlformats.org/drawingml/2006/main">
          <a:off x="1546214" y="782315"/>
          <a:ext cx="1200650"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a:solidFill>
                <a:schemeClr val="accent2"/>
              </a:solidFill>
            </a:rPr>
            <a:t>Ave</a:t>
          </a:r>
          <a:r>
            <a:rPr lang="en-US" sz="1100" baseline="0">
              <a:solidFill>
                <a:schemeClr val="accent2"/>
              </a:solidFill>
            </a:rPr>
            <a:t> d</a:t>
          </a:r>
          <a:r>
            <a:rPr lang="en-US" sz="1100">
              <a:solidFill>
                <a:schemeClr val="accent2"/>
              </a:solidFill>
            </a:rPr>
            <a:t>ays</a:t>
          </a:r>
          <a:r>
            <a:rPr lang="en-US" sz="1100" baseline="0">
              <a:solidFill>
                <a:schemeClr val="accent2"/>
              </a:solidFill>
            </a:rPr>
            <a:t> to settle</a:t>
          </a:r>
          <a:endParaRPr lang="en-US" sz="1100">
            <a:solidFill>
              <a:schemeClr val="accent2"/>
            </a:solidFill>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0.67393</cdr:x>
      <cdr:y>0.21182</cdr:y>
    </cdr:from>
    <cdr:to>
      <cdr:x>0.81579</cdr:x>
      <cdr:y>0.30471</cdr:y>
    </cdr:to>
    <cdr:sp macro="" textlink="">
      <cdr:nvSpPr>
        <cdr:cNvPr id="2" name="TextBox 9"/>
        <cdr:cNvSpPr txBox="1"/>
      </cdr:nvSpPr>
      <cdr:spPr>
        <a:xfrm xmlns:a="http://schemas.openxmlformats.org/drawingml/2006/main">
          <a:off x="2946400" y="603250"/>
          <a:ext cx="620234"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a:solidFill>
                <a:srgbClr val="00B0F0"/>
              </a:solidFill>
            </a:rPr>
            <a:t>37 days</a:t>
          </a:r>
        </a:p>
      </cdr:txBody>
    </cdr:sp>
  </cdr:relSizeAnchor>
  <cdr:relSizeAnchor xmlns:cdr="http://schemas.openxmlformats.org/drawingml/2006/chartDrawing">
    <cdr:from>
      <cdr:x>0.22731</cdr:x>
      <cdr:y>0.25864</cdr:y>
    </cdr:from>
    <cdr:to>
      <cdr:x>0.36917</cdr:x>
      <cdr:y>0.35153</cdr:y>
    </cdr:to>
    <cdr:sp macro="" textlink="">
      <cdr:nvSpPr>
        <cdr:cNvPr id="3" name="TextBox 9"/>
        <cdr:cNvSpPr txBox="1"/>
      </cdr:nvSpPr>
      <cdr:spPr>
        <a:xfrm xmlns:a="http://schemas.openxmlformats.org/drawingml/2006/main">
          <a:off x="993775" y="736600"/>
          <a:ext cx="620234"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a:solidFill>
                <a:srgbClr val="FF0000"/>
              </a:solidFill>
            </a:rPr>
            <a:t>34 days</a:t>
          </a:r>
        </a:p>
      </cdr:txBody>
    </cdr:sp>
  </cdr:relSizeAnchor>
  <cdr:relSizeAnchor xmlns:cdr="http://schemas.openxmlformats.org/drawingml/2006/chartDrawing">
    <cdr:from>
      <cdr:x>0.38112</cdr:x>
      <cdr:y>0.32708</cdr:y>
    </cdr:from>
    <cdr:to>
      <cdr:x>0.66388</cdr:x>
      <cdr:y>0.42359</cdr:y>
    </cdr:to>
    <cdr:sp macro="" textlink="">
      <cdr:nvSpPr>
        <cdr:cNvPr id="4" name="TextBox 9">
          <a:extLst xmlns:a="http://schemas.openxmlformats.org/drawingml/2006/main">
            <a:ext uri="{FF2B5EF4-FFF2-40B4-BE49-F238E27FC236}">
              <a16:creationId xmlns:a16="http://schemas.microsoft.com/office/drawing/2014/main" id="{595197D3-5039-8897-358C-5D78203DD43F}"/>
            </a:ext>
          </a:extLst>
        </cdr:cNvPr>
        <cdr:cNvSpPr txBox="1"/>
      </cdr:nvSpPr>
      <cdr:spPr>
        <a:xfrm xmlns:a="http://schemas.openxmlformats.org/drawingml/2006/main">
          <a:off x="1666247" y="896620"/>
          <a:ext cx="1236236"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a:solidFill>
                <a:schemeClr val="accent5">
                  <a:lumMod val="60000"/>
                  <a:lumOff val="40000"/>
                </a:schemeClr>
              </a:solidFill>
            </a:rPr>
            <a:t>Ave.</a:t>
          </a:r>
          <a:r>
            <a:rPr lang="en-US" sz="1100" baseline="0">
              <a:solidFill>
                <a:schemeClr val="accent5">
                  <a:lumMod val="60000"/>
                  <a:lumOff val="40000"/>
                </a:schemeClr>
              </a:solidFill>
            </a:rPr>
            <a:t> d</a:t>
          </a:r>
          <a:r>
            <a:rPr lang="en-US" sz="1100">
              <a:solidFill>
                <a:schemeClr val="accent5">
                  <a:lumMod val="60000"/>
                  <a:lumOff val="40000"/>
                </a:schemeClr>
              </a:solidFill>
            </a:rPr>
            <a:t>ays</a:t>
          </a:r>
          <a:r>
            <a:rPr lang="en-US" sz="1100" baseline="0">
              <a:solidFill>
                <a:schemeClr val="accent5">
                  <a:lumMod val="60000"/>
                  <a:lumOff val="40000"/>
                </a:schemeClr>
              </a:solidFill>
            </a:rPr>
            <a:t> to settle</a:t>
          </a:r>
          <a:endParaRPr lang="en-US" sz="1100">
            <a:solidFill>
              <a:schemeClr val="accent5">
                <a:lumMod val="60000"/>
                <a:lumOff val="40000"/>
              </a:schemeClr>
            </a:solidFill>
          </a:endParaRPr>
        </a:p>
      </cdr:txBody>
    </cdr:sp>
  </cdr:relSizeAnchor>
</c:userShapes>
</file>

<file path=xl/drawings/drawing14.xml><?xml version="1.0" encoding="utf-8"?>
<c:userShapes xmlns:c="http://schemas.openxmlformats.org/drawingml/2006/chart">
  <cdr:relSizeAnchor xmlns:cdr="http://schemas.openxmlformats.org/drawingml/2006/chartDrawing">
    <cdr:from>
      <cdr:x>0.63102</cdr:x>
      <cdr:y>0.15899</cdr:y>
    </cdr:from>
    <cdr:to>
      <cdr:x>0.8877</cdr:x>
      <cdr:y>0.25499</cdr:y>
    </cdr:to>
    <cdr:sp macro="" textlink="">
      <cdr:nvSpPr>
        <cdr:cNvPr id="2" name="TextBox 1"/>
        <cdr:cNvSpPr txBox="1"/>
      </cdr:nvSpPr>
      <cdr:spPr>
        <a:xfrm xmlns:a="http://schemas.openxmlformats.org/drawingml/2006/main">
          <a:off x="2644589" y="463925"/>
          <a:ext cx="1075764" cy="28014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PH" sz="1100">
              <a:solidFill>
                <a:srgbClr val="FF0000"/>
              </a:solidFill>
            </a:rPr>
            <a:t>Lost (17.69%)</a:t>
          </a:r>
        </a:p>
      </cdr:txBody>
    </cdr:sp>
  </cdr:relSizeAnchor>
  <cdr:relSizeAnchor xmlns:cdr="http://schemas.openxmlformats.org/drawingml/2006/chartDrawing">
    <cdr:from>
      <cdr:x>0.76043</cdr:x>
      <cdr:y>0.50845</cdr:y>
    </cdr:from>
    <cdr:to>
      <cdr:x>0.97861</cdr:x>
      <cdr:y>0.82181</cdr:y>
    </cdr:to>
    <cdr:sp macro="" textlink="">
      <cdr:nvSpPr>
        <cdr:cNvPr id="3" name="TextBox 2"/>
        <cdr:cNvSpPr txBox="1"/>
      </cdr:nvSpPr>
      <cdr:spPr>
        <a:xfrm xmlns:a="http://schemas.openxmlformats.org/drawingml/2006/main">
          <a:off x="3186953" y="148366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PH" sz="1100">
              <a:solidFill>
                <a:srgbClr val="00B0F0"/>
              </a:solidFill>
            </a:rPr>
            <a:t>Won (82.31%)</a:t>
          </a:r>
        </a:p>
      </cdr:txBody>
    </cdr:sp>
  </cdr:relSizeAnchor>
</c:userShapes>
</file>

<file path=xl/drawings/drawing15.xml><?xml version="1.0" encoding="utf-8"?>
<c:userShapes xmlns:c="http://schemas.openxmlformats.org/drawingml/2006/chart">
  <cdr:relSizeAnchor xmlns:cdr="http://schemas.openxmlformats.org/drawingml/2006/chartDrawing">
    <cdr:from>
      <cdr:x>0.70807</cdr:x>
      <cdr:y>0.5277</cdr:y>
    </cdr:from>
    <cdr:to>
      <cdr:x>0.91947</cdr:x>
      <cdr:y>0.83867</cdr:y>
    </cdr:to>
    <cdr:sp macro="" textlink="">
      <cdr:nvSpPr>
        <cdr:cNvPr id="2" name="TextBox 1"/>
        <cdr:cNvSpPr txBox="1"/>
      </cdr:nvSpPr>
      <cdr:spPr>
        <a:xfrm xmlns:a="http://schemas.openxmlformats.org/drawingml/2006/main">
          <a:off x="3115915" y="1457647"/>
          <a:ext cx="930276" cy="85897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PH" sz="1100">
              <a:solidFill>
                <a:srgbClr val="00B050"/>
              </a:solidFill>
            </a:rPr>
            <a:t>Revenue</a:t>
          </a:r>
          <a:r>
            <a:rPr lang="en-PH" sz="1100" baseline="0">
              <a:solidFill>
                <a:srgbClr val="00B050"/>
              </a:solidFill>
            </a:rPr>
            <a:t> Gains</a:t>
          </a:r>
          <a:endParaRPr lang="en-PH" sz="1100">
            <a:solidFill>
              <a:srgbClr val="00B050"/>
            </a:solidFill>
          </a:endParaRPr>
        </a:p>
      </cdr:txBody>
    </cdr:sp>
  </cdr:relSizeAnchor>
  <cdr:relSizeAnchor xmlns:cdr="http://schemas.openxmlformats.org/drawingml/2006/chartDrawing">
    <cdr:from>
      <cdr:x>0.51415</cdr:x>
      <cdr:y>0.18831</cdr:y>
    </cdr:from>
    <cdr:to>
      <cdr:x>0.73644</cdr:x>
      <cdr:y>0.27188</cdr:y>
    </cdr:to>
    <cdr:sp macro="" textlink="">
      <cdr:nvSpPr>
        <cdr:cNvPr id="3" name="TextBox 19"/>
        <cdr:cNvSpPr txBox="1"/>
      </cdr:nvSpPr>
      <cdr:spPr>
        <a:xfrm xmlns:a="http://schemas.openxmlformats.org/drawingml/2006/main">
          <a:off x="2262564" y="520153"/>
          <a:ext cx="978198" cy="23084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rgbClr val="FF0000"/>
              </a:solidFill>
            </a:rPr>
            <a:t>Revenue</a:t>
          </a:r>
          <a:r>
            <a:rPr lang="en-PH" sz="1100" baseline="0">
              <a:solidFill>
                <a:srgbClr val="FF0000"/>
              </a:solidFill>
            </a:rPr>
            <a:t> Loss</a:t>
          </a:r>
          <a:endParaRPr lang="en-PH" sz="1100">
            <a:solidFill>
              <a:srgbClr val="FF0000"/>
            </a:solidFill>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0.58383</cdr:x>
      <cdr:y>0.23866</cdr:y>
    </cdr:from>
    <cdr:to>
      <cdr:x>0.81104</cdr:x>
      <cdr:y>0.33174</cdr:y>
    </cdr:to>
    <cdr:sp macro="" textlink="">
      <cdr:nvSpPr>
        <cdr:cNvPr id="2" name="TextBox 19"/>
        <cdr:cNvSpPr txBox="1"/>
      </cdr:nvSpPr>
      <cdr:spPr>
        <a:xfrm xmlns:a="http://schemas.openxmlformats.org/drawingml/2006/main">
          <a:off x="2612351" y="678334"/>
          <a:ext cx="1016674"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rgbClr val="FF3300"/>
              </a:solidFill>
            </a:rPr>
            <a:t>lost disputes</a:t>
          </a:r>
        </a:p>
      </cdr:txBody>
    </cdr:sp>
  </cdr:relSizeAnchor>
  <cdr:relSizeAnchor xmlns:cdr="http://schemas.openxmlformats.org/drawingml/2006/chartDrawing">
    <cdr:from>
      <cdr:x>0.69948</cdr:x>
      <cdr:y>0.4149</cdr:y>
    </cdr:from>
    <cdr:to>
      <cdr:x>0.92259</cdr:x>
      <cdr:y>0.50798</cdr:y>
    </cdr:to>
    <cdr:sp macro="" textlink="">
      <cdr:nvSpPr>
        <cdr:cNvPr id="3" name="TextBox 19"/>
        <cdr:cNvSpPr txBox="1"/>
      </cdr:nvSpPr>
      <cdr:spPr>
        <a:xfrm xmlns:a="http://schemas.openxmlformats.org/drawingml/2006/main">
          <a:off x="3129845" y="1361820"/>
          <a:ext cx="998308" cy="30551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rgbClr val="92D050"/>
              </a:solidFill>
            </a:rPr>
            <a:t>won disputes</a:t>
          </a:r>
        </a:p>
      </cdr:txBody>
    </cdr:sp>
  </cdr:relSizeAnchor>
  <cdr:relSizeAnchor xmlns:cdr="http://schemas.openxmlformats.org/drawingml/2006/chartDrawing">
    <cdr:from>
      <cdr:x>0.11216</cdr:x>
      <cdr:y>0.43347</cdr:y>
    </cdr:from>
    <cdr:to>
      <cdr:x>0.28894</cdr:x>
      <cdr:y>0.52655</cdr:y>
    </cdr:to>
    <cdr:sp macro="" textlink="">
      <cdr:nvSpPr>
        <cdr:cNvPr id="4" name="TextBox 19"/>
        <cdr:cNvSpPr txBox="1"/>
      </cdr:nvSpPr>
      <cdr:spPr>
        <a:xfrm xmlns:a="http://schemas.openxmlformats.org/drawingml/2006/main">
          <a:off x="501867" y="1422780"/>
          <a:ext cx="791004" cy="30551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rgbClr val="00B050"/>
              </a:solidFill>
            </a:rPr>
            <a:t>no</a:t>
          </a:r>
          <a:r>
            <a:rPr lang="en-PH" sz="1100" baseline="0">
              <a:solidFill>
                <a:srgbClr val="00B050"/>
              </a:solidFill>
            </a:rPr>
            <a:t> dispute</a:t>
          </a:r>
          <a:endParaRPr lang="en-PH" sz="1100">
            <a:solidFill>
              <a:srgbClr val="00B050"/>
            </a:solidFill>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0.66135</cdr:x>
      <cdr:y>0.39111</cdr:y>
    </cdr:from>
    <cdr:to>
      <cdr:x>0.77386</cdr:x>
      <cdr:y>0.48029</cdr:y>
    </cdr:to>
    <cdr:sp macro="" textlink="">
      <cdr:nvSpPr>
        <cdr:cNvPr id="2" name="TextBox 19"/>
        <cdr:cNvSpPr txBox="1"/>
      </cdr:nvSpPr>
      <cdr:spPr>
        <a:xfrm xmlns:a="http://schemas.openxmlformats.org/drawingml/2006/main">
          <a:off x="2989607" y="1318764"/>
          <a:ext cx="508596" cy="30070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chemeClr val="tx1"/>
              </a:solidFill>
            </a:rPr>
            <a:t>China</a:t>
          </a:r>
        </a:p>
      </cdr:txBody>
    </cdr:sp>
  </cdr:relSizeAnchor>
  <cdr:relSizeAnchor xmlns:cdr="http://schemas.openxmlformats.org/drawingml/2006/chartDrawing">
    <cdr:from>
      <cdr:x>0.63158</cdr:x>
      <cdr:y>0.80924</cdr:y>
    </cdr:from>
    <cdr:to>
      <cdr:x>0.75785</cdr:x>
      <cdr:y>0.89159</cdr:y>
    </cdr:to>
    <cdr:sp macro="" textlink="">
      <cdr:nvSpPr>
        <cdr:cNvPr id="3" name="TextBox 19"/>
        <cdr:cNvSpPr txBox="1"/>
      </cdr:nvSpPr>
      <cdr:spPr>
        <a:xfrm xmlns:a="http://schemas.openxmlformats.org/drawingml/2006/main">
          <a:off x="2855048" y="2728632"/>
          <a:ext cx="570797" cy="277686"/>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rgbClr val="00B050"/>
              </a:solidFill>
            </a:rPr>
            <a:t>France</a:t>
          </a:r>
        </a:p>
      </cdr:txBody>
    </cdr:sp>
  </cdr:relSizeAnchor>
  <cdr:relSizeAnchor xmlns:cdr="http://schemas.openxmlformats.org/drawingml/2006/chartDrawing">
    <cdr:from>
      <cdr:x>0.25691</cdr:x>
      <cdr:y>0.79531</cdr:y>
    </cdr:from>
    <cdr:to>
      <cdr:x>0.3322</cdr:x>
      <cdr:y>0.88449</cdr:y>
    </cdr:to>
    <cdr:sp macro="" textlink="">
      <cdr:nvSpPr>
        <cdr:cNvPr id="4" name="TextBox 19"/>
        <cdr:cNvSpPr txBox="1"/>
      </cdr:nvSpPr>
      <cdr:spPr>
        <a:xfrm xmlns:a="http://schemas.openxmlformats.org/drawingml/2006/main">
          <a:off x="1160182" y="2359212"/>
          <a:ext cx="340029"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chemeClr val="tx1"/>
              </a:solidFill>
            </a:rPr>
            <a:t>US</a:t>
          </a:r>
        </a:p>
      </cdr:txBody>
    </cdr:sp>
  </cdr:relSizeAnchor>
  <cdr:relSizeAnchor xmlns:cdr="http://schemas.openxmlformats.org/drawingml/2006/chartDrawing">
    <cdr:from>
      <cdr:x>0.18248</cdr:x>
      <cdr:y>0.45412</cdr:y>
    </cdr:from>
    <cdr:to>
      <cdr:x>0.30331</cdr:x>
      <cdr:y>0.54331</cdr:y>
    </cdr:to>
    <cdr:sp macro="" textlink="">
      <cdr:nvSpPr>
        <cdr:cNvPr id="5" name="TextBox 19"/>
        <cdr:cNvSpPr txBox="1"/>
      </cdr:nvSpPr>
      <cdr:spPr>
        <a:xfrm xmlns:a="http://schemas.openxmlformats.org/drawingml/2006/main">
          <a:off x="824875" y="1531233"/>
          <a:ext cx="546206" cy="30073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chemeClr val="tx1"/>
              </a:solidFill>
            </a:rPr>
            <a:t>Russia</a:t>
          </a:r>
        </a:p>
      </cdr:txBody>
    </cdr:sp>
  </cdr:relSizeAnchor>
  <cdr:relSizeAnchor xmlns:cdr="http://schemas.openxmlformats.org/drawingml/2006/chartDrawing">
    <cdr:from>
      <cdr:x>0.32639</cdr:x>
      <cdr:y>0.27763</cdr:y>
    </cdr:from>
    <cdr:to>
      <cdr:x>0.43659</cdr:x>
      <cdr:y>0.36682</cdr:y>
    </cdr:to>
    <cdr:sp macro="" textlink="">
      <cdr:nvSpPr>
        <cdr:cNvPr id="6" name="TextBox 19"/>
        <cdr:cNvSpPr txBox="1"/>
      </cdr:nvSpPr>
      <cdr:spPr>
        <a:xfrm xmlns:a="http://schemas.openxmlformats.org/drawingml/2006/main">
          <a:off x="1475430" y="936137"/>
          <a:ext cx="498154" cy="30073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chemeClr val="tx1"/>
              </a:solidFill>
            </a:rPr>
            <a:t>Spain</a:t>
          </a:r>
        </a:p>
      </cdr:txBody>
    </cdr:sp>
  </cdr:relSizeAnchor>
</c:userShapes>
</file>

<file path=xl/drawings/drawing18.xml><?xml version="1.0" encoding="utf-8"?>
<c:userShapes xmlns:c="http://schemas.openxmlformats.org/drawingml/2006/chart">
  <cdr:relSizeAnchor xmlns:cdr="http://schemas.openxmlformats.org/drawingml/2006/chartDrawing">
    <cdr:from>
      <cdr:x>0.53923</cdr:x>
      <cdr:y>0.08373</cdr:y>
    </cdr:from>
    <cdr:to>
      <cdr:x>0.68425</cdr:x>
      <cdr:y>0.29224</cdr:y>
    </cdr:to>
    <cdr:sp macro="" textlink="">
      <cdr:nvSpPr>
        <cdr:cNvPr id="2" name="TextBox 1"/>
        <cdr:cNvSpPr txBox="1"/>
      </cdr:nvSpPr>
      <cdr:spPr>
        <a:xfrm xmlns:a="http://schemas.openxmlformats.org/drawingml/2006/main">
          <a:off x="3406323" y="345653"/>
          <a:ext cx="916089" cy="86075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PH" sz="1100"/>
            <a:t>7</a:t>
          </a:r>
          <a:r>
            <a:rPr lang="en-PH" sz="1100" baseline="0"/>
            <a:t> Stubborns (6%)</a:t>
          </a:r>
          <a:endParaRPr lang="en-PH" sz="1100"/>
        </a:p>
      </cdr:txBody>
    </cdr:sp>
  </cdr:relSizeAnchor>
  <cdr:relSizeAnchor xmlns:cdr="http://schemas.openxmlformats.org/drawingml/2006/chartDrawing">
    <cdr:from>
      <cdr:x>0.67511</cdr:x>
      <cdr:y>0.21351</cdr:y>
    </cdr:from>
    <cdr:to>
      <cdr:x>0.82013</cdr:x>
      <cdr:y>0.28057</cdr:y>
    </cdr:to>
    <cdr:sp macro="" textlink="">
      <cdr:nvSpPr>
        <cdr:cNvPr id="3" name="TextBox 1">
          <a:extLst xmlns:a="http://schemas.openxmlformats.org/drawingml/2006/main">
            <a:ext uri="{FF2B5EF4-FFF2-40B4-BE49-F238E27FC236}">
              <a16:creationId xmlns:a16="http://schemas.microsoft.com/office/drawing/2014/main" id="{74CA43DE-0358-6638-B6E4-999D5522A389}"/>
            </a:ext>
          </a:extLst>
        </cdr:cNvPr>
        <cdr:cNvSpPr txBox="1"/>
      </cdr:nvSpPr>
      <cdr:spPr>
        <a:xfrm xmlns:a="http://schemas.openxmlformats.org/drawingml/2006/main">
          <a:off x="4264660" y="881380"/>
          <a:ext cx="916089" cy="27686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PH" sz="1100">
              <a:solidFill>
                <a:srgbClr val="00B050"/>
              </a:solidFill>
            </a:rPr>
            <a:t>Others (94%)</a:t>
          </a:r>
        </a:p>
      </cdr:txBody>
    </cdr:sp>
  </cdr:relSizeAnchor>
</c:userShapes>
</file>

<file path=xl/drawings/drawing19.xml><?xml version="1.0" encoding="utf-8"?>
<c:userShapes xmlns:c="http://schemas.openxmlformats.org/drawingml/2006/chart">
  <cdr:relSizeAnchor xmlns:cdr="http://schemas.openxmlformats.org/drawingml/2006/chartDrawing">
    <cdr:from>
      <cdr:x>0.64704</cdr:x>
      <cdr:y>0.39231</cdr:y>
    </cdr:from>
    <cdr:to>
      <cdr:x>0.95339</cdr:x>
      <cdr:y>0.46175</cdr:y>
    </cdr:to>
    <cdr:sp macro="" textlink="">
      <cdr:nvSpPr>
        <cdr:cNvPr id="2" name="TextBox 24">
          <a:extLst xmlns:a="http://schemas.openxmlformats.org/drawingml/2006/main">
            <a:ext uri="{FF2B5EF4-FFF2-40B4-BE49-F238E27FC236}">
              <a16:creationId xmlns:a16="http://schemas.microsoft.com/office/drawing/2014/main" id="{C2D21276-E5EC-DB8D-B42C-5032B4C96B21}"/>
            </a:ext>
          </a:extLst>
        </cdr:cNvPr>
        <cdr:cNvSpPr txBox="1"/>
      </cdr:nvSpPr>
      <cdr:spPr>
        <a:xfrm xmlns:a="http://schemas.openxmlformats.org/drawingml/2006/main">
          <a:off x="4082386" y="1488718"/>
          <a:ext cx="1932872" cy="26350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rgbClr val="FF0000"/>
              </a:solidFill>
            </a:rPr>
            <a:t>Revenue</a:t>
          </a:r>
          <a:r>
            <a:rPr lang="en-PH" sz="1100" baseline="0">
              <a:solidFill>
                <a:srgbClr val="FF0000"/>
              </a:solidFill>
            </a:rPr>
            <a:t> loss from lost disputes</a:t>
          </a:r>
          <a:endParaRPr lang="en-PH" sz="1100">
            <a:solidFill>
              <a:srgbClr val="FF0000"/>
            </a:solidFill>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5</xdr:col>
      <xdr:colOff>671905</xdr:colOff>
      <xdr:row>1</xdr:row>
      <xdr:rowOff>0</xdr:rowOff>
    </xdr:from>
    <xdr:to>
      <xdr:col>10</xdr:col>
      <xdr:colOff>229945</xdr:colOff>
      <xdr:row>6</xdr:row>
      <xdr:rowOff>156882</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109434" y="190500"/>
          <a:ext cx="5441129" cy="11093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800"/>
            <a:t>DISPUTE</a:t>
          </a:r>
          <a:endParaRPr lang="en-PH" sz="1800" b="0" i="0" u="none" strike="noStrike">
            <a:solidFill>
              <a:schemeClr val="dk1"/>
            </a:solidFill>
            <a:effectLst/>
            <a:latin typeface="+mn-lt"/>
            <a:ea typeface="+mn-ea"/>
            <a:cs typeface="+mn-cs"/>
          </a:endParaRPr>
        </a:p>
        <a:p>
          <a:pPr algn="ctr"/>
          <a:endParaRPr lang="en-PH" sz="1800" b="0" i="0" u="none" strike="noStrike">
            <a:solidFill>
              <a:schemeClr val="dk1"/>
            </a:solidFill>
            <a:effectLst/>
            <a:latin typeface="+mn-lt"/>
            <a:ea typeface="+mn-ea"/>
            <a:cs typeface="+mn-cs"/>
          </a:endParaRPr>
        </a:p>
        <a:p>
          <a:pPr algn="ctr"/>
          <a:r>
            <a:rPr lang="en-PH" sz="1800" b="0" i="0" u="none" strike="noStrike">
              <a:solidFill>
                <a:schemeClr val="dk1"/>
              </a:solidFill>
              <a:effectLst/>
              <a:latin typeface="+mn-lt"/>
              <a:ea typeface="+mn-ea"/>
              <a:cs typeface="+mn-cs"/>
            </a:rPr>
            <a:t>YELLEVATE  </a:t>
          </a:r>
          <a:r>
            <a:rPr lang="en-PH" sz="1800" b="0" i="0" u="none" strike="noStrike" baseline="0">
              <a:solidFill>
                <a:schemeClr val="dk1"/>
              </a:solidFill>
              <a:effectLst/>
              <a:latin typeface="+mn-lt"/>
              <a:ea typeface="+mn-ea"/>
              <a:cs typeface="+mn-cs"/>
            </a:rPr>
            <a:t> VS   CLIENTS</a:t>
          </a:r>
        </a:p>
        <a:p>
          <a:endParaRPr lang="en-PH"/>
        </a:p>
        <a:p>
          <a:endParaRPr lang="en-PH" sz="1100"/>
        </a:p>
      </xdr:txBody>
    </xdr:sp>
    <xdr:clientData/>
  </xdr:twoCellAnchor>
  <xdr:twoCellAnchor>
    <xdr:from>
      <xdr:col>8</xdr:col>
      <xdr:colOff>176316</xdr:colOff>
      <xdr:row>4</xdr:row>
      <xdr:rowOff>6404</xdr:rowOff>
    </xdr:from>
    <xdr:to>
      <xdr:col>8</xdr:col>
      <xdr:colOff>1279871</xdr:colOff>
      <xdr:row>5</xdr:row>
      <xdr:rowOff>152080</xdr:rowOff>
    </xdr:to>
    <xdr:sp macro="" textlink="">
      <xdr:nvSpPr>
        <xdr:cNvPr id="3" name="Oval 2">
          <a:extLst>
            <a:ext uri="{FF2B5EF4-FFF2-40B4-BE49-F238E27FC236}">
              <a16:creationId xmlns:a16="http://schemas.microsoft.com/office/drawing/2014/main" id="{00000000-0008-0000-0400-000003000000}"/>
            </a:ext>
          </a:extLst>
        </xdr:cNvPr>
        <xdr:cNvSpPr/>
      </xdr:nvSpPr>
      <xdr:spPr>
        <a:xfrm>
          <a:off x="11266137" y="768404"/>
          <a:ext cx="1103555" cy="336176"/>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429858</xdr:colOff>
      <xdr:row>72</xdr:row>
      <xdr:rowOff>56029</xdr:rowOff>
    </xdr:from>
    <xdr:to>
      <xdr:col>10</xdr:col>
      <xdr:colOff>649941</xdr:colOff>
      <xdr:row>88</xdr:row>
      <xdr:rowOff>78441</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481853</xdr:colOff>
      <xdr:row>92</xdr:row>
      <xdr:rowOff>5827</xdr:rowOff>
    </xdr:from>
    <xdr:to>
      <xdr:col>10</xdr:col>
      <xdr:colOff>784411</xdr:colOff>
      <xdr:row>106</xdr:row>
      <xdr:rowOff>181087</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504265</xdr:colOff>
      <xdr:row>107</xdr:row>
      <xdr:rowOff>160019</xdr:rowOff>
    </xdr:from>
    <xdr:to>
      <xdr:col>10</xdr:col>
      <xdr:colOff>840441</xdr:colOff>
      <xdr:row>123</xdr:row>
      <xdr:rowOff>78440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487680</xdr:colOff>
      <xdr:row>188</xdr:row>
      <xdr:rowOff>15240</xdr:rowOff>
    </xdr:from>
    <xdr:to>
      <xdr:col>11</xdr:col>
      <xdr:colOff>1760220</xdr:colOff>
      <xdr:row>208</xdr:row>
      <xdr:rowOff>167640</xdr:rowOff>
    </xdr:to>
    <xdr:graphicFrame macro="">
      <xdr:nvGraphicFramePr>
        <xdr:cNvPr id="9" name="Chart 8">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784860</xdr:colOff>
      <xdr:row>241</xdr:row>
      <xdr:rowOff>22860</xdr:rowOff>
    </xdr:from>
    <xdr:to>
      <xdr:col>11</xdr:col>
      <xdr:colOff>1889760</xdr:colOff>
      <xdr:row>264</xdr:row>
      <xdr:rowOff>26670</xdr:rowOff>
    </xdr:to>
    <xdr:graphicFrame macro="">
      <xdr:nvGraphicFramePr>
        <xdr:cNvPr id="12" name="Chart 11">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752475</xdr:colOff>
      <xdr:row>265</xdr:row>
      <xdr:rowOff>1</xdr:rowOff>
    </xdr:from>
    <xdr:to>
      <xdr:col>11</xdr:col>
      <xdr:colOff>1914525</xdr:colOff>
      <xdr:row>268</xdr:row>
      <xdr:rowOff>175261</xdr:rowOff>
    </xdr:to>
    <xdr:sp macro="" textlink="">
      <xdr:nvSpPr>
        <xdr:cNvPr id="13" name="TextBox 12">
          <a:extLst>
            <a:ext uri="{FF2B5EF4-FFF2-40B4-BE49-F238E27FC236}">
              <a16:creationId xmlns:a16="http://schemas.microsoft.com/office/drawing/2014/main" id="{00000000-0008-0000-0400-00000D000000}"/>
            </a:ext>
          </a:extLst>
        </xdr:cNvPr>
        <xdr:cNvSpPr txBox="1"/>
      </xdr:nvSpPr>
      <xdr:spPr>
        <a:xfrm>
          <a:off x="6650355" y="55123081"/>
          <a:ext cx="650367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600">
              <a:solidFill>
                <a:sysClr val="windowText" lastClr="000000"/>
              </a:solidFill>
            </a:rPr>
            <a:t>Assuming the trend continues, eliminating</a:t>
          </a:r>
          <a:r>
            <a:rPr lang="en-PH" sz="1600" baseline="0">
              <a:solidFill>
                <a:sysClr val="windowText" lastClr="000000"/>
              </a:solidFill>
            </a:rPr>
            <a:t> the </a:t>
          </a:r>
          <a:r>
            <a:rPr lang="en-PH" sz="1600" baseline="0">
              <a:solidFill>
                <a:srgbClr val="FF0000"/>
              </a:solidFill>
            </a:rPr>
            <a:t>7 Stubborns </a:t>
          </a:r>
          <a:r>
            <a:rPr lang="en-PH" sz="1600" baseline="0">
              <a:solidFill>
                <a:sysClr val="windowText" lastClr="000000"/>
              </a:solidFill>
            </a:rPr>
            <a:t>would mean </a:t>
          </a:r>
          <a:r>
            <a:rPr lang="en-PH" sz="1600" baseline="0">
              <a:solidFill>
                <a:srgbClr val="FF0000"/>
              </a:solidFill>
            </a:rPr>
            <a:t>sacrificing 6% </a:t>
          </a:r>
          <a:r>
            <a:rPr lang="en-PH" sz="1600" baseline="0">
              <a:solidFill>
                <a:sysClr val="windowText" lastClr="000000"/>
              </a:solidFill>
            </a:rPr>
            <a:t>of future Revenue Gains.</a:t>
          </a:r>
        </a:p>
        <a:p>
          <a:endParaRPr lang="en-PH" sz="1600" baseline="0">
            <a:solidFill>
              <a:sysClr val="windowText" lastClr="000000"/>
            </a:solidFill>
          </a:endParaRPr>
        </a:p>
      </xdr:txBody>
    </xdr:sp>
    <xdr:clientData/>
  </xdr:twoCellAnchor>
  <xdr:twoCellAnchor>
    <xdr:from>
      <xdr:col>7</xdr:col>
      <xdr:colOff>39669</xdr:colOff>
      <xdr:row>125</xdr:row>
      <xdr:rowOff>106680</xdr:rowOff>
    </xdr:from>
    <xdr:to>
      <xdr:col>12</xdr:col>
      <xdr:colOff>784413</xdr:colOff>
      <xdr:row>143</xdr:row>
      <xdr:rowOff>156882</xdr:rowOff>
    </xdr:to>
    <xdr:graphicFrame macro="">
      <xdr:nvGraphicFramePr>
        <xdr:cNvPr id="14" name="Chart 13">
          <a:extLst>
            <a:ext uri="{FF2B5EF4-FFF2-40B4-BE49-F238E27FC236}">
              <a16:creationId xmlns:a16="http://schemas.microsoft.com/office/drawing/2014/main" id="{00000000-0008-0000-04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414618</xdr:colOff>
      <xdr:row>8</xdr:row>
      <xdr:rowOff>22412</xdr:rowOff>
    </xdr:from>
    <xdr:to>
      <xdr:col>10</xdr:col>
      <xdr:colOff>347382</xdr:colOff>
      <xdr:row>22</xdr:row>
      <xdr:rowOff>179294</xdr:rowOff>
    </xdr:to>
    <xdr:graphicFrame macro="">
      <xdr:nvGraphicFramePr>
        <xdr:cNvPr id="15" name="Chart 14">
          <a:extLst>
            <a:ext uri="{FF2B5EF4-FFF2-40B4-BE49-F238E27FC236}">
              <a16:creationId xmlns:a16="http://schemas.microsoft.com/office/drawing/2014/main" id="{00000000-0008-0000-04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409012</xdr:colOff>
      <xdr:row>25</xdr:row>
      <xdr:rowOff>22412</xdr:rowOff>
    </xdr:from>
    <xdr:to>
      <xdr:col>10</xdr:col>
      <xdr:colOff>392205</xdr:colOff>
      <xdr:row>38</xdr:row>
      <xdr:rowOff>56029</xdr:rowOff>
    </xdr:to>
    <xdr:graphicFrame macro="">
      <xdr:nvGraphicFramePr>
        <xdr:cNvPr id="17" name="Chart 16">
          <a:extLst>
            <a:ext uri="{FF2B5EF4-FFF2-40B4-BE49-F238E27FC236}">
              <a16:creationId xmlns:a16="http://schemas.microsoft.com/office/drawing/2014/main" id="{00000000-0008-0000-04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414617</xdr:colOff>
      <xdr:row>40</xdr:row>
      <xdr:rowOff>40339</xdr:rowOff>
    </xdr:from>
    <xdr:to>
      <xdr:col>10</xdr:col>
      <xdr:colOff>425823</xdr:colOff>
      <xdr:row>54</xdr:row>
      <xdr:rowOff>134470</xdr:rowOff>
    </xdr:to>
    <xdr:graphicFrame macro="">
      <xdr:nvGraphicFramePr>
        <xdr:cNvPr id="18" name="Chart 17">
          <a:extLst>
            <a:ext uri="{FF2B5EF4-FFF2-40B4-BE49-F238E27FC236}">
              <a16:creationId xmlns:a16="http://schemas.microsoft.com/office/drawing/2014/main" id="{00000000-0008-0000-04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414618</xdr:colOff>
      <xdr:row>55</xdr:row>
      <xdr:rowOff>112059</xdr:rowOff>
    </xdr:from>
    <xdr:to>
      <xdr:col>10</xdr:col>
      <xdr:colOff>560294</xdr:colOff>
      <xdr:row>71</xdr:row>
      <xdr:rowOff>134471</xdr:rowOff>
    </xdr:to>
    <xdr:graphicFrame macro="">
      <xdr:nvGraphicFramePr>
        <xdr:cNvPr id="19" name="Chart 18">
          <a:extLst>
            <a:ext uri="{FF2B5EF4-FFF2-40B4-BE49-F238E27FC236}">
              <a16:creationId xmlns:a16="http://schemas.microsoft.com/office/drawing/2014/main" id="{00000000-0008-0000-04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9</xdr:col>
      <xdr:colOff>280147</xdr:colOff>
      <xdr:row>58</xdr:row>
      <xdr:rowOff>22411</xdr:rowOff>
    </xdr:from>
    <xdr:ext cx="959750" cy="264560"/>
    <xdr:sp macro="" textlink="">
      <xdr:nvSpPr>
        <xdr:cNvPr id="20" name="TextBox 19">
          <a:extLst>
            <a:ext uri="{FF2B5EF4-FFF2-40B4-BE49-F238E27FC236}">
              <a16:creationId xmlns:a16="http://schemas.microsoft.com/office/drawing/2014/main" id="{00000000-0008-0000-0400-000014000000}"/>
            </a:ext>
          </a:extLst>
        </xdr:cNvPr>
        <xdr:cNvSpPr txBox="1"/>
      </xdr:nvSpPr>
      <xdr:spPr>
        <a:xfrm>
          <a:off x="8886265" y="11295529"/>
          <a:ext cx="959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PH" sz="1100">
              <a:solidFill>
                <a:srgbClr val="FF0000"/>
              </a:solidFill>
            </a:rPr>
            <a:t>Revenue</a:t>
          </a:r>
          <a:r>
            <a:rPr lang="en-PH" sz="1100" baseline="0">
              <a:solidFill>
                <a:srgbClr val="FF0000"/>
              </a:solidFill>
            </a:rPr>
            <a:t> Loss</a:t>
          </a:r>
          <a:endParaRPr lang="en-PH" sz="1100">
            <a:solidFill>
              <a:srgbClr val="FF0000"/>
            </a:solidFill>
          </a:endParaRPr>
        </a:p>
      </xdr:txBody>
    </xdr:sp>
    <xdr:clientData/>
  </xdr:oneCellAnchor>
  <xdr:twoCellAnchor>
    <xdr:from>
      <xdr:col>6</xdr:col>
      <xdr:colOff>493059</xdr:colOff>
      <xdr:row>88</xdr:row>
      <xdr:rowOff>123265</xdr:rowOff>
    </xdr:from>
    <xdr:to>
      <xdr:col>10</xdr:col>
      <xdr:colOff>638736</xdr:colOff>
      <xdr:row>91</xdr:row>
      <xdr:rowOff>11206</xdr:rowOff>
    </xdr:to>
    <xdr:sp macro="" textlink="">
      <xdr:nvSpPr>
        <xdr:cNvPr id="21" name="TextBox 20">
          <a:extLst>
            <a:ext uri="{FF2B5EF4-FFF2-40B4-BE49-F238E27FC236}">
              <a16:creationId xmlns:a16="http://schemas.microsoft.com/office/drawing/2014/main" id="{00000000-0008-0000-0400-000015000000}"/>
            </a:ext>
          </a:extLst>
        </xdr:cNvPr>
        <xdr:cNvSpPr txBox="1"/>
      </xdr:nvSpPr>
      <xdr:spPr>
        <a:xfrm>
          <a:off x="6768353" y="17189824"/>
          <a:ext cx="4325471" cy="4594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Since majority of the proble</a:t>
          </a:r>
          <a:r>
            <a:rPr lang="en-PH" sz="1100" baseline="0"/>
            <a:t>m is from French clients, it is right to just eliminate them as future clients?</a:t>
          </a:r>
          <a:endParaRPr lang="en-PH" sz="1100"/>
        </a:p>
      </xdr:txBody>
    </xdr:sp>
    <xdr:clientData/>
  </xdr:twoCellAnchor>
  <xdr:twoCellAnchor>
    <xdr:from>
      <xdr:col>7</xdr:col>
      <xdr:colOff>72837</xdr:colOff>
      <xdr:row>147</xdr:row>
      <xdr:rowOff>30069</xdr:rowOff>
    </xdr:from>
    <xdr:to>
      <xdr:col>12</xdr:col>
      <xdr:colOff>919816</xdr:colOff>
      <xdr:row>166</xdr:row>
      <xdr:rowOff>69569</xdr:rowOff>
    </xdr:to>
    <xdr:graphicFrame macro="">
      <xdr:nvGraphicFramePr>
        <xdr:cNvPr id="23" name="Chart 22">
          <a:extLst>
            <a:ext uri="{FF2B5EF4-FFF2-40B4-BE49-F238E27FC236}">
              <a16:creationId xmlns:a16="http://schemas.microsoft.com/office/drawing/2014/main" id="{00000000-0008-0000-04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169302</xdr:colOff>
      <xdr:row>168</xdr:row>
      <xdr:rowOff>99640</xdr:rowOff>
    </xdr:from>
    <xdr:to>
      <xdr:col>12</xdr:col>
      <xdr:colOff>408548</xdr:colOff>
      <xdr:row>171</xdr:row>
      <xdr:rowOff>145677</xdr:rowOff>
    </xdr:to>
    <xdr:sp macro="" textlink="">
      <xdr:nvSpPr>
        <xdr:cNvPr id="24" name="TextBox 23">
          <a:extLst>
            <a:ext uri="{FF2B5EF4-FFF2-40B4-BE49-F238E27FC236}">
              <a16:creationId xmlns:a16="http://schemas.microsoft.com/office/drawing/2014/main" id="{00000000-0008-0000-0400-000018000000}"/>
            </a:ext>
          </a:extLst>
        </xdr:cNvPr>
        <xdr:cNvSpPr txBox="1"/>
      </xdr:nvSpPr>
      <xdr:spPr>
        <a:xfrm>
          <a:off x="9862390" y="32406199"/>
          <a:ext cx="7579099" cy="6175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400"/>
            <a:t>Whether from the</a:t>
          </a:r>
          <a:r>
            <a:rPr lang="en-PH" sz="1400" baseline="0"/>
            <a:t> "French Clients" standpoint, or from "All of the Clients" standpoint, t</a:t>
          </a:r>
          <a:r>
            <a:rPr lang="en-PH" sz="1400"/>
            <a:t>he</a:t>
          </a:r>
          <a:r>
            <a:rPr lang="en-PH" sz="1400" baseline="0"/>
            <a:t> </a:t>
          </a:r>
          <a:r>
            <a:rPr lang="en-PH" sz="1400" baseline="0">
              <a:solidFill>
                <a:srgbClr val="FF0000"/>
              </a:solidFill>
            </a:rPr>
            <a:t>7 Stubborns </a:t>
          </a:r>
          <a:r>
            <a:rPr lang="en-PH" sz="1400" baseline="0"/>
            <a:t>caused the </a:t>
          </a:r>
          <a:r>
            <a:rPr lang="en-PH" sz="1400" baseline="0">
              <a:solidFill>
                <a:srgbClr val="FF0000"/>
              </a:solidFill>
            </a:rPr>
            <a:t>highest Revenue Losses </a:t>
          </a:r>
          <a:r>
            <a:rPr lang="en-PH" sz="1400" baseline="0"/>
            <a:t>for the company.</a:t>
          </a:r>
          <a:endParaRPr lang="en-PH" sz="1400"/>
        </a:p>
      </xdr:txBody>
    </xdr:sp>
    <xdr:clientData/>
  </xdr:twoCellAnchor>
  <xdr:twoCellAnchor>
    <xdr:from>
      <xdr:col>3</xdr:col>
      <xdr:colOff>2108946</xdr:colOff>
      <xdr:row>271</xdr:row>
      <xdr:rowOff>146573</xdr:rowOff>
    </xdr:from>
    <xdr:to>
      <xdr:col>11</xdr:col>
      <xdr:colOff>1298089</xdr:colOff>
      <xdr:row>273</xdr:row>
      <xdr:rowOff>138953</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4529417" y="52074632"/>
          <a:ext cx="11784554" cy="373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600"/>
            <a:t>Yellevate</a:t>
          </a:r>
          <a:r>
            <a:rPr lang="en-PH" sz="1600" baseline="0"/>
            <a:t> can also opt to cut ties with just the top 2 Stubborns (Delinquents) because....</a:t>
          </a:r>
          <a:endParaRPr lang="en-PH" sz="1600"/>
        </a:p>
      </xdr:txBody>
    </xdr:sp>
    <xdr:clientData/>
  </xdr:twoCellAnchor>
  <xdr:twoCellAnchor>
    <xdr:from>
      <xdr:col>6</xdr:col>
      <xdr:colOff>632460</xdr:colOff>
      <xdr:row>275</xdr:row>
      <xdr:rowOff>49530</xdr:rowOff>
    </xdr:from>
    <xdr:to>
      <xdr:col>11</xdr:col>
      <xdr:colOff>289560</xdr:colOff>
      <xdr:row>298</xdr:row>
      <xdr:rowOff>83820</xdr:rowOff>
    </xdr:to>
    <xdr:graphicFrame macro="">
      <xdr:nvGraphicFramePr>
        <xdr:cNvPr id="16" name="Chart 15">
          <a:extLst>
            <a:ext uri="{FF2B5EF4-FFF2-40B4-BE49-F238E27FC236}">
              <a16:creationId xmlns:a16="http://schemas.microsoft.com/office/drawing/2014/main" id="{00000000-0008-0000-04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828675</xdr:colOff>
      <xdr:row>300</xdr:row>
      <xdr:rowOff>102870</xdr:rowOff>
    </xdr:from>
    <xdr:to>
      <xdr:col>11</xdr:col>
      <xdr:colOff>448235</xdr:colOff>
      <xdr:row>319</xdr:row>
      <xdr:rowOff>133350</xdr:rowOff>
    </xdr:to>
    <xdr:graphicFrame macro="">
      <xdr:nvGraphicFramePr>
        <xdr:cNvPr id="22" name="Chart 21">
          <a:extLst>
            <a:ext uri="{FF2B5EF4-FFF2-40B4-BE49-F238E27FC236}">
              <a16:creationId xmlns:a16="http://schemas.microsoft.com/office/drawing/2014/main" id="{00000000-0008-0000-0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9</xdr:col>
      <xdr:colOff>1399540</xdr:colOff>
      <xdr:row>282</xdr:row>
      <xdr:rowOff>137160</xdr:rowOff>
    </xdr:from>
    <xdr:ext cx="1236813" cy="264560"/>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14067790" y="54225553"/>
          <a:ext cx="12368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PH" sz="1100">
              <a:solidFill>
                <a:srgbClr val="FF0000"/>
              </a:solidFill>
            </a:rPr>
            <a:t>Delinquents</a:t>
          </a:r>
          <a:r>
            <a:rPr lang="en-PH" sz="1100" baseline="0">
              <a:solidFill>
                <a:srgbClr val="FF0000"/>
              </a:solidFill>
            </a:rPr>
            <a:t> (25%)</a:t>
          </a:r>
          <a:endParaRPr lang="en-PH" sz="1100">
            <a:solidFill>
              <a:srgbClr val="FF0000"/>
            </a:solidFill>
          </a:endParaRPr>
        </a:p>
      </xdr:txBody>
    </xdr:sp>
    <xdr:clientData/>
  </xdr:oneCellAnchor>
  <xdr:twoCellAnchor>
    <xdr:from>
      <xdr:col>9</xdr:col>
      <xdr:colOff>664029</xdr:colOff>
      <xdr:row>539</xdr:row>
      <xdr:rowOff>0</xdr:rowOff>
    </xdr:from>
    <xdr:to>
      <xdr:col>18</xdr:col>
      <xdr:colOff>609600</xdr:colOff>
      <xdr:row>571</xdr:row>
      <xdr:rowOff>76200</xdr:rowOff>
    </xdr:to>
    <xdr:graphicFrame macro="">
      <xdr:nvGraphicFramePr>
        <xdr:cNvPr id="28" name="Chart 27">
          <a:extLst>
            <a:ext uri="{FF2B5EF4-FFF2-40B4-BE49-F238E27FC236}">
              <a16:creationId xmlns:a16="http://schemas.microsoft.com/office/drawing/2014/main" id="{00000000-0008-0000-04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551328</xdr:colOff>
      <xdr:row>544</xdr:row>
      <xdr:rowOff>10245</xdr:rowOff>
    </xdr:from>
    <xdr:to>
      <xdr:col>17</xdr:col>
      <xdr:colOff>1640540</xdr:colOff>
      <xdr:row>557</xdr:row>
      <xdr:rowOff>17929</xdr:rowOff>
    </xdr:to>
    <xdr:sp macro="" textlink="">
      <xdr:nvSpPr>
        <xdr:cNvPr id="29" name="Rectangle 28">
          <a:extLst>
            <a:ext uri="{FF2B5EF4-FFF2-40B4-BE49-F238E27FC236}">
              <a16:creationId xmlns:a16="http://schemas.microsoft.com/office/drawing/2014/main" id="{00000000-0008-0000-0400-00001D000000}"/>
            </a:ext>
          </a:extLst>
        </xdr:cNvPr>
        <xdr:cNvSpPr/>
      </xdr:nvSpPr>
      <xdr:spPr>
        <a:xfrm>
          <a:off x="13137775" y="61131610"/>
          <a:ext cx="7507941" cy="2338507"/>
        </a:xfrm>
        <a:prstGeom prst="rect">
          <a:avLst/>
        </a:prstGeom>
        <a:solidFill>
          <a:schemeClr val="accent6">
            <a:lumMod val="20000"/>
            <a:lumOff val="80000"/>
            <a:alpha val="3900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9</xdr:col>
      <xdr:colOff>666522</xdr:colOff>
      <xdr:row>572</xdr:row>
      <xdr:rowOff>38099</xdr:rowOff>
    </xdr:from>
    <xdr:to>
      <xdr:col>14</xdr:col>
      <xdr:colOff>144008</xdr:colOff>
      <xdr:row>582</xdr:row>
      <xdr:rowOff>148544</xdr:rowOff>
    </xdr:to>
    <xdr:sp macro="" textlink="">
      <xdr:nvSpPr>
        <xdr:cNvPr id="30" name="TextBox 29">
          <a:extLst>
            <a:ext uri="{FF2B5EF4-FFF2-40B4-BE49-F238E27FC236}">
              <a16:creationId xmlns:a16="http://schemas.microsoft.com/office/drawing/2014/main" id="{00000000-0008-0000-0400-00001E000000}"/>
            </a:ext>
          </a:extLst>
        </xdr:cNvPr>
        <xdr:cNvSpPr txBox="1"/>
      </xdr:nvSpPr>
      <xdr:spPr>
        <a:xfrm>
          <a:off x="13334772" y="109371492"/>
          <a:ext cx="6104165" cy="20154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We</a:t>
          </a:r>
          <a:r>
            <a:rPr lang="en-PH" sz="1100" baseline="0"/>
            <a:t> still have a lot of loyal clients who doesn't dispute and we are gaining a lot of Revenues them.</a:t>
          </a:r>
        </a:p>
        <a:p>
          <a:endParaRPr lang="en-PH" sz="1100" baseline="0"/>
        </a:p>
        <a:p>
          <a:r>
            <a:rPr lang="en-PH" sz="1100" baseline="0"/>
            <a:t>Cutting ties with the 7 Devs (or just the King and Queen) may hit our future Revenue gains from 3-6%.</a:t>
          </a:r>
        </a:p>
        <a:p>
          <a:r>
            <a:rPr lang="en-PH" sz="1100" baseline="0"/>
            <a:t>But the time we consume in these disputes is better off spent in serving our loyal clients. Thus </a:t>
          </a:r>
        </a:p>
        <a:p>
          <a:r>
            <a:rPr lang="en-PH" sz="1100" baseline="0"/>
            <a:t>compensating for the consequence of eliminating the 7 Devs(or just the King and Queen).</a:t>
          </a:r>
        </a:p>
        <a:p>
          <a:endParaRPr lang="en-PH" sz="1100" baseline="0"/>
        </a:p>
        <a:p>
          <a:r>
            <a:rPr lang="en-PH" sz="1100" baseline="0"/>
            <a:t>we can even give special diecounts to clients that doesnt dispute and pay on time.</a:t>
          </a:r>
        </a:p>
        <a:p>
          <a:endParaRPr lang="en-PH" sz="1100" baseline="0"/>
        </a:p>
        <a:p>
          <a:r>
            <a:rPr lang="en-PH" sz="1100" baseline="0"/>
            <a:t>It's the management call.</a:t>
          </a:r>
          <a:endParaRPr lang="en-PH" sz="1100"/>
        </a:p>
      </xdr:txBody>
    </xdr:sp>
    <xdr:clientData/>
  </xdr:twoCellAnchor>
  <xdr:twoCellAnchor>
    <xdr:from>
      <xdr:col>11</xdr:col>
      <xdr:colOff>1516063</xdr:colOff>
      <xdr:row>546</xdr:row>
      <xdr:rowOff>39688</xdr:rowOff>
    </xdr:from>
    <xdr:to>
      <xdr:col>15</xdr:col>
      <xdr:colOff>825500</xdr:colOff>
      <xdr:row>548</xdr:row>
      <xdr:rowOff>158750</xdr:rowOff>
    </xdr:to>
    <xdr:sp macro="" textlink="">
      <xdr:nvSpPr>
        <xdr:cNvPr id="31" name="TextBox 30">
          <a:extLst>
            <a:ext uri="{FF2B5EF4-FFF2-40B4-BE49-F238E27FC236}">
              <a16:creationId xmlns:a16="http://schemas.microsoft.com/office/drawing/2014/main" id="{00000000-0008-0000-0400-00001F000000}"/>
            </a:ext>
          </a:extLst>
        </xdr:cNvPr>
        <xdr:cNvSpPr txBox="1"/>
      </xdr:nvSpPr>
      <xdr:spPr>
        <a:xfrm>
          <a:off x="12104688" y="62571313"/>
          <a:ext cx="3881437" cy="4841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2000">
              <a:solidFill>
                <a:srgbClr val="00B050"/>
              </a:solidFill>
            </a:rPr>
            <a:t>we still have a lot of loyal clients!!!</a:t>
          </a:r>
        </a:p>
      </xdr:txBody>
    </xdr:sp>
    <xdr:clientData/>
  </xdr:twoCellAnchor>
  <xdr:twoCellAnchor>
    <xdr:from>
      <xdr:col>6</xdr:col>
      <xdr:colOff>492124</xdr:colOff>
      <xdr:row>209</xdr:row>
      <xdr:rowOff>180179</xdr:rowOff>
    </xdr:from>
    <xdr:to>
      <xdr:col>11</xdr:col>
      <xdr:colOff>1619250</xdr:colOff>
      <xdr:row>232</xdr:row>
      <xdr:rowOff>55563</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757633</xdr:colOff>
      <xdr:row>651</xdr:row>
      <xdr:rowOff>102791</xdr:rowOff>
    </xdr:from>
    <xdr:to>
      <xdr:col>11</xdr:col>
      <xdr:colOff>1686718</xdr:colOff>
      <xdr:row>652</xdr:row>
      <xdr:rowOff>172244</xdr:rowOff>
    </xdr:to>
    <xdr:sp macro="" textlink="">
      <xdr:nvSpPr>
        <xdr:cNvPr id="37" name="TextBox 36">
          <a:extLst>
            <a:ext uri="{FF2B5EF4-FFF2-40B4-BE49-F238E27FC236}">
              <a16:creationId xmlns:a16="http://schemas.microsoft.com/office/drawing/2014/main" id="{00000000-0008-0000-0400-000025000000}"/>
            </a:ext>
          </a:extLst>
        </xdr:cNvPr>
        <xdr:cNvSpPr txBox="1"/>
      </xdr:nvSpPr>
      <xdr:spPr>
        <a:xfrm>
          <a:off x="11592321" y="84260135"/>
          <a:ext cx="929085" cy="257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solidFill>
              <a:srgbClr val="FF0000"/>
            </a:solidFill>
          </a:endParaRPr>
        </a:p>
      </xdr:txBody>
    </xdr:sp>
    <xdr:clientData/>
  </xdr:twoCellAnchor>
  <xdr:twoCellAnchor>
    <xdr:from>
      <xdr:col>7</xdr:col>
      <xdr:colOff>0</xdr:colOff>
      <xdr:row>330</xdr:row>
      <xdr:rowOff>0</xdr:rowOff>
    </xdr:from>
    <xdr:to>
      <xdr:col>11</xdr:col>
      <xdr:colOff>1672304</xdr:colOff>
      <xdr:row>350</xdr:row>
      <xdr:rowOff>69453</xdr:rowOff>
    </xdr:to>
    <xdr:graphicFrame macro="">
      <xdr:nvGraphicFramePr>
        <xdr:cNvPr id="50" name="Chart 49">
          <a:extLst>
            <a:ext uri="{FF2B5EF4-FFF2-40B4-BE49-F238E27FC236}">
              <a16:creationId xmlns:a16="http://schemas.microsoft.com/office/drawing/2014/main" id="{00000000-0008-0000-0400-00003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603308</xdr:colOff>
      <xdr:row>333</xdr:row>
      <xdr:rowOff>39688</xdr:rowOff>
    </xdr:from>
    <xdr:to>
      <xdr:col>8</xdr:col>
      <xdr:colOff>477825</xdr:colOff>
      <xdr:row>334</xdr:row>
      <xdr:rowOff>109140</xdr:rowOff>
    </xdr:to>
    <xdr:sp macro="" textlink="">
      <xdr:nvSpPr>
        <xdr:cNvPr id="56" name="TextBox 55">
          <a:extLst>
            <a:ext uri="{FF2B5EF4-FFF2-40B4-BE49-F238E27FC236}">
              <a16:creationId xmlns:a16="http://schemas.microsoft.com/office/drawing/2014/main" id="{00000000-0008-0000-0400-000038000000}"/>
            </a:ext>
          </a:extLst>
        </xdr:cNvPr>
        <xdr:cNvSpPr txBox="1"/>
      </xdr:nvSpPr>
      <xdr:spPr>
        <a:xfrm>
          <a:off x="10296396" y="63397747"/>
          <a:ext cx="883047" cy="2599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$214,165</a:t>
          </a:r>
        </a:p>
      </xdr:txBody>
    </xdr:sp>
    <xdr:clientData/>
  </xdr:twoCellAnchor>
  <xdr:twoCellAnchor>
    <xdr:from>
      <xdr:col>8</xdr:col>
      <xdr:colOff>1285068</xdr:colOff>
      <xdr:row>334</xdr:row>
      <xdr:rowOff>73024</xdr:rowOff>
    </xdr:from>
    <xdr:to>
      <xdr:col>9</xdr:col>
      <xdr:colOff>581083</xdr:colOff>
      <xdr:row>335</xdr:row>
      <xdr:rowOff>142477</xdr:rowOff>
    </xdr:to>
    <xdr:sp macro="" textlink="">
      <xdr:nvSpPr>
        <xdr:cNvPr id="57" name="TextBox 56">
          <a:extLst>
            <a:ext uri="{FF2B5EF4-FFF2-40B4-BE49-F238E27FC236}">
              <a16:creationId xmlns:a16="http://schemas.microsoft.com/office/drawing/2014/main" id="{00000000-0008-0000-0400-000039000000}"/>
            </a:ext>
          </a:extLst>
        </xdr:cNvPr>
        <xdr:cNvSpPr txBox="1"/>
      </xdr:nvSpPr>
      <xdr:spPr>
        <a:xfrm>
          <a:off x="11986686" y="63621583"/>
          <a:ext cx="876044" cy="2599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$197,728</a:t>
          </a:r>
        </a:p>
      </xdr:txBody>
    </xdr:sp>
    <xdr:clientData/>
  </xdr:twoCellAnchor>
  <xdr:twoCellAnchor>
    <xdr:from>
      <xdr:col>9</xdr:col>
      <xdr:colOff>1394864</xdr:colOff>
      <xdr:row>334</xdr:row>
      <xdr:rowOff>126206</xdr:rowOff>
    </xdr:from>
    <xdr:to>
      <xdr:col>10</xdr:col>
      <xdr:colOff>576718</xdr:colOff>
      <xdr:row>336</xdr:row>
      <xdr:rowOff>7143</xdr:rowOff>
    </xdr:to>
    <xdr:sp macro="" textlink="">
      <xdr:nvSpPr>
        <xdr:cNvPr id="58" name="TextBox 57">
          <a:extLst>
            <a:ext uri="{FF2B5EF4-FFF2-40B4-BE49-F238E27FC236}">
              <a16:creationId xmlns:a16="http://schemas.microsoft.com/office/drawing/2014/main" id="{00000000-0008-0000-0400-00003A000000}"/>
            </a:ext>
          </a:extLst>
        </xdr:cNvPr>
        <xdr:cNvSpPr txBox="1"/>
      </xdr:nvSpPr>
      <xdr:spPr>
        <a:xfrm>
          <a:off x="13676511" y="63674765"/>
          <a:ext cx="885148" cy="2619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$189,270</a:t>
          </a:r>
        </a:p>
      </xdr:txBody>
    </xdr:sp>
    <xdr:clientData/>
  </xdr:twoCellAnchor>
  <xdr:twoCellAnchor>
    <xdr:from>
      <xdr:col>11</xdr:col>
      <xdr:colOff>305512</xdr:colOff>
      <xdr:row>334</xdr:row>
      <xdr:rowOff>181373</xdr:rowOff>
    </xdr:from>
    <xdr:to>
      <xdr:col>11</xdr:col>
      <xdr:colOff>1183073</xdr:colOff>
      <xdr:row>336</xdr:row>
      <xdr:rowOff>60325</xdr:rowOff>
    </xdr:to>
    <xdr:sp macro="" textlink="">
      <xdr:nvSpPr>
        <xdr:cNvPr id="59" name="TextBox 58">
          <a:extLst>
            <a:ext uri="{FF2B5EF4-FFF2-40B4-BE49-F238E27FC236}">
              <a16:creationId xmlns:a16="http://schemas.microsoft.com/office/drawing/2014/main" id="{00000000-0008-0000-0400-00003B000000}"/>
            </a:ext>
          </a:extLst>
        </xdr:cNvPr>
        <xdr:cNvSpPr txBox="1"/>
      </xdr:nvSpPr>
      <xdr:spPr>
        <a:xfrm>
          <a:off x="15321394" y="63729932"/>
          <a:ext cx="877561" cy="2599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$183,364</a:t>
          </a:r>
        </a:p>
      </xdr:txBody>
    </xdr:sp>
    <xdr:clientData/>
  </xdr:twoCellAnchor>
  <xdr:twoCellAnchor>
    <xdr:from>
      <xdr:col>8</xdr:col>
      <xdr:colOff>243271</xdr:colOff>
      <xdr:row>334</xdr:row>
      <xdr:rowOff>92869</xdr:rowOff>
    </xdr:from>
    <xdr:to>
      <xdr:col>8</xdr:col>
      <xdr:colOff>1172356</xdr:colOff>
      <xdr:row>335</xdr:row>
      <xdr:rowOff>162322</xdr:rowOff>
    </xdr:to>
    <xdr:sp macro="" textlink="">
      <xdr:nvSpPr>
        <xdr:cNvPr id="60" name="TextBox 59">
          <a:extLst>
            <a:ext uri="{FF2B5EF4-FFF2-40B4-BE49-F238E27FC236}">
              <a16:creationId xmlns:a16="http://schemas.microsoft.com/office/drawing/2014/main" id="{00000000-0008-0000-0400-00003C000000}"/>
            </a:ext>
          </a:extLst>
        </xdr:cNvPr>
        <xdr:cNvSpPr txBox="1"/>
      </xdr:nvSpPr>
      <xdr:spPr>
        <a:xfrm>
          <a:off x="10944889" y="63641428"/>
          <a:ext cx="929085" cy="259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solidFill>
                <a:srgbClr val="FF0000"/>
              </a:solidFill>
            </a:rPr>
            <a:t>Revenue</a:t>
          </a:r>
          <a:r>
            <a:rPr lang="en-PH" sz="1100" baseline="0">
              <a:solidFill>
                <a:srgbClr val="FF0000"/>
              </a:solidFill>
            </a:rPr>
            <a:t> loss</a:t>
          </a:r>
          <a:endParaRPr lang="en-PH" sz="1100">
            <a:solidFill>
              <a:srgbClr val="FF0000"/>
            </a:solidFill>
          </a:endParaRPr>
        </a:p>
      </xdr:txBody>
    </xdr:sp>
    <xdr:clientData/>
  </xdr:twoCellAnchor>
  <xdr:twoCellAnchor>
    <xdr:from>
      <xdr:col>8</xdr:col>
      <xdr:colOff>246842</xdr:colOff>
      <xdr:row>337</xdr:row>
      <xdr:rowOff>116284</xdr:rowOff>
    </xdr:from>
    <xdr:to>
      <xdr:col>8</xdr:col>
      <xdr:colOff>1281496</xdr:colOff>
      <xdr:row>338</xdr:row>
      <xdr:rowOff>187721</xdr:rowOff>
    </xdr:to>
    <xdr:sp macro="" textlink="">
      <xdr:nvSpPr>
        <xdr:cNvPr id="61" name="TextBox 60">
          <a:extLst>
            <a:ext uri="{FF2B5EF4-FFF2-40B4-BE49-F238E27FC236}">
              <a16:creationId xmlns:a16="http://schemas.microsoft.com/office/drawing/2014/main" id="{00000000-0008-0000-0400-00003D000000}"/>
            </a:ext>
          </a:extLst>
        </xdr:cNvPr>
        <xdr:cNvSpPr txBox="1"/>
      </xdr:nvSpPr>
      <xdr:spPr>
        <a:xfrm>
          <a:off x="10948460" y="64236343"/>
          <a:ext cx="1034654"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solidFill>
                <a:srgbClr val="00B050"/>
              </a:solidFill>
            </a:rPr>
            <a:t>Revenue gain</a:t>
          </a:r>
        </a:p>
      </xdr:txBody>
    </xdr:sp>
    <xdr:clientData/>
  </xdr:twoCellAnchor>
  <xdr:twoCellAnchor>
    <xdr:from>
      <xdr:col>7</xdr:col>
      <xdr:colOff>0</xdr:colOff>
      <xdr:row>471</xdr:row>
      <xdr:rowOff>0</xdr:rowOff>
    </xdr:from>
    <xdr:to>
      <xdr:col>12</xdr:col>
      <xdr:colOff>13360</xdr:colOff>
      <xdr:row>498</xdr:row>
      <xdr:rowOff>10680</xdr:rowOff>
    </xdr:to>
    <xdr:graphicFrame macro="">
      <xdr:nvGraphicFramePr>
        <xdr:cNvPr id="65" name="Content Placeholder 8">
          <a:extLst>
            <a:ext uri="{FF2B5EF4-FFF2-40B4-BE49-F238E27FC236}">
              <a16:creationId xmlns:a16="http://schemas.microsoft.com/office/drawing/2014/main" id="{00000000-0008-0000-0400-000041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0</xdr:colOff>
      <xdr:row>511</xdr:row>
      <xdr:rowOff>0</xdr:rowOff>
    </xdr:from>
    <xdr:to>
      <xdr:col>12</xdr:col>
      <xdr:colOff>27215</xdr:colOff>
      <xdr:row>537</xdr:row>
      <xdr:rowOff>127000</xdr:rowOff>
    </xdr:to>
    <xdr:graphicFrame macro="">
      <xdr:nvGraphicFramePr>
        <xdr:cNvPr id="66" name="Content Placeholder 5">
          <a:extLst>
            <a:ext uri="{FF2B5EF4-FFF2-40B4-BE49-F238E27FC236}">
              <a16:creationId xmlns:a16="http://schemas.microsoft.com/office/drawing/2014/main" id="{00000000-0008-0000-0400-00004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421821</xdr:colOff>
      <xdr:row>320</xdr:row>
      <xdr:rowOff>81643</xdr:rowOff>
    </xdr:from>
    <xdr:to>
      <xdr:col>11</xdr:col>
      <xdr:colOff>517071</xdr:colOff>
      <xdr:row>323</xdr:row>
      <xdr:rowOff>54428</xdr:rowOff>
    </xdr:to>
    <xdr:sp macro="" textlink="">
      <xdr:nvSpPr>
        <xdr:cNvPr id="40" name="TextBox 39">
          <a:extLst>
            <a:ext uri="{FF2B5EF4-FFF2-40B4-BE49-F238E27FC236}">
              <a16:creationId xmlns:a16="http://schemas.microsoft.com/office/drawing/2014/main" id="{00000000-0008-0000-0400-000028000000}"/>
            </a:ext>
          </a:extLst>
        </xdr:cNvPr>
        <xdr:cNvSpPr txBox="1"/>
      </xdr:nvSpPr>
      <xdr:spPr>
        <a:xfrm>
          <a:off x="5170714" y="61409036"/>
          <a:ext cx="10749643" cy="5442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800"/>
            <a:t>outliers</a:t>
          </a:r>
          <a:r>
            <a:rPr lang="en-PH" sz="1800" baseline="0"/>
            <a:t> where derived using SQL codes</a:t>
          </a:r>
          <a:endParaRPr lang="en-PH" sz="1800"/>
        </a:p>
      </xdr:txBody>
    </xdr:sp>
    <xdr:clientData/>
  </xdr:twoCellAnchor>
  <xdr:twoCellAnchor>
    <xdr:from>
      <xdr:col>5</xdr:col>
      <xdr:colOff>476249</xdr:colOff>
      <xdr:row>360</xdr:row>
      <xdr:rowOff>13608</xdr:rowOff>
    </xdr:from>
    <xdr:to>
      <xdr:col>10</xdr:col>
      <xdr:colOff>380999</xdr:colOff>
      <xdr:row>381</xdr:row>
      <xdr:rowOff>122464</xdr:rowOff>
    </xdr:to>
    <xdr:graphicFrame macro="">
      <xdr:nvGraphicFramePr>
        <xdr:cNvPr id="8" name="Chart 7">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1632855</xdr:colOff>
      <xdr:row>396</xdr:row>
      <xdr:rowOff>29934</xdr:rowOff>
    </xdr:from>
    <xdr:to>
      <xdr:col>10</xdr:col>
      <xdr:colOff>489856</xdr:colOff>
      <xdr:row>419</xdr:row>
      <xdr:rowOff>40821</xdr:rowOff>
    </xdr:to>
    <xdr:graphicFrame macro="">
      <xdr:nvGraphicFramePr>
        <xdr:cNvPr id="10" name="Chart 9">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462643</xdr:colOff>
      <xdr:row>435</xdr:row>
      <xdr:rowOff>16327</xdr:rowOff>
    </xdr:from>
    <xdr:to>
      <xdr:col>9</xdr:col>
      <xdr:colOff>1428750</xdr:colOff>
      <xdr:row>459</xdr:row>
      <xdr:rowOff>40820</xdr:rowOff>
    </xdr:to>
    <xdr:graphicFrame macro="">
      <xdr:nvGraphicFramePr>
        <xdr:cNvPr id="25" name="Chart 24">
          <a:extLst>
            <a:ext uri="{FF2B5EF4-FFF2-40B4-BE49-F238E27FC236}">
              <a16:creationId xmlns:a16="http://schemas.microsoft.com/office/drawing/2014/main" id="{00000000-0008-0000-04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0.27846</cdr:x>
      <cdr:y>0.71818</cdr:y>
    </cdr:from>
    <cdr:to>
      <cdr:x>0.46555</cdr:x>
      <cdr:y>0.78057</cdr:y>
    </cdr:to>
    <cdr:sp macro="" textlink="">
      <cdr:nvSpPr>
        <cdr:cNvPr id="3" name="TextBox 25">
          <a:extLst xmlns:a="http://schemas.openxmlformats.org/drawingml/2006/main">
            <a:ext uri="{FF2B5EF4-FFF2-40B4-BE49-F238E27FC236}">
              <a16:creationId xmlns:a16="http://schemas.microsoft.com/office/drawing/2014/main" id="{7004E282-E7E3-9D1F-282A-EB598A77BA87}"/>
            </a:ext>
          </a:extLst>
        </cdr:cNvPr>
        <cdr:cNvSpPr txBox="1"/>
      </cdr:nvSpPr>
      <cdr:spPr>
        <a:xfrm xmlns:a="http://schemas.openxmlformats.org/drawingml/2006/main">
          <a:off x="1391920" y="3045460"/>
          <a:ext cx="935256"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chemeClr val="bg1"/>
              </a:solidFill>
            </a:rPr>
            <a:t>Others (75%)</a:t>
          </a:r>
        </a:p>
      </cdr:txBody>
    </cdr:sp>
  </cdr:relSizeAnchor>
  <cdr:relSizeAnchor xmlns:cdr="http://schemas.openxmlformats.org/drawingml/2006/chartDrawing">
    <cdr:from>
      <cdr:x>0.61155</cdr:x>
      <cdr:y>0.30001</cdr:y>
    </cdr:from>
    <cdr:to>
      <cdr:x>0.86244</cdr:x>
      <cdr:y>0.36002</cdr:y>
    </cdr:to>
    <cdr:sp macro="" textlink="">
      <cdr:nvSpPr>
        <cdr:cNvPr id="2" name="TextBox 25">
          <a:extLst xmlns:a="http://schemas.openxmlformats.org/drawingml/2006/main">
            <a:ext uri="{FF2B5EF4-FFF2-40B4-BE49-F238E27FC236}">
              <a16:creationId xmlns:a16="http://schemas.microsoft.com/office/drawing/2014/main" id="{7004E282-E7E3-9D1F-282A-EB598A77BA87}"/>
            </a:ext>
          </a:extLst>
        </cdr:cNvPr>
        <cdr:cNvSpPr txBox="1"/>
      </cdr:nvSpPr>
      <cdr:spPr>
        <a:xfrm xmlns:a="http://schemas.openxmlformats.org/drawingml/2006/main">
          <a:off x="2756430" y="1322590"/>
          <a:ext cx="1130822"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rgbClr val="FF0000"/>
              </a:solidFill>
            </a:rPr>
            <a:t>Deliquents</a:t>
          </a:r>
          <a:r>
            <a:rPr lang="en-PH" sz="1100" baseline="0">
              <a:solidFill>
                <a:srgbClr val="FF0000"/>
              </a:solidFill>
            </a:rPr>
            <a:t>(25%)</a:t>
          </a:r>
          <a:endParaRPr lang="en-PH" sz="1100">
            <a:solidFill>
              <a:srgbClr val="FF0000"/>
            </a:solidFill>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0.51527</cdr:x>
      <cdr:y>0.27801</cdr:y>
    </cdr:from>
    <cdr:to>
      <cdr:x>0.75284</cdr:x>
      <cdr:y>0.33829</cdr:y>
    </cdr:to>
    <cdr:sp macro="" textlink="">
      <cdr:nvSpPr>
        <cdr:cNvPr id="2" name="TextBox 25">
          <a:extLst xmlns:a="http://schemas.openxmlformats.org/drawingml/2006/main">
            <a:ext uri="{FF2B5EF4-FFF2-40B4-BE49-F238E27FC236}">
              <a16:creationId xmlns:a16="http://schemas.microsoft.com/office/drawing/2014/main" id="{7004E282-E7E3-9D1F-282A-EB598A77BA87}"/>
            </a:ext>
          </a:extLst>
        </cdr:cNvPr>
        <cdr:cNvSpPr txBox="1"/>
      </cdr:nvSpPr>
      <cdr:spPr>
        <a:xfrm xmlns:a="http://schemas.openxmlformats.org/drawingml/2006/main">
          <a:off x="2458361" y="1220219"/>
          <a:ext cx="1133452"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baseline="0">
              <a:solidFill>
                <a:schemeClr val="tx1"/>
              </a:solidFill>
            </a:rPr>
            <a:t>Delinquents(3%)</a:t>
          </a:r>
          <a:endParaRPr lang="en-PH" sz="1100">
            <a:solidFill>
              <a:schemeClr val="tx1"/>
            </a:solidFill>
          </a:endParaRPr>
        </a:p>
      </cdr:txBody>
    </cdr:sp>
  </cdr:relSizeAnchor>
  <cdr:relSizeAnchor xmlns:cdr="http://schemas.openxmlformats.org/drawingml/2006/chartDrawing">
    <cdr:from>
      <cdr:x>0.25784</cdr:x>
      <cdr:y>0.48882</cdr:y>
    </cdr:from>
    <cdr:to>
      <cdr:x>0.44725</cdr:x>
      <cdr:y>0.55317</cdr:y>
    </cdr:to>
    <cdr:sp macro="" textlink="">
      <cdr:nvSpPr>
        <cdr:cNvPr id="3" name="TextBox 25">
          <a:extLst xmlns:a="http://schemas.openxmlformats.org/drawingml/2006/main">
            <a:ext uri="{FF2B5EF4-FFF2-40B4-BE49-F238E27FC236}">
              <a16:creationId xmlns:a16="http://schemas.microsoft.com/office/drawing/2014/main" id="{E7AED866-3B83-CC28-3ECA-9CD45285858A}"/>
            </a:ext>
          </a:extLst>
        </cdr:cNvPr>
        <cdr:cNvSpPr txBox="1"/>
      </cdr:nvSpPr>
      <cdr:spPr>
        <a:xfrm xmlns:a="http://schemas.openxmlformats.org/drawingml/2006/main">
          <a:off x="1154518" y="2005961"/>
          <a:ext cx="848121" cy="26407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chemeClr val="bg1"/>
              </a:solidFill>
            </a:rPr>
            <a:t>Others (97%)</a:t>
          </a:r>
        </a:p>
      </cdr:txBody>
    </cdr:sp>
  </cdr:relSizeAnchor>
</c:userShapes>
</file>

<file path=xl/drawings/drawing22.xml><?xml version="1.0" encoding="utf-8"?>
<c:userShapes xmlns:c="http://schemas.openxmlformats.org/drawingml/2006/chart">
  <cdr:relSizeAnchor xmlns:cdr="http://schemas.openxmlformats.org/drawingml/2006/chartDrawing">
    <cdr:from>
      <cdr:x>0.19682</cdr:x>
      <cdr:y>0.4021</cdr:y>
    </cdr:from>
    <cdr:to>
      <cdr:x>0.34662</cdr:x>
      <cdr:y>0.46823</cdr:y>
    </cdr:to>
    <cdr:sp macro="" textlink="">
      <cdr:nvSpPr>
        <cdr:cNvPr id="2" name="TextBox 24">
          <a:extLst xmlns:a="http://schemas.openxmlformats.org/drawingml/2006/main">
            <a:ext uri="{FF2B5EF4-FFF2-40B4-BE49-F238E27FC236}">
              <a16:creationId xmlns:a16="http://schemas.microsoft.com/office/drawing/2014/main" id="{70DF53A5-7C4A-D715-1006-71D58764913C}"/>
            </a:ext>
          </a:extLst>
        </cdr:cNvPr>
        <cdr:cNvSpPr txBox="1"/>
      </cdr:nvSpPr>
      <cdr:spPr>
        <a:xfrm xmlns:a="http://schemas.openxmlformats.org/drawingml/2006/main">
          <a:off x="1228828" y="1608601"/>
          <a:ext cx="935256"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chemeClr val="bg1">
                  <a:lumMod val="50000"/>
                </a:schemeClr>
              </a:solidFill>
            </a:rPr>
            <a:t>Others (43%)</a:t>
          </a:r>
        </a:p>
      </cdr:txBody>
    </cdr:sp>
  </cdr:relSizeAnchor>
  <cdr:relSizeAnchor xmlns:cdr="http://schemas.openxmlformats.org/drawingml/2006/chartDrawing">
    <cdr:from>
      <cdr:x>0.66782</cdr:x>
      <cdr:y>0.41429</cdr:y>
    </cdr:from>
    <cdr:to>
      <cdr:x>0.86588</cdr:x>
      <cdr:y>0.48042</cdr:y>
    </cdr:to>
    <cdr:sp macro="" textlink="">
      <cdr:nvSpPr>
        <cdr:cNvPr id="3" name="TextBox 24">
          <a:extLst xmlns:a="http://schemas.openxmlformats.org/drawingml/2006/main">
            <a:ext uri="{FF2B5EF4-FFF2-40B4-BE49-F238E27FC236}">
              <a16:creationId xmlns:a16="http://schemas.microsoft.com/office/drawing/2014/main" id="{00000000-0008-0000-0300-000019000000}"/>
            </a:ext>
          </a:extLst>
        </cdr:cNvPr>
        <cdr:cNvSpPr txBox="1"/>
      </cdr:nvSpPr>
      <cdr:spPr>
        <a:xfrm xmlns:a="http://schemas.openxmlformats.org/drawingml/2006/main">
          <a:off x="4169484" y="1657362"/>
          <a:ext cx="1236557"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rgbClr val="FF0000"/>
              </a:solidFill>
            </a:rPr>
            <a:t>7</a:t>
          </a:r>
          <a:r>
            <a:rPr lang="en-PH" sz="1100" baseline="0">
              <a:solidFill>
                <a:srgbClr val="FF0000"/>
              </a:solidFill>
            </a:rPr>
            <a:t> Stubborns (57%)</a:t>
          </a:r>
          <a:endParaRPr lang="en-PH" sz="1100">
            <a:solidFill>
              <a:srgbClr val="FF0000"/>
            </a:solidFill>
          </a:endParaRPr>
        </a:p>
      </cdr:txBody>
    </cdr:sp>
  </cdr:relSizeAnchor>
</c:userShapes>
</file>

<file path=xl/drawings/drawing23.xml><?xml version="1.0" encoding="utf-8"?>
<c:userShapes xmlns:c="http://schemas.openxmlformats.org/drawingml/2006/chart">
  <cdr:relSizeAnchor xmlns:cdr="http://schemas.openxmlformats.org/drawingml/2006/chartDrawing">
    <cdr:from>
      <cdr:x>0.31716</cdr:x>
      <cdr:y>0.39831</cdr:y>
    </cdr:from>
    <cdr:to>
      <cdr:x>0.43682</cdr:x>
      <cdr:y>0.54242</cdr:y>
    </cdr:to>
    <cdr:sp macro="" textlink="">
      <cdr:nvSpPr>
        <cdr:cNvPr id="2" name="TextBox 50">
          <a:extLst xmlns:a="http://schemas.openxmlformats.org/drawingml/2006/main">
            <a:ext uri="{FF2B5EF4-FFF2-40B4-BE49-F238E27FC236}">
              <a16:creationId xmlns:a16="http://schemas.microsoft.com/office/drawing/2014/main" id="{00000000-0008-0000-0500-000033000000}"/>
            </a:ext>
          </a:extLst>
        </cdr:cNvPr>
        <cdr:cNvSpPr txBox="1"/>
      </cdr:nvSpPr>
      <cdr:spPr>
        <a:xfrm xmlns:a="http://schemas.openxmlformats.org/drawingml/2006/main">
          <a:off x="1920213" y="1499710"/>
          <a:ext cx="724462" cy="54259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PH" sz="1100" b="1">
              <a:solidFill>
                <a:schemeClr val="bg1"/>
              </a:solidFill>
            </a:rPr>
            <a:t>Revenue</a:t>
          </a:r>
        </a:p>
        <a:p xmlns:a="http://schemas.openxmlformats.org/drawingml/2006/main">
          <a:pPr algn="ctr"/>
          <a:r>
            <a:rPr lang="en-PH" sz="1100" b="1" baseline="0">
              <a:solidFill>
                <a:schemeClr val="bg1"/>
              </a:solidFill>
            </a:rPr>
            <a:t> loss</a:t>
          </a:r>
          <a:endParaRPr lang="en-PH" sz="1100" b="1">
            <a:solidFill>
              <a:schemeClr val="bg1"/>
            </a:solidFill>
          </a:endParaRPr>
        </a:p>
      </cdr:txBody>
    </cdr:sp>
  </cdr:relSizeAnchor>
  <cdr:relSizeAnchor xmlns:cdr="http://schemas.openxmlformats.org/drawingml/2006/chartDrawing">
    <cdr:from>
      <cdr:x>0.0421</cdr:x>
      <cdr:y>0.38211</cdr:y>
    </cdr:from>
    <cdr:to>
      <cdr:x>0.2401</cdr:x>
      <cdr:y>0.53349</cdr:y>
    </cdr:to>
    <cdr:sp macro="" textlink="">
      <cdr:nvSpPr>
        <cdr:cNvPr id="3" name="TextBox 51">
          <a:extLst xmlns:a="http://schemas.openxmlformats.org/drawingml/2006/main">
            <a:ext uri="{FF2B5EF4-FFF2-40B4-BE49-F238E27FC236}">
              <a16:creationId xmlns:a16="http://schemas.microsoft.com/office/drawing/2014/main" id="{00000000-0008-0000-0500-000034000000}"/>
            </a:ext>
          </a:extLst>
        </cdr:cNvPr>
        <cdr:cNvSpPr txBox="1"/>
      </cdr:nvSpPr>
      <cdr:spPr>
        <a:xfrm xmlns:a="http://schemas.openxmlformats.org/drawingml/2006/main">
          <a:off x="254907" y="1438729"/>
          <a:ext cx="1198743" cy="56995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PH" sz="1100" b="1">
              <a:solidFill>
                <a:schemeClr val="bg1"/>
              </a:solidFill>
            </a:rPr>
            <a:t>Revenue</a:t>
          </a:r>
        </a:p>
        <a:p xmlns:a="http://schemas.openxmlformats.org/drawingml/2006/main">
          <a:pPr algn="ctr"/>
          <a:r>
            <a:rPr lang="en-PH" sz="1100" b="1">
              <a:solidFill>
                <a:schemeClr val="bg1"/>
              </a:solidFill>
            </a:rPr>
            <a:t> gain</a:t>
          </a:r>
        </a:p>
      </cdr:txBody>
    </cdr:sp>
  </cdr:relSizeAnchor>
  <cdr:relSizeAnchor xmlns:cdr="http://schemas.openxmlformats.org/drawingml/2006/chartDrawing">
    <cdr:from>
      <cdr:x>0.56111</cdr:x>
      <cdr:y>0.42798</cdr:y>
    </cdr:from>
    <cdr:to>
      <cdr:x>0.68077</cdr:x>
      <cdr:y>0.57209</cdr:y>
    </cdr:to>
    <cdr:sp macro="" textlink="">
      <cdr:nvSpPr>
        <cdr:cNvPr id="6" name="TextBox 50">
          <a:extLst xmlns:a="http://schemas.openxmlformats.org/drawingml/2006/main">
            <a:ext uri="{FF2B5EF4-FFF2-40B4-BE49-F238E27FC236}">
              <a16:creationId xmlns:a16="http://schemas.microsoft.com/office/drawing/2014/main" id="{380E37B4-2A83-CDE0-7D48-84654ECC7CBC}"/>
            </a:ext>
          </a:extLst>
        </cdr:cNvPr>
        <cdr:cNvSpPr txBox="1"/>
      </cdr:nvSpPr>
      <cdr:spPr>
        <a:xfrm xmlns:a="http://schemas.openxmlformats.org/drawingml/2006/main">
          <a:off x="3681506" y="1518771"/>
          <a:ext cx="785106" cy="5114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PH" sz="1100" b="1">
              <a:solidFill>
                <a:schemeClr val="bg1"/>
              </a:solidFill>
            </a:rPr>
            <a:t>Revenue</a:t>
          </a:r>
        </a:p>
        <a:p xmlns:a="http://schemas.openxmlformats.org/drawingml/2006/main">
          <a:pPr algn="ctr"/>
          <a:r>
            <a:rPr lang="en-PH" sz="1100" b="1" baseline="0">
              <a:solidFill>
                <a:schemeClr val="bg1"/>
              </a:solidFill>
            </a:rPr>
            <a:t> loss</a:t>
          </a:r>
          <a:endParaRPr lang="en-PH" sz="1100" b="1">
            <a:solidFill>
              <a:schemeClr val="bg1"/>
            </a:solidFill>
          </a:endParaRPr>
        </a:p>
      </cdr:txBody>
    </cdr:sp>
  </cdr:relSizeAnchor>
  <cdr:relSizeAnchor xmlns:cdr="http://schemas.openxmlformats.org/drawingml/2006/chartDrawing">
    <cdr:from>
      <cdr:x>0.79851</cdr:x>
      <cdr:y>0.47219</cdr:y>
    </cdr:from>
    <cdr:to>
      <cdr:x>0.91817</cdr:x>
      <cdr:y>0.6163</cdr:y>
    </cdr:to>
    <cdr:sp macro="" textlink="">
      <cdr:nvSpPr>
        <cdr:cNvPr id="7" name="TextBox 50">
          <a:extLst xmlns:a="http://schemas.openxmlformats.org/drawingml/2006/main">
            <a:ext uri="{FF2B5EF4-FFF2-40B4-BE49-F238E27FC236}">
              <a16:creationId xmlns:a16="http://schemas.microsoft.com/office/drawing/2014/main" id="{380E37B4-2A83-CDE0-7D48-84654ECC7CBC}"/>
            </a:ext>
          </a:extLst>
        </cdr:cNvPr>
        <cdr:cNvSpPr txBox="1"/>
      </cdr:nvSpPr>
      <cdr:spPr>
        <a:xfrm xmlns:a="http://schemas.openxmlformats.org/drawingml/2006/main">
          <a:off x="5239124" y="1675653"/>
          <a:ext cx="785106" cy="5114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PH" sz="1100" b="1">
              <a:solidFill>
                <a:schemeClr val="bg1"/>
              </a:solidFill>
            </a:rPr>
            <a:t>Revenue</a:t>
          </a:r>
        </a:p>
        <a:p xmlns:a="http://schemas.openxmlformats.org/drawingml/2006/main">
          <a:pPr algn="ctr"/>
          <a:r>
            <a:rPr lang="en-PH" sz="1100" b="1" baseline="0">
              <a:solidFill>
                <a:schemeClr val="bg1"/>
              </a:solidFill>
            </a:rPr>
            <a:t> loss</a:t>
          </a:r>
          <a:endParaRPr lang="en-PH" sz="1100" b="1">
            <a:solidFill>
              <a:schemeClr val="bg1"/>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0.58383</cdr:x>
      <cdr:y>0.23866</cdr:y>
    </cdr:from>
    <cdr:to>
      <cdr:x>0.67169</cdr:x>
      <cdr:y>0.33174</cdr:y>
    </cdr:to>
    <cdr:sp macro="" textlink="">
      <cdr:nvSpPr>
        <cdr:cNvPr id="2" name="TextBox 19"/>
        <cdr:cNvSpPr txBox="1"/>
      </cdr:nvSpPr>
      <cdr:spPr>
        <a:xfrm xmlns:a="http://schemas.openxmlformats.org/drawingml/2006/main">
          <a:off x="2616947" y="678330"/>
          <a:ext cx="393826"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rgbClr val="FF0000"/>
              </a:solidFill>
            </a:rPr>
            <a:t>lost</a:t>
          </a:r>
        </a:p>
      </cdr:txBody>
    </cdr:sp>
  </cdr:relSizeAnchor>
  <cdr:relSizeAnchor xmlns:cdr="http://schemas.openxmlformats.org/drawingml/2006/chartDrawing">
    <cdr:from>
      <cdr:x>0.66883</cdr:x>
      <cdr:y>0.43579</cdr:y>
    </cdr:from>
    <cdr:to>
      <cdr:x>0.76566</cdr:x>
      <cdr:y>0.52887</cdr:y>
    </cdr:to>
    <cdr:sp macro="" textlink="">
      <cdr:nvSpPr>
        <cdr:cNvPr id="3" name="TextBox 19"/>
        <cdr:cNvSpPr txBox="1"/>
      </cdr:nvSpPr>
      <cdr:spPr>
        <a:xfrm xmlns:a="http://schemas.openxmlformats.org/drawingml/2006/main">
          <a:off x="2997947" y="1238624"/>
          <a:ext cx="434030"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rgbClr val="92D050"/>
              </a:solidFill>
            </a:rPr>
            <a:t>won</a:t>
          </a:r>
        </a:p>
      </cdr:txBody>
    </cdr:sp>
  </cdr:relSizeAnchor>
  <cdr:relSizeAnchor xmlns:cdr="http://schemas.openxmlformats.org/drawingml/2006/chartDrawing">
    <cdr:from>
      <cdr:x>0.15133</cdr:x>
      <cdr:y>0.43579</cdr:y>
    </cdr:from>
    <cdr:to>
      <cdr:x>0.32811</cdr:x>
      <cdr:y>0.52887</cdr:y>
    </cdr:to>
    <cdr:sp macro="" textlink="">
      <cdr:nvSpPr>
        <cdr:cNvPr id="4" name="TextBox 19"/>
        <cdr:cNvSpPr txBox="1"/>
      </cdr:nvSpPr>
      <cdr:spPr>
        <a:xfrm xmlns:a="http://schemas.openxmlformats.org/drawingml/2006/main">
          <a:off x="678329" y="1238624"/>
          <a:ext cx="792396"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rgbClr val="00B050"/>
              </a:solidFill>
            </a:rPr>
            <a:t>no</a:t>
          </a:r>
          <a:r>
            <a:rPr lang="en-PH" sz="1100" baseline="0">
              <a:solidFill>
                <a:srgbClr val="00B050"/>
              </a:solidFill>
            </a:rPr>
            <a:t> dispute</a:t>
          </a:r>
          <a:endParaRPr lang="en-PH" sz="1100">
            <a:solidFill>
              <a:srgbClr val="00B050"/>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0.64152</cdr:x>
      <cdr:y>0.39111</cdr:y>
    </cdr:from>
    <cdr:to>
      <cdr:x>0.75403</cdr:x>
      <cdr:y>0.48029</cdr:y>
    </cdr:to>
    <cdr:sp macro="" textlink="">
      <cdr:nvSpPr>
        <cdr:cNvPr id="2" name="TextBox 19"/>
        <cdr:cNvSpPr txBox="1"/>
      </cdr:nvSpPr>
      <cdr:spPr>
        <a:xfrm xmlns:a="http://schemas.openxmlformats.org/drawingml/2006/main">
          <a:off x="2897094" y="1160183"/>
          <a:ext cx="508088"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chemeClr val="tx1"/>
              </a:solidFill>
            </a:rPr>
            <a:t>China</a:t>
          </a:r>
        </a:p>
      </cdr:txBody>
    </cdr:sp>
  </cdr:relSizeAnchor>
  <cdr:relSizeAnchor xmlns:cdr="http://schemas.openxmlformats.org/drawingml/2006/chartDrawing">
    <cdr:from>
      <cdr:x>0.61919</cdr:x>
      <cdr:y>0.79908</cdr:y>
    </cdr:from>
    <cdr:to>
      <cdr:x>0.74546</cdr:x>
      <cdr:y>0.88827</cdr:y>
    </cdr:to>
    <cdr:sp macro="" textlink="">
      <cdr:nvSpPr>
        <cdr:cNvPr id="3" name="TextBox 19"/>
        <cdr:cNvSpPr txBox="1"/>
      </cdr:nvSpPr>
      <cdr:spPr>
        <a:xfrm xmlns:a="http://schemas.openxmlformats.org/drawingml/2006/main">
          <a:off x="2796241" y="2370417"/>
          <a:ext cx="570221"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rgbClr val="00B050"/>
              </a:solidFill>
            </a:rPr>
            <a:t>France</a:t>
          </a:r>
        </a:p>
      </cdr:txBody>
    </cdr:sp>
  </cdr:relSizeAnchor>
  <cdr:relSizeAnchor xmlns:cdr="http://schemas.openxmlformats.org/drawingml/2006/chartDrawing">
    <cdr:from>
      <cdr:x>0.25691</cdr:x>
      <cdr:y>0.79531</cdr:y>
    </cdr:from>
    <cdr:to>
      <cdr:x>0.3322</cdr:x>
      <cdr:y>0.88449</cdr:y>
    </cdr:to>
    <cdr:sp macro="" textlink="">
      <cdr:nvSpPr>
        <cdr:cNvPr id="4" name="TextBox 19"/>
        <cdr:cNvSpPr txBox="1"/>
      </cdr:nvSpPr>
      <cdr:spPr>
        <a:xfrm xmlns:a="http://schemas.openxmlformats.org/drawingml/2006/main">
          <a:off x="1160182" y="2359212"/>
          <a:ext cx="340029"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chemeClr val="tx1"/>
              </a:solidFill>
            </a:rPr>
            <a:t>US</a:t>
          </a:r>
        </a:p>
      </cdr:txBody>
    </cdr:sp>
  </cdr:relSizeAnchor>
  <cdr:relSizeAnchor xmlns:cdr="http://schemas.openxmlformats.org/drawingml/2006/chartDrawing">
    <cdr:from>
      <cdr:x>0.19735</cdr:x>
      <cdr:y>0.50065</cdr:y>
    </cdr:from>
    <cdr:to>
      <cdr:x>0.31818</cdr:x>
      <cdr:y>0.58984</cdr:y>
    </cdr:to>
    <cdr:sp macro="" textlink="">
      <cdr:nvSpPr>
        <cdr:cNvPr id="5" name="TextBox 19"/>
        <cdr:cNvSpPr txBox="1"/>
      </cdr:nvSpPr>
      <cdr:spPr>
        <a:xfrm xmlns:a="http://schemas.openxmlformats.org/drawingml/2006/main">
          <a:off x="891242" y="1485153"/>
          <a:ext cx="545662"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chemeClr val="tx1"/>
              </a:solidFill>
            </a:rPr>
            <a:t>Russia</a:t>
          </a:r>
        </a:p>
      </cdr:txBody>
    </cdr:sp>
  </cdr:relSizeAnchor>
  <cdr:relSizeAnchor xmlns:cdr="http://schemas.openxmlformats.org/drawingml/2006/chartDrawing">
    <cdr:from>
      <cdr:x>0.32639</cdr:x>
      <cdr:y>0.30422</cdr:y>
    </cdr:from>
    <cdr:to>
      <cdr:x>0.43659</cdr:x>
      <cdr:y>0.39341</cdr:y>
    </cdr:to>
    <cdr:sp macro="" textlink="">
      <cdr:nvSpPr>
        <cdr:cNvPr id="6" name="TextBox 19"/>
        <cdr:cNvSpPr txBox="1"/>
      </cdr:nvSpPr>
      <cdr:spPr>
        <a:xfrm xmlns:a="http://schemas.openxmlformats.org/drawingml/2006/main">
          <a:off x="1473948" y="902447"/>
          <a:ext cx="497700"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chemeClr val="tx1"/>
              </a:solidFill>
            </a:rPr>
            <a:t>Spain</a:t>
          </a:r>
        </a:p>
      </cdr:txBody>
    </cdr:sp>
  </cdr:relSizeAnchor>
</c:userShapes>
</file>

<file path=xl/drawings/drawing5.xml><?xml version="1.0" encoding="utf-8"?>
<c:userShapes xmlns:c="http://schemas.openxmlformats.org/drawingml/2006/chart">
  <cdr:relSizeAnchor xmlns:cdr="http://schemas.openxmlformats.org/drawingml/2006/chartDrawing">
    <cdr:from>
      <cdr:x>0.51752</cdr:x>
      <cdr:y>0.07081</cdr:y>
    </cdr:from>
    <cdr:to>
      <cdr:x>0.66254</cdr:x>
      <cdr:y>0.27932</cdr:y>
    </cdr:to>
    <cdr:sp macro="" textlink="">
      <cdr:nvSpPr>
        <cdr:cNvPr id="2" name="TextBox 1"/>
        <cdr:cNvSpPr txBox="1"/>
      </cdr:nvSpPr>
      <cdr:spPr>
        <a:xfrm xmlns:a="http://schemas.openxmlformats.org/drawingml/2006/main">
          <a:off x="3263265" y="31051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PH" sz="1100"/>
            <a:t>7</a:t>
          </a:r>
          <a:r>
            <a:rPr lang="en-PH" sz="1100" baseline="0"/>
            <a:t> Stubborns (6%)</a:t>
          </a:r>
          <a:endParaRPr lang="en-PH" sz="1100"/>
        </a:p>
      </cdr:txBody>
    </cdr:sp>
  </cdr:relSizeAnchor>
</c:userShapes>
</file>

<file path=xl/drawings/drawing6.xml><?xml version="1.0" encoding="utf-8"?>
<c:userShapes xmlns:c="http://schemas.openxmlformats.org/drawingml/2006/chart">
  <cdr:relSizeAnchor xmlns:cdr="http://schemas.openxmlformats.org/drawingml/2006/chartDrawing">
    <cdr:from>
      <cdr:x>0.63102</cdr:x>
      <cdr:y>0.15899</cdr:y>
    </cdr:from>
    <cdr:to>
      <cdr:x>0.8877</cdr:x>
      <cdr:y>0.25499</cdr:y>
    </cdr:to>
    <cdr:sp macro="" textlink="">
      <cdr:nvSpPr>
        <cdr:cNvPr id="2" name="TextBox 1"/>
        <cdr:cNvSpPr txBox="1"/>
      </cdr:nvSpPr>
      <cdr:spPr>
        <a:xfrm xmlns:a="http://schemas.openxmlformats.org/drawingml/2006/main">
          <a:off x="2644589" y="463925"/>
          <a:ext cx="1075764" cy="28014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PH" sz="1100">
              <a:solidFill>
                <a:srgbClr val="FF0000"/>
              </a:solidFill>
            </a:rPr>
            <a:t>Lost (17.69%)</a:t>
          </a:r>
        </a:p>
      </cdr:txBody>
    </cdr:sp>
  </cdr:relSizeAnchor>
  <cdr:relSizeAnchor xmlns:cdr="http://schemas.openxmlformats.org/drawingml/2006/chartDrawing">
    <cdr:from>
      <cdr:x>0.76043</cdr:x>
      <cdr:y>0.50845</cdr:y>
    </cdr:from>
    <cdr:to>
      <cdr:x>0.97861</cdr:x>
      <cdr:y>0.82181</cdr:y>
    </cdr:to>
    <cdr:sp macro="" textlink="">
      <cdr:nvSpPr>
        <cdr:cNvPr id="3" name="TextBox 2"/>
        <cdr:cNvSpPr txBox="1"/>
      </cdr:nvSpPr>
      <cdr:spPr>
        <a:xfrm xmlns:a="http://schemas.openxmlformats.org/drawingml/2006/main">
          <a:off x="3186953" y="148366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PH" sz="1100">
              <a:solidFill>
                <a:srgbClr val="00B0F0"/>
              </a:solidFill>
            </a:rPr>
            <a:t>Won (82.31%)</a:t>
          </a:r>
        </a:p>
      </cdr:txBody>
    </cdr:sp>
  </cdr:relSizeAnchor>
</c:userShapes>
</file>

<file path=xl/drawings/drawing7.xml><?xml version="1.0" encoding="utf-8"?>
<c:userShapes xmlns:c="http://schemas.openxmlformats.org/drawingml/2006/chart">
  <cdr:relSizeAnchor xmlns:cdr="http://schemas.openxmlformats.org/drawingml/2006/chartDrawing">
    <cdr:from>
      <cdr:x>0.72539</cdr:x>
      <cdr:y>0.37322</cdr:y>
    </cdr:from>
    <cdr:to>
      <cdr:x>0.93679</cdr:x>
      <cdr:y>0.68419</cdr:y>
    </cdr:to>
    <cdr:sp macro="" textlink="">
      <cdr:nvSpPr>
        <cdr:cNvPr id="2" name="TextBox 1"/>
        <cdr:cNvSpPr txBox="1"/>
      </cdr:nvSpPr>
      <cdr:spPr>
        <a:xfrm xmlns:a="http://schemas.openxmlformats.org/drawingml/2006/main">
          <a:off x="3137646" y="1187755"/>
          <a:ext cx="914400" cy="98967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PH" sz="1100">
              <a:solidFill>
                <a:srgbClr val="00B050"/>
              </a:solidFill>
            </a:rPr>
            <a:t>Revenue</a:t>
          </a:r>
          <a:r>
            <a:rPr lang="en-PH" sz="1100" baseline="0">
              <a:solidFill>
                <a:srgbClr val="00B050"/>
              </a:solidFill>
            </a:rPr>
            <a:t> Gains</a:t>
          </a:r>
          <a:endParaRPr lang="en-PH" sz="1100">
            <a:solidFill>
              <a:srgbClr val="00B050"/>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0.27846</cdr:x>
      <cdr:y>0.71818</cdr:y>
    </cdr:from>
    <cdr:to>
      <cdr:x>0.46555</cdr:x>
      <cdr:y>0.78057</cdr:y>
    </cdr:to>
    <cdr:sp macro="" textlink="">
      <cdr:nvSpPr>
        <cdr:cNvPr id="3" name="TextBox 25">
          <a:extLst xmlns:a="http://schemas.openxmlformats.org/drawingml/2006/main">
            <a:ext uri="{FF2B5EF4-FFF2-40B4-BE49-F238E27FC236}">
              <a16:creationId xmlns:a16="http://schemas.microsoft.com/office/drawing/2014/main" id="{7004E282-E7E3-9D1F-282A-EB598A77BA87}"/>
            </a:ext>
          </a:extLst>
        </cdr:cNvPr>
        <cdr:cNvSpPr txBox="1"/>
      </cdr:nvSpPr>
      <cdr:spPr>
        <a:xfrm xmlns:a="http://schemas.openxmlformats.org/drawingml/2006/main">
          <a:off x="1391920" y="3045460"/>
          <a:ext cx="935256"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chemeClr val="bg1"/>
              </a:solidFill>
            </a:rPr>
            <a:t>Others (75%)</a:t>
          </a:r>
        </a:p>
      </cdr:txBody>
    </cdr:sp>
  </cdr:relSizeAnchor>
</c:userShapes>
</file>

<file path=xl/drawings/drawing9.xml><?xml version="1.0" encoding="utf-8"?>
<c:userShapes xmlns:c="http://schemas.openxmlformats.org/drawingml/2006/chart">
  <cdr:relSizeAnchor xmlns:cdr="http://schemas.openxmlformats.org/drawingml/2006/chartDrawing">
    <cdr:from>
      <cdr:x>0.58923</cdr:x>
      <cdr:y>0.31598</cdr:y>
    </cdr:from>
    <cdr:to>
      <cdr:x>0.93181</cdr:x>
      <cdr:y>0.38033</cdr:y>
    </cdr:to>
    <cdr:sp macro="" textlink="">
      <cdr:nvSpPr>
        <cdr:cNvPr id="2" name="TextBox 25">
          <a:extLst xmlns:a="http://schemas.openxmlformats.org/drawingml/2006/main">
            <a:ext uri="{FF2B5EF4-FFF2-40B4-BE49-F238E27FC236}">
              <a16:creationId xmlns:a16="http://schemas.microsoft.com/office/drawing/2014/main" id="{7004E282-E7E3-9D1F-282A-EB598A77BA87}"/>
            </a:ext>
          </a:extLst>
        </cdr:cNvPr>
        <cdr:cNvSpPr txBox="1"/>
      </cdr:nvSpPr>
      <cdr:spPr>
        <a:xfrm xmlns:a="http://schemas.openxmlformats.org/drawingml/2006/main">
          <a:off x="2635607" y="1314802"/>
          <a:ext cx="1532317" cy="267783"/>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chemeClr val="tx1"/>
              </a:solidFill>
            </a:rPr>
            <a:t>King</a:t>
          </a:r>
          <a:r>
            <a:rPr lang="en-PH" sz="1100" baseline="0">
              <a:solidFill>
                <a:schemeClr val="tx1"/>
              </a:solidFill>
            </a:rPr>
            <a:t> and Queen Devs (3%)</a:t>
          </a:r>
          <a:endParaRPr lang="en-PH" sz="1100">
            <a:solidFill>
              <a:schemeClr val="tx1"/>
            </a:solidFill>
          </a:endParaRPr>
        </a:p>
      </cdr:txBody>
    </cdr:sp>
  </cdr:relSizeAnchor>
  <cdr:relSizeAnchor xmlns:cdr="http://schemas.openxmlformats.org/drawingml/2006/chartDrawing">
    <cdr:from>
      <cdr:x>0.25103</cdr:x>
      <cdr:y>0.43497</cdr:y>
    </cdr:from>
    <cdr:to>
      <cdr:x>0.44044</cdr:x>
      <cdr:y>0.49932</cdr:y>
    </cdr:to>
    <cdr:sp macro="" textlink="">
      <cdr:nvSpPr>
        <cdr:cNvPr id="3" name="TextBox 25">
          <a:extLst xmlns:a="http://schemas.openxmlformats.org/drawingml/2006/main">
            <a:ext uri="{FF2B5EF4-FFF2-40B4-BE49-F238E27FC236}">
              <a16:creationId xmlns:a16="http://schemas.microsoft.com/office/drawing/2014/main" id="{E7AED866-3B83-CC28-3ECA-9CD45285858A}"/>
            </a:ext>
          </a:extLst>
        </cdr:cNvPr>
        <cdr:cNvSpPr txBox="1"/>
      </cdr:nvSpPr>
      <cdr:spPr>
        <a:xfrm xmlns:a="http://schemas.openxmlformats.org/drawingml/2006/main">
          <a:off x="1239520" y="1788160"/>
          <a:ext cx="935256"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H" sz="1100">
              <a:solidFill>
                <a:schemeClr val="bg1"/>
              </a:solidFill>
            </a:rPr>
            <a:t>Others (97%)</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an/OneDrive/_Refocus/Project%201/Excel_Addl'_Findings_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table"/>
      <sheetName val="Sheet1"/>
      <sheetName val="raw_data"/>
      <sheetName val="t1"/>
      <sheetName val="Chart1"/>
      <sheetName val="Customers+for+MyPaper"/>
      <sheetName val="Chart1.5"/>
      <sheetName val="t2"/>
      <sheetName val="Chart2"/>
      <sheetName val="t3"/>
      <sheetName val="table4-"/>
      <sheetName val="Chart3.5"/>
      <sheetName val="Chart3"/>
      <sheetName val="t4"/>
      <sheetName val="Sheet5"/>
      <sheetName val="table5-"/>
      <sheetName val="t5"/>
      <sheetName val="Chart5"/>
      <sheetName val="t6"/>
      <sheetName val="Chart6"/>
      <sheetName val="Brief"/>
      <sheetName val="Addl Assumption"/>
      <sheetName val="Obv. Findings"/>
      <sheetName val="Fin. Findings"/>
      <sheetName val="Recommendations"/>
    </sheetNames>
    <sheetDataSet>
      <sheetData sheetId="0"/>
      <sheetData sheetId="1"/>
      <sheetData sheetId="2"/>
      <sheetData sheetId="3"/>
      <sheetData sheetId="4"/>
      <sheetData sheetId="5">
        <row r="24">
          <cell r="D24" t="str">
            <v>Total # of Lost Disputes</v>
          </cell>
        </row>
        <row r="96">
          <cell r="N96" t="str">
            <v>Number of Won Disputes</v>
          </cell>
          <cell r="O96" t="str">
            <v>Number of Lost disputes</v>
          </cell>
        </row>
        <row r="97">
          <cell r="M97" t="str">
            <v>Average</v>
          </cell>
          <cell r="N97">
            <v>5.506849315068493</v>
          </cell>
          <cell r="O97">
            <v>1</v>
          </cell>
        </row>
        <row r="98">
          <cell r="M98" t="str">
            <v>Bosco and Sons</v>
          </cell>
          <cell r="N98">
            <v>22</v>
          </cell>
          <cell r="O98">
            <v>2</v>
          </cell>
        </row>
        <row r="99">
          <cell r="M99" t="str">
            <v>Grimes - Bode</v>
          </cell>
          <cell r="N99">
            <v>24</v>
          </cell>
          <cell r="O99">
            <v>1</v>
          </cell>
        </row>
        <row r="100">
          <cell r="M100" t="str">
            <v>Kemmer LLC</v>
          </cell>
          <cell r="N100">
            <v>22</v>
          </cell>
          <cell r="O100">
            <v>1</v>
          </cell>
        </row>
      </sheetData>
      <sheetData sheetId="6">
        <row r="1">
          <cell r="A1" t="str">
            <v>CustomerID</v>
          </cell>
          <cell r="B1" t="str">
            <v>CustomerName</v>
          </cell>
        </row>
        <row r="2">
          <cell r="A2" t="str">
            <v>4640-FGEJI</v>
          </cell>
          <cell r="B2" t="str">
            <v>Bosco, Gutkowski and Strosin</v>
          </cell>
        </row>
        <row r="3">
          <cell r="A3" t="str">
            <v>6004-KITZM</v>
          </cell>
          <cell r="B3" t="str">
            <v>Morissette LLC</v>
          </cell>
        </row>
        <row r="4">
          <cell r="A4" t="str">
            <v>8156-PCYBM</v>
          </cell>
          <cell r="B4" t="str">
            <v>Schmitt Inc</v>
          </cell>
        </row>
        <row r="5">
          <cell r="A5" t="str">
            <v>4651-PMEXQ</v>
          </cell>
          <cell r="B5" t="str">
            <v>Schultz, Wiegand and Kling</v>
          </cell>
        </row>
        <row r="6">
          <cell r="A6" t="str">
            <v>3993-QUNVJ</v>
          </cell>
          <cell r="B6" t="str">
            <v>Medhurst, Runolfsdottir and Kris</v>
          </cell>
        </row>
        <row r="7">
          <cell r="A7" t="str">
            <v>3569-VJWXS</v>
          </cell>
          <cell r="B7" t="str">
            <v>Weber - Lindgren</v>
          </cell>
        </row>
        <row r="8">
          <cell r="A8" t="str">
            <v>7841-HROAQ</v>
          </cell>
          <cell r="B8" t="str">
            <v>Graham, D'Amore and Tromp</v>
          </cell>
        </row>
        <row r="9">
          <cell r="A9" t="str">
            <v>9725-EZTEJ</v>
          </cell>
          <cell r="B9" t="str">
            <v>West - Rogahn</v>
          </cell>
        </row>
        <row r="10">
          <cell r="A10" t="str">
            <v>3831-FXWYK</v>
          </cell>
          <cell r="B10" t="str">
            <v>Turcotte, Wolff and Lynch</v>
          </cell>
        </row>
        <row r="11">
          <cell r="A11" t="str">
            <v>1604-LIFKX</v>
          </cell>
          <cell r="B11" t="str">
            <v>Wolf LLC</v>
          </cell>
        </row>
        <row r="12">
          <cell r="A12" t="str">
            <v>5196-TWQXF</v>
          </cell>
          <cell r="B12" t="str">
            <v>Rau, Hodkiewicz and Bauch</v>
          </cell>
        </row>
        <row r="13">
          <cell r="A13" t="str">
            <v>8389-TCXFQ</v>
          </cell>
          <cell r="B13" t="str">
            <v>Gutkowski, Koch and Gleason</v>
          </cell>
        </row>
        <row r="14">
          <cell r="A14" t="str">
            <v>3568-JJMFW</v>
          </cell>
          <cell r="B14" t="str">
            <v>Grimes - Bode</v>
          </cell>
        </row>
        <row r="15">
          <cell r="A15" t="str">
            <v>5164-VMYWJ</v>
          </cell>
          <cell r="B15" t="str">
            <v>Mueller and Sons</v>
          </cell>
        </row>
        <row r="16">
          <cell r="A16" t="str">
            <v>5284-DJOZO</v>
          </cell>
          <cell r="B16" t="str">
            <v>Ryan Inc</v>
          </cell>
        </row>
        <row r="17">
          <cell r="A17" t="str">
            <v>2447-JCFGW</v>
          </cell>
          <cell r="B17" t="str">
            <v>Muller, Gaylord and Pollich</v>
          </cell>
        </row>
        <row r="18">
          <cell r="A18" t="str">
            <v>5924-UOPGH</v>
          </cell>
          <cell r="B18" t="str">
            <v>Halvorson and Sons</v>
          </cell>
        </row>
        <row r="19">
          <cell r="A19" t="str">
            <v>4460-ZXNDN</v>
          </cell>
          <cell r="B19" t="str">
            <v>Kub, McLaughlin and Renner</v>
          </cell>
        </row>
        <row r="20">
          <cell r="A20" t="str">
            <v>2676-DZINU</v>
          </cell>
          <cell r="B20" t="str">
            <v>Strosin Inc</v>
          </cell>
        </row>
        <row r="21">
          <cell r="A21" t="str">
            <v>6177-VTITE</v>
          </cell>
          <cell r="B21" t="str">
            <v>McCullough Inc</v>
          </cell>
        </row>
        <row r="22">
          <cell r="A22" t="str">
            <v>6160-HCSFI</v>
          </cell>
          <cell r="B22" t="str">
            <v>Pacocha Inc</v>
          </cell>
        </row>
        <row r="23">
          <cell r="A23" t="str">
            <v>2423-QOKIO</v>
          </cell>
          <cell r="B23" t="str">
            <v>Hoppe, Rath and Stanton</v>
          </cell>
        </row>
        <row r="24">
          <cell r="A24" t="str">
            <v>5148-SYKLB</v>
          </cell>
          <cell r="B24" t="str">
            <v>Schinner Inc</v>
          </cell>
        </row>
        <row r="25">
          <cell r="A25" t="str">
            <v>6048-QPZCF</v>
          </cell>
          <cell r="B25" t="str">
            <v>Murphy Inc</v>
          </cell>
        </row>
        <row r="26">
          <cell r="A26" t="str">
            <v>9883-SDWFS</v>
          </cell>
          <cell r="B26" t="str">
            <v>Bosco and Sons</v>
          </cell>
        </row>
        <row r="27">
          <cell r="A27" t="str">
            <v>0625-TNJFG</v>
          </cell>
          <cell r="B27" t="str">
            <v>Bernier - Mueller</v>
          </cell>
        </row>
        <row r="28">
          <cell r="A28" t="str">
            <v>9758-AIEIK</v>
          </cell>
          <cell r="B28" t="str">
            <v>Little, Konopelski and Hackett</v>
          </cell>
        </row>
        <row r="29">
          <cell r="A29" t="str">
            <v>1080-NDGAE</v>
          </cell>
          <cell r="B29" t="str">
            <v>Bosco and Sons</v>
          </cell>
        </row>
        <row r="30">
          <cell r="A30" t="str">
            <v>7946-HJDUR</v>
          </cell>
          <cell r="B30" t="str">
            <v>Nolan - Bayer</v>
          </cell>
        </row>
        <row r="31">
          <cell r="A31" t="str">
            <v>0465-DTULQ</v>
          </cell>
          <cell r="B31" t="str">
            <v>Rohan - Carroll</v>
          </cell>
        </row>
        <row r="32">
          <cell r="A32" t="str">
            <v>6833-ETVHD</v>
          </cell>
          <cell r="B32" t="str">
            <v>Ebert Group</v>
          </cell>
        </row>
        <row r="33">
          <cell r="A33" t="str">
            <v>6708-DPYTF</v>
          </cell>
          <cell r="B33" t="str">
            <v>Gleichner - Turner</v>
          </cell>
        </row>
        <row r="34">
          <cell r="A34" t="str">
            <v>8820-BLYDZ</v>
          </cell>
          <cell r="B34" t="str">
            <v>McGlynn, Rutherford and Schiller</v>
          </cell>
        </row>
        <row r="35">
          <cell r="A35" t="str">
            <v>0379-NEVHP</v>
          </cell>
          <cell r="B35" t="str">
            <v>Morissette - Bernier</v>
          </cell>
        </row>
        <row r="36">
          <cell r="A36" t="str">
            <v>4092-ZAVRG</v>
          </cell>
          <cell r="B36" t="str">
            <v>Bednar Group</v>
          </cell>
        </row>
        <row r="37">
          <cell r="A37" t="str">
            <v>3448-OWJOT</v>
          </cell>
          <cell r="B37" t="str">
            <v>Stanton, Labadie and Roberts</v>
          </cell>
        </row>
        <row r="38">
          <cell r="A38" t="str">
            <v>9771-QTLGZ</v>
          </cell>
          <cell r="B38" t="str">
            <v>Nader - Dooley</v>
          </cell>
        </row>
        <row r="39">
          <cell r="A39" t="str">
            <v>8690-EEBEO</v>
          </cell>
          <cell r="B39" t="str">
            <v>Turner and Sons</v>
          </cell>
        </row>
        <row r="40">
          <cell r="A40" t="str">
            <v>7856-ODQFO</v>
          </cell>
          <cell r="B40" t="str">
            <v>Muller - Hickle</v>
          </cell>
        </row>
        <row r="41">
          <cell r="A41" t="str">
            <v>8102-ABPKQ</v>
          </cell>
          <cell r="B41" t="str">
            <v>Kemmer LLC</v>
          </cell>
        </row>
        <row r="42">
          <cell r="A42" t="str">
            <v>5573-KSOIA</v>
          </cell>
          <cell r="B42" t="str">
            <v>Hane - Gleichner</v>
          </cell>
        </row>
        <row r="43">
          <cell r="A43" t="str">
            <v>8976-AMJEO</v>
          </cell>
          <cell r="B43" t="str">
            <v>Nolan Group</v>
          </cell>
        </row>
        <row r="44">
          <cell r="A44" t="str">
            <v>9286-VLKMI</v>
          </cell>
          <cell r="B44" t="str">
            <v>Spinka, Bogisich and Pouros</v>
          </cell>
        </row>
        <row r="45">
          <cell r="A45" t="str">
            <v>2824-HJQPP</v>
          </cell>
          <cell r="B45" t="str">
            <v>Grant, Kessler and Kassulke</v>
          </cell>
        </row>
        <row r="46">
          <cell r="A46" t="str">
            <v>8364-UWVLM</v>
          </cell>
          <cell r="B46" t="str">
            <v>Barrows, Kessler and Howe</v>
          </cell>
        </row>
        <row r="47">
          <cell r="A47" t="str">
            <v>9841-XLGBV</v>
          </cell>
          <cell r="B47" t="str">
            <v>Willms, Yundt and Smitham</v>
          </cell>
        </row>
        <row r="48">
          <cell r="A48" t="str">
            <v>9174-IYKOC</v>
          </cell>
          <cell r="B48" t="str">
            <v>Hauck Group</v>
          </cell>
        </row>
        <row r="49">
          <cell r="A49" t="str">
            <v>6627-ELFBK</v>
          </cell>
          <cell r="B49" t="str">
            <v>Gislason, Rice and Hilpert</v>
          </cell>
        </row>
        <row r="50">
          <cell r="A50" t="str">
            <v>2820-XGXSB</v>
          </cell>
          <cell r="B50" t="str">
            <v>Spencer - Purdy</v>
          </cell>
        </row>
        <row r="51">
          <cell r="A51" t="str">
            <v>9181-HEKGV</v>
          </cell>
          <cell r="B51" t="str">
            <v>Daugherty LLC</v>
          </cell>
        </row>
        <row r="52">
          <cell r="A52" t="str">
            <v>6077-FDQRK</v>
          </cell>
          <cell r="B52" t="str">
            <v>Veum, Erdman and Zieme</v>
          </cell>
        </row>
        <row r="53">
          <cell r="A53" t="str">
            <v>1447-YZKCL</v>
          </cell>
          <cell r="B53" t="str">
            <v>Kilback Inc</v>
          </cell>
        </row>
        <row r="54">
          <cell r="A54" t="str">
            <v>9149-MATVB</v>
          </cell>
          <cell r="B54" t="str">
            <v>Schuppe Inc</v>
          </cell>
        </row>
        <row r="55">
          <cell r="A55" t="str">
            <v>9322-YCTQO</v>
          </cell>
          <cell r="B55" t="str">
            <v>Bruen - Crooks</v>
          </cell>
        </row>
        <row r="56">
          <cell r="A56" t="str">
            <v>7329-TWKLF</v>
          </cell>
          <cell r="B56" t="str">
            <v>Davis and Sons</v>
          </cell>
        </row>
        <row r="57">
          <cell r="A57" t="str">
            <v>3598-DNURW</v>
          </cell>
          <cell r="B57" t="str">
            <v>Sauer - Parisian</v>
          </cell>
        </row>
        <row r="58">
          <cell r="A58" t="str">
            <v>7695-NKUXM</v>
          </cell>
          <cell r="B58" t="str">
            <v>Jacobi - Nolan</v>
          </cell>
        </row>
        <row r="59">
          <cell r="A59" t="str">
            <v>4632-QZOKX</v>
          </cell>
          <cell r="B59" t="str">
            <v>Metz, Gottlieb and Effertz</v>
          </cell>
        </row>
        <row r="60">
          <cell r="A60" t="str">
            <v>5920-DPXLN</v>
          </cell>
          <cell r="B60" t="str">
            <v>Emmerich - Swift</v>
          </cell>
        </row>
        <row r="61">
          <cell r="A61" t="str">
            <v>7938-EVASK</v>
          </cell>
          <cell r="B61" t="str">
            <v>Rempel - Morar</v>
          </cell>
        </row>
        <row r="62">
          <cell r="A62" t="str">
            <v>9212-BTDMX</v>
          </cell>
          <cell r="B62" t="str">
            <v>Steuber Inc</v>
          </cell>
        </row>
        <row r="63">
          <cell r="A63" t="str">
            <v>6632-CGYHU</v>
          </cell>
          <cell r="B63" t="str">
            <v>Boyle Group</v>
          </cell>
        </row>
        <row r="64">
          <cell r="A64" t="str">
            <v>7260-ZHAKS</v>
          </cell>
          <cell r="B64" t="str">
            <v>Durgan - Hamill</v>
          </cell>
        </row>
        <row r="65">
          <cell r="A65" t="str">
            <v>7209-MDWKR</v>
          </cell>
          <cell r="B65" t="str">
            <v>Terry - Johns</v>
          </cell>
        </row>
        <row r="66">
          <cell r="A66" t="str">
            <v>7600-OISKG</v>
          </cell>
          <cell r="B66" t="str">
            <v>Ankunding - Rempel</v>
          </cell>
        </row>
        <row r="67">
          <cell r="A67" t="str">
            <v>2687-XWAMA</v>
          </cell>
          <cell r="B67" t="str">
            <v>Langosh - Luettgen</v>
          </cell>
        </row>
        <row r="68">
          <cell r="A68" t="str">
            <v>9323-NDIOV</v>
          </cell>
          <cell r="B68" t="str">
            <v>Balistreri - Barrows</v>
          </cell>
        </row>
        <row r="69">
          <cell r="A69" t="str">
            <v>5529-TBPGK</v>
          </cell>
          <cell r="B69" t="str">
            <v>Block and Sons</v>
          </cell>
        </row>
        <row r="70">
          <cell r="A70" t="str">
            <v>5875-VZQCZ</v>
          </cell>
          <cell r="B70" t="str">
            <v>Sawayn - Hane</v>
          </cell>
        </row>
        <row r="71">
          <cell r="A71" t="str">
            <v>7758-WKLVM</v>
          </cell>
          <cell r="B71" t="str">
            <v>Sawayn - Johnson</v>
          </cell>
        </row>
        <row r="72">
          <cell r="A72" t="str">
            <v>0783-PEPYR</v>
          </cell>
          <cell r="B72" t="str">
            <v>Leffler - Greenfelder</v>
          </cell>
        </row>
        <row r="73">
          <cell r="A73" t="str">
            <v>9014-WENVB</v>
          </cell>
          <cell r="B73" t="str">
            <v>Rutherford, McGlynn and Kling</v>
          </cell>
        </row>
        <row r="74">
          <cell r="A74" t="str">
            <v>0187-ERLSR</v>
          </cell>
          <cell r="B74" t="str">
            <v>Ritchie, Lesch and Conroy</v>
          </cell>
        </row>
        <row r="75">
          <cell r="A75" t="str">
            <v>2026-XLBER</v>
          </cell>
          <cell r="B75" t="str">
            <v>Stark - Paucek</v>
          </cell>
        </row>
        <row r="76">
          <cell r="A76" t="str">
            <v>0688-XNJRO</v>
          </cell>
          <cell r="B76" t="str">
            <v>Hauck - Hodkiewicz</v>
          </cell>
        </row>
        <row r="77">
          <cell r="A77" t="str">
            <v>7654-DOLHO</v>
          </cell>
          <cell r="B77" t="str">
            <v>Homenick - Tromp</v>
          </cell>
        </row>
        <row r="78">
          <cell r="A78" t="str">
            <v>7050-KQLDO</v>
          </cell>
          <cell r="B78" t="str">
            <v>Leuschke, Hermann and Zieme</v>
          </cell>
        </row>
        <row r="79">
          <cell r="A79" t="str">
            <v>9250-VHLWY</v>
          </cell>
          <cell r="B79" t="str">
            <v>Larkin and Sons</v>
          </cell>
        </row>
        <row r="80">
          <cell r="A80" t="str">
            <v>9460-VAZGD</v>
          </cell>
          <cell r="B80" t="str">
            <v>Ryan and Sons</v>
          </cell>
        </row>
        <row r="81">
          <cell r="A81" t="str">
            <v>5613-UHVMG</v>
          </cell>
          <cell r="B81" t="str">
            <v>Rosenbaum LLC</v>
          </cell>
        </row>
        <row r="82">
          <cell r="A82" t="str">
            <v>7228-LEPPM</v>
          </cell>
          <cell r="B82" t="str">
            <v>Lynch - Lebsack</v>
          </cell>
        </row>
        <row r="83">
          <cell r="A83" t="str">
            <v>7245-CKNCN</v>
          </cell>
          <cell r="B83" t="str">
            <v>Conroy - Friesen</v>
          </cell>
        </row>
        <row r="84">
          <cell r="A84" t="str">
            <v>0709-LZRJV</v>
          </cell>
          <cell r="B84" t="str">
            <v>Schimmel, Kuhlman and Kassulke</v>
          </cell>
        </row>
        <row r="85">
          <cell r="A85" t="str">
            <v>9928-IJYBQ</v>
          </cell>
          <cell r="B85" t="str">
            <v>Kemmer Inc</v>
          </cell>
        </row>
        <row r="86">
          <cell r="A86" t="str">
            <v>2125-HJDLA</v>
          </cell>
          <cell r="B86" t="str">
            <v>Koch LLC</v>
          </cell>
        </row>
        <row r="87">
          <cell r="A87" t="str">
            <v>1168-BEASA</v>
          </cell>
          <cell r="B87" t="str">
            <v>Bashirian, Johnston and Barrows</v>
          </cell>
        </row>
        <row r="88">
          <cell r="A88" t="str">
            <v>8887-NCUZC</v>
          </cell>
          <cell r="B88" t="str">
            <v>Ortiz - Schiller</v>
          </cell>
        </row>
        <row r="89">
          <cell r="A89" t="str">
            <v>9117-LYRCE</v>
          </cell>
          <cell r="B89" t="str">
            <v>O'Conner - Botsford</v>
          </cell>
        </row>
        <row r="90">
          <cell r="A90" t="str">
            <v>6831-FIODB</v>
          </cell>
          <cell r="B90" t="str">
            <v>Bergnaum - Weimann</v>
          </cell>
        </row>
        <row r="91">
          <cell r="A91" t="str">
            <v>2621-XCLEH</v>
          </cell>
          <cell r="B91" t="str">
            <v>Bogisich and Sons</v>
          </cell>
        </row>
        <row r="92">
          <cell r="A92" t="str">
            <v>1408-OQZUE</v>
          </cell>
          <cell r="B92" t="str">
            <v>Kulas, Mante and Reichert</v>
          </cell>
        </row>
        <row r="93">
          <cell r="A93" t="str">
            <v>5592-UQXSS</v>
          </cell>
          <cell r="B93" t="str">
            <v>Bashirian Inc</v>
          </cell>
        </row>
        <row r="94">
          <cell r="A94" t="str">
            <v>0706-NRGUP</v>
          </cell>
          <cell r="B94" t="str">
            <v>Bailey - Ondricka</v>
          </cell>
        </row>
        <row r="95">
          <cell r="A95" t="str">
            <v>7372-CESLR</v>
          </cell>
          <cell r="B95" t="str">
            <v>Wilderman Inc</v>
          </cell>
        </row>
        <row r="96">
          <cell r="A96" t="str">
            <v>3271-HYHDN</v>
          </cell>
          <cell r="B96" t="str">
            <v>Daniel - Deckow</v>
          </cell>
        </row>
        <row r="97">
          <cell r="A97" t="str">
            <v>3271-YDPUJ</v>
          </cell>
          <cell r="B97" t="str">
            <v>Bogisich, Gorczany and Gislason</v>
          </cell>
        </row>
        <row r="98">
          <cell r="A98" t="str">
            <v>3676-CQAIF</v>
          </cell>
          <cell r="B98" t="str">
            <v>Kunze - Bednar</v>
          </cell>
        </row>
        <row r="99">
          <cell r="A99" t="str">
            <v>8942-ERSWK</v>
          </cell>
          <cell r="B99" t="str">
            <v>Rowe and Sons</v>
          </cell>
        </row>
        <row r="100">
          <cell r="A100" t="str">
            <v>6296-UKEUZ</v>
          </cell>
          <cell r="B100" t="str">
            <v>Ondricka and Sons</v>
          </cell>
        </row>
        <row r="101">
          <cell r="A101" t="str">
            <v>6391-GBFQJ</v>
          </cell>
          <cell r="B101" t="str">
            <v>Ernser Inc</v>
          </cell>
        </row>
      </sheetData>
      <sheetData sheetId="7">
        <row r="1">
          <cell r="E1" t="str">
            <v>Total Expected Revenue (expected) per client (low to high)</v>
          </cell>
        </row>
        <row r="2">
          <cell r="D2" t="str">
            <v>Bosco and Sons</v>
          </cell>
          <cell r="E2">
            <v>1494</v>
          </cell>
        </row>
        <row r="3">
          <cell r="D3" t="str">
            <v>Stark - Paucek</v>
          </cell>
          <cell r="E3">
            <v>4488</v>
          </cell>
        </row>
        <row r="4">
          <cell r="D4" t="str">
            <v>Ondricka and Sons</v>
          </cell>
          <cell r="E4">
            <v>4531</v>
          </cell>
        </row>
        <row r="5">
          <cell r="D5" t="str">
            <v>Kulas, Mante and Reichert</v>
          </cell>
          <cell r="E5">
            <v>5395</v>
          </cell>
        </row>
        <row r="6">
          <cell r="D6" t="str">
            <v>McCullough Inc</v>
          </cell>
          <cell r="E6">
            <v>5626</v>
          </cell>
        </row>
        <row r="7">
          <cell r="D7" t="str">
            <v>Kemmer LLC</v>
          </cell>
          <cell r="E7">
            <v>5899</v>
          </cell>
        </row>
        <row r="8">
          <cell r="D8" t="str">
            <v>Kilback Inc</v>
          </cell>
          <cell r="E8">
            <v>6293</v>
          </cell>
        </row>
        <row r="9">
          <cell r="D9" t="str">
            <v>Halvorson and Sons</v>
          </cell>
          <cell r="E9">
            <v>7236</v>
          </cell>
        </row>
        <row r="10">
          <cell r="D10" t="str">
            <v>Leffler - Greenfelder</v>
          </cell>
          <cell r="E10">
            <v>7287</v>
          </cell>
        </row>
        <row r="11">
          <cell r="D11" t="str">
            <v>Morissette - Bernier</v>
          </cell>
          <cell r="E11">
            <v>7857</v>
          </cell>
        </row>
        <row r="12">
          <cell r="D12" t="str">
            <v>Grimes - Bode</v>
          </cell>
          <cell r="E12">
            <v>7943</v>
          </cell>
        </row>
        <row r="13">
          <cell r="D13" t="str">
            <v>Weber - Lindgren</v>
          </cell>
          <cell r="E13">
            <v>8032</v>
          </cell>
        </row>
        <row r="14">
          <cell r="D14" t="str">
            <v>Schimmel, Kuhlman and Kassulke</v>
          </cell>
          <cell r="E14">
            <v>8177</v>
          </cell>
        </row>
        <row r="15">
          <cell r="D15" t="str">
            <v>Ebert Group</v>
          </cell>
          <cell r="E15">
            <v>8506</v>
          </cell>
        </row>
        <row r="16">
          <cell r="D16" t="str">
            <v>Lynch - Lebsack</v>
          </cell>
          <cell r="E16">
            <v>8996</v>
          </cell>
        </row>
        <row r="17">
          <cell r="D17" t="str">
            <v>Sawayn - Johnson</v>
          </cell>
          <cell r="E17">
            <v>9452</v>
          </cell>
        </row>
        <row r="18">
          <cell r="D18" t="str">
            <v>Ortiz - Schiller</v>
          </cell>
          <cell r="E18">
            <v>9694</v>
          </cell>
        </row>
        <row r="19">
          <cell r="D19" t="str">
            <v>Schinner Inc</v>
          </cell>
          <cell r="E19">
            <v>12637</v>
          </cell>
        </row>
        <row r="20">
          <cell r="D20" t="str">
            <v>Ryan Inc</v>
          </cell>
          <cell r="E20">
            <v>14904</v>
          </cell>
        </row>
        <row r="21">
          <cell r="D21" t="str">
            <v>Murphy Inc</v>
          </cell>
          <cell r="E21">
            <v>14910</v>
          </cell>
        </row>
        <row r="22">
          <cell r="D22" t="str">
            <v>Gislason, Rice and Hilpert</v>
          </cell>
          <cell r="E22">
            <v>15008</v>
          </cell>
        </row>
        <row r="23">
          <cell r="D23" t="str">
            <v>Hane - Gleichner</v>
          </cell>
          <cell r="E23">
            <v>18478</v>
          </cell>
        </row>
        <row r="24">
          <cell r="D24" t="str">
            <v>Bosco and Sons</v>
          </cell>
          <cell r="E24">
            <v>18564</v>
          </cell>
        </row>
        <row r="25">
          <cell r="D25" t="str">
            <v>Bednar Group</v>
          </cell>
          <cell r="E25">
            <v>19912</v>
          </cell>
        </row>
        <row r="26">
          <cell r="D26" t="str">
            <v>Mueller and Sons</v>
          </cell>
          <cell r="E26">
            <v>21307</v>
          </cell>
        </row>
        <row r="27">
          <cell r="D27" t="str">
            <v>Rosenbaum LLC</v>
          </cell>
          <cell r="E27">
            <v>22874</v>
          </cell>
        </row>
        <row r="28">
          <cell r="D28" t="str">
            <v>O'Conner - Botsford</v>
          </cell>
          <cell r="E28">
            <v>24249</v>
          </cell>
        </row>
        <row r="29">
          <cell r="D29" t="str">
            <v>Bosco, Gutkowski and Strosin</v>
          </cell>
          <cell r="E29">
            <v>41762</v>
          </cell>
        </row>
        <row r="30">
          <cell r="D30" t="str">
            <v>Metz, Gottlieb and Effertz</v>
          </cell>
          <cell r="E30">
            <v>42486</v>
          </cell>
        </row>
        <row r="31">
          <cell r="D31" t="str">
            <v>Gutkowski, Koch and Gleason</v>
          </cell>
          <cell r="E31">
            <v>43067</v>
          </cell>
        </row>
        <row r="32">
          <cell r="D32" t="str">
            <v>Nader - Dooley</v>
          </cell>
          <cell r="E32">
            <v>43770</v>
          </cell>
        </row>
        <row r="33">
          <cell r="D33" t="str">
            <v>Ankunding - Rempel</v>
          </cell>
          <cell r="E33">
            <v>49426</v>
          </cell>
        </row>
        <row r="34">
          <cell r="D34" t="str">
            <v>Stanton, Labadie and Roberts</v>
          </cell>
          <cell r="E34">
            <v>81783</v>
          </cell>
        </row>
        <row r="35">
          <cell r="D35" t="str">
            <v>West - Rogahn</v>
          </cell>
          <cell r="E35">
            <v>88124</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el lachica" refreshedDate="44896.956011805552" createdVersion="8" refreshedVersion="8" minRefreshableVersion="3" recordCount="2466" xr:uid="{00000000-000A-0000-FFFF-FFFF00000000}">
  <cacheSource type="worksheet">
    <worksheetSource name="Table1"/>
  </cacheSource>
  <cacheFields count="14">
    <cacheField name="country" numFmtId="0">
      <sharedItems count="5">
        <s v="China"/>
        <s v="France"/>
        <s v="Russia"/>
        <s v="Spain"/>
        <s v="United States"/>
      </sharedItems>
    </cacheField>
    <cacheField name="customer_ID" numFmtId="0">
      <sharedItems count="100">
        <s v="0379-NEVHP"/>
        <s v="2621-XCLEH"/>
        <s v="2820-XGXSB"/>
        <s v="9322-YCTQO"/>
        <s v="6627-ELFBK"/>
        <s v="5148-SYKLB"/>
        <s v="8690-EEBEO"/>
        <s v="4460-ZXNDN"/>
        <s v="3831-FXWYK"/>
        <s v="7654-DOLHO"/>
        <s v="3993-QUNVJ"/>
        <s v="5284-DJOZO"/>
        <s v="5924-UOPGH"/>
        <s v="9117-LYRCE"/>
        <s v="7695-NKUXM"/>
        <s v="8820-BLYDZ"/>
        <s v="8976-AMJEO"/>
        <s v="3568-JJMFW"/>
        <s v="5613-UHVMG"/>
        <s v="6833-ETVHD"/>
        <s v="7758-WKLVM"/>
        <s v="6004-KITZM"/>
        <s v="9841-XLGBV"/>
        <s v="8156-PCYBM"/>
        <s v="7946-HJDUR"/>
        <s v="3448-OWJOT"/>
        <s v="8887-NCUZC"/>
        <s v="9286-VLKMI"/>
        <s v="6160-HCSFI"/>
        <s v="1080-NDGAE"/>
        <s v="6296-UKEUZ"/>
        <s v="6831-FIODB"/>
        <s v="9174-IYKOC"/>
        <s v="2676-DZINU"/>
        <s v="9014-WENVB"/>
        <s v="1447-YZKCL"/>
        <s v="8364-UWVLM"/>
        <s v="9323-NDIOV"/>
        <s v="5920-DPXLN"/>
        <s v="6708-DPYTF"/>
        <s v="9771-QTLGZ"/>
        <s v="2125-HJDLA"/>
        <s v="5592-UQXSS"/>
        <s v="5573-KSOIA"/>
        <s v="6177-VTITE"/>
        <s v="5529-TBPGK"/>
        <s v="4640-FGEJI"/>
        <s v="0688-XNJRO"/>
        <s v="3569-VJWXS"/>
        <s v="7050-KQLDO"/>
        <s v="4092-ZAVRG"/>
        <s v="9928-IJYBQ"/>
        <s v="9725-EZTEJ"/>
        <s v="1408-OQZUE"/>
        <s v="8389-TCXFQ"/>
        <s v="6048-QPZCF"/>
        <s v="7856-ODQFO"/>
        <s v="5196-TWQXF"/>
        <s v="7600-OISKG"/>
        <s v="4632-QZOKX"/>
        <s v="7841-HROAQ"/>
        <s v="3271-HYHDN"/>
        <s v="2447-JCFGW"/>
        <s v="3598-DNURW"/>
        <s v="9250-VHLWY"/>
        <s v="8942-ERSWK"/>
        <s v="6077-FDQRK"/>
        <s v="7245-CKNCN"/>
        <s v="4651-PMEXQ"/>
        <s v="0706-NRGUP"/>
        <s v="2687-XWAMA"/>
        <s v="9212-BTDMX"/>
        <s v="0465-DTULQ"/>
        <s v="7228-LEPPM"/>
        <s v="9883-SDWFS"/>
        <s v="6632-CGYHU"/>
        <s v="5164-VMYWJ"/>
        <s v="5875-VZQCZ"/>
        <s v="0709-LZRJV"/>
        <s v="7938-EVASK"/>
        <s v="9149-MATVB"/>
        <s v="8102-ABPKQ"/>
        <s v="1604-LIFKX"/>
        <s v="7260-ZHAKS"/>
        <s v="2026-XLBER"/>
        <s v="9181-HEKGV"/>
        <s v="3271-YDPUJ"/>
        <s v="0625-TNJFG"/>
        <s v="9758-AIEIK"/>
        <s v="7209-MDWKR"/>
        <s v="0783-PEPYR"/>
        <s v="6391-GBFQJ"/>
        <s v="1168-BEASA"/>
        <s v="7372-CESLR"/>
        <s v="2423-QOKIO"/>
        <s v="3676-CQAIF"/>
        <s v="2824-HJQPP"/>
        <s v="9460-VAZGD"/>
        <s v="7329-TWKLF"/>
        <s v="0187-ERLSR"/>
      </sharedItems>
    </cacheField>
    <cacheField name="company name" numFmtId="0">
      <sharedItems count="99">
        <s v="Morissette - Bernier"/>
        <s v="Bogisich and Sons"/>
        <s v="Spencer - Purdy"/>
        <s v="Bruen - Crooks"/>
        <s v="Gislason, Rice and Hilpert"/>
        <s v="Schinner Inc"/>
        <s v="Turner and Sons"/>
        <s v="Kub, McLaughlin and Renner"/>
        <s v="Turcotte, Wolff and Lynch"/>
        <s v="Homenick - Tromp"/>
        <s v="Medhurst, Runolfsdottir and Kris"/>
        <s v="Ryan Inc"/>
        <s v="Halvorson and Sons"/>
        <s v="O'Conner - Botsford"/>
        <s v="Jacobi - Nolan"/>
        <s v="McGlynn, Rutherford and Schiller"/>
        <s v="Nolan Group"/>
        <s v="Grimes - Bode"/>
        <s v="Rosenbaum LLC"/>
        <s v="Ebert Group"/>
        <s v="Sawayn - Johnson"/>
        <s v="Morissette LLC"/>
        <s v="Willms, Yundt and Smitham"/>
        <s v="Schmitt Inc"/>
        <s v="Nolan - Bayer"/>
        <s v="Stanton, Labadie and Roberts"/>
        <s v="Ortiz - Schiller"/>
        <s v="Spinka, Bogisich and Pouros"/>
        <s v="Pacocha Inc"/>
        <s v="Bosco and Sons"/>
        <s v="Ondricka and Sons"/>
        <s v="Bergnaum - Weimann"/>
        <s v="Hauck Group"/>
        <s v="Strosin Inc"/>
        <s v="Rutherford, McGlynn and Kling"/>
        <s v="Kilback Inc"/>
        <s v="Barrows, Kessler and Howe"/>
        <s v="Balistreri - Barrows"/>
        <s v="Emmerich - Swift"/>
        <s v="Gleichner - Turner"/>
        <s v="Nader - Dooley"/>
        <s v="Koch LLC"/>
        <s v="Bashirian Inc"/>
        <s v="Hane - Gleichner"/>
        <s v="McCullough Inc"/>
        <s v="Block and Sons"/>
        <s v="Bosco, Gutkowski and Strosin"/>
        <s v="Hauck - Hodkiewicz"/>
        <s v="Weber - Lindgren"/>
        <s v="Leuschke, Hermann and Zieme"/>
        <s v="Bednar Group"/>
        <s v="Kemmer Inc"/>
        <s v="West - Rogahn"/>
        <s v="Kulas, Mante and Reichert"/>
        <s v="Gutkowski, Koch and Gleason"/>
        <s v="Murphy Inc"/>
        <s v="Muller - Hickle"/>
        <s v="Rau, Hodkiewicz and Bauch"/>
        <s v="Ankunding - Rempel"/>
        <s v="Metz, Gottlieb and Effertz"/>
        <s v="Graham, D'Amore and Tromp"/>
        <s v="Daniel - Deckow"/>
        <s v="Muller, Gaylord and Pollich"/>
        <s v="Sauer - Parisian"/>
        <s v="Larkin and Sons"/>
        <s v="Rowe and Sons"/>
        <s v="Veum, Erdman and Zieme"/>
        <s v="Conroy - Friesen"/>
        <s v="Schultz, Wiegand and Kling"/>
        <s v="Bailey - Ondricka"/>
        <s v="Langosh - Luettgen"/>
        <s v="Steuber Inc"/>
        <s v="Rohan - Carroll"/>
        <s v="Lynch - Lebsack"/>
        <s v="Boyle Group"/>
        <s v="Mueller and Sons"/>
        <s v="Sawayn - Hane"/>
        <s v="Schimmel, Kuhlman and Kassulke"/>
        <s v="Rempel - Morar"/>
        <s v="Schuppe Inc"/>
        <s v="Kemmer LLC"/>
        <s v="Wolf LLC"/>
        <s v="Durgan - Hamill"/>
        <s v="Stark - Paucek"/>
        <s v="Daugherty LLC"/>
        <s v="Bogisich, Gorczany and Gislason"/>
        <s v="Bernier - Mueller"/>
        <s v="Little, Konopelski and Hackett"/>
        <s v="Terry - Johns"/>
        <s v="Leffler - Greenfelder"/>
        <s v="Ernser Inc"/>
        <s v="Bashirian, Johnston and Barrows"/>
        <s v="Wilderman Inc"/>
        <s v="Hoppe, Rath and Stanton"/>
        <s v="Kunze - Bednar"/>
        <s v="Grant, Kessler and Kassulke"/>
        <s v="Ryan and Sons"/>
        <s v="Davis and Sons"/>
        <s v="Ritchie, Lesch and Conroy"/>
      </sharedItems>
    </cacheField>
    <cacheField name="invoice_number" numFmtId="0">
      <sharedItems containsSemiMixedTypes="0" containsString="0" containsNumber="1" containsInteger="1" minValue="611365" maxValue="9990243864"/>
    </cacheField>
    <cacheField name="invoice_date" numFmtId="14">
      <sharedItems containsSemiMixedTypes="0" containsNonDate="0" containsDate="1" containsString="0" minDate="2020-01-03T00:00:00" maxDate="2021-12-03T00:00:00"/>
    </cacheField>
    <cacheField name="due_date" numFmtId="14">
      <sharedItems containsSemiMixedTypes="0" containsNonDate="0" containsDate="1" containsString="0" minDate="2020-02-02T00:00:00" maxDate="2022-01-02T00:00:00"/>
    </cacheField>
    <cacheField name="invoice_amount_usd" numFmtId="0">
      <sharedItems containsSemiMixedTypes="0" containsString="0" containsNumber="1" containsInteger="1" minValue="526" maxValue="12828"/>
    </cacheField>
    <cacheField name="disputed" numFmtId="0">
      <sharedItems containsSemiMixedTypes="0" containsString="0" containsNumber="1" containsInteger="1" minValue="0" maxValue="1"/>
    </cacheField>
    <cacheField name="disputed (Y/N)" numFmtId="0">
      <sharedItems/>
    </cacheField>
    <cacheField name="dispute_loss" numFmtId="0">
      <sharedItems containsSemiMixedTypes="0" containsString="0" containsNumber="1" containsInteger="1" minValue="0" maxValue="1"/>
    </cacheField>
    <cacheField name="dispute_loss (W/L)" numFmtId="0">
      <sharedItems count="3">
        <s v="no dispute"/>
        <s v="won"/>
        <s v="lost"/>
      </sharedItems>
    </cacheField>
    <cacheField name="settled_date" numFmtId="14">
      <sharedItems containsSemiMixedTypes="0" containsNonDate="0" containsDate="1" containsString="0" minDate="2020-01-13T00:00:00" maxDate="2022-01-10T00:00:00"/>
    </cacheField>
    <cacheField name="days_to_settle" numFmtId="0">
      <sharedItems containsSemiMixedTypes="0" containsString="0" containsNumber="1" containsInteger="1" minValue="0" maxValue="75"/>
    </cacheField>
    <cacheField name="days_late" numFmtId="0">
      <sharedItems containsSemiMixedTypes="0" containsString="0" containsNumber="1" containsInteger="1" minValue="0" maxValue="4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66">
  <r>
    <x v="0"/>
    <x v="0"/>
    <x v="0"/>
    <n v="611365"/>
    <d v="2021-01-02T00:00:00"/>
    <d v="2021-02-01T00:00:00"/>
    <n v="5594"/>
    <n v="0"/>
    <s v="No"/>
    <n v="0"/>
    <x v="0"/>
    <d v="2021-01-15T00:00:00"/>
    <n v="13"/>
    <n v="0"/>
  </r>
  <r>
    <x v="1"/>
    <x v="1"/>
    <x v="1"/>
    <n v="6482427308"/>
    <d v="2020-01-13T00:00:00"/>
    <d v="2020-02-12T00:00:00"/>
    <n v="8099"/>
    <n v="1"/>
    <s v="Yes"/>
    <n v="0"/>
    <x v="1"/>
    <d v="2020-03-14T00:00:00"/>
    <n v="61"/>
    <n v="31"/>
  </r>
  <r>
    <x v="0"/>
    <x v="2"/>
    <x v="2"/>
    <n v="9231909"/>
    <d v="2021-07-03T00:00:00"/>
    <d v="2021-08-02T00:00:00"/>
    <n v="6588"/>
    <n v="0"/>
    <s v="No"/>
    <n v="0"/>
    <x v="0"/>
    <d v="2021-07-08T00:00:00"/>
    <n v="5"/>
    <n v="0"/>
  </r>
  <r>
    <x v="1"/>
    <x v="3"/>
    <x v="3"/>
    <n v="9888306"/>
    <d v="2021-02-10T00:00:00"/>
    <d v="2021-03-12T00:00:00"/>
    <n v="10592"/>
    <n v="0"/>
    <s v="No"/>
    <n v="0"/>
    <x v="0"/>
    <d v="2021-03-17T00:00:00"/>
    <n v="35"/>
    <n v="5"/>
  </r>
  <r>
    <x v="2"/>
    <x v="4"/>
    <x v="4"/>
    <n v="15752855"/>
    <d v="2020-10-25T00:00:00"/>
    <d v="2020-11-24T00:00:00"/>
    <n v="7227"/>
    <n v="1"/>
    <s v="Yes"/>
    <n v="0"/>
    <x v="1"/>
    <d v="2020-11-28T00:00:00"/>
    <n v="34"/>
    <n v="4"/>
  </r>
  <r>
    <x v="2"/>
    <x v="5"/>
    <x v="5"/>
    <n v="18104516"/>
    <d v="2020-01-27T00:00:00"/>
    <d v="2020-02-26T00:00:00"/>
    <n v="9400"/>
    <n v="1"/>
    <s v="Yes"/>
    <n v="0"/>
    <x v="1"/>
    <d v="2020-02-22T00:00:00"/>
    <n v="26"/>
    <n v="0"/>
  </r>
  <r>
    <x v="3"/>
    <x v="6"/>
    <x v="6"/>
    <n v="23864272"/>
    <d v="2021-08-13T00:00:00"/>
    <d v="2021-09-12T00:00:00"/>
    <n v="7469"/>
    <n v="0"/>
    <s v="No"/>
    <n v="0"/>
    <x v="0"/>
    <d v="2021-09-09T00:00:00"/>
    <n v="27"/>
    <n v="0"/>
  </r>
  <r>
    <x v="4"/>
    <x v="7"/>
    <x v="7"/>
    <n v="27545037"/>
    <d v="2020-12-16T00:00:00"/>
    <d v="2021-01-15T00:00:00"/>
    <n v="7506"/>
    <n v="0"/>
    <s v="No"/>
    <n v="0"/>
    <x v="0"/>
    <d v="2021-01-12T00:00:00"/>
    <n v="27"/>
    <n v="0"/>
  </r>
  <r>
    <x v="4"/>
    <x v="8"/>
    <x v="8"/>
    <n v="28049695"/>
    <d v="2020-05-14T00:00:00"/>
    <d v="2020-06-13T00:00:00"/>
    <n v="8007"/>
    <n v="1"/>
    <s v="Yes"/>
    <n v="0"/>
    <x v="1"/>
    <d v="2020-07-01T00:00:00"/>
    <n v="48"/>
    <n v="18"/>
  </r>
  <r>
    <x v="3"/>
    <x v="9"/>
    <x v="9"/>
    <n v="32277701"/>
    <d v="2021-07-01T00:00:00"/>
    <d v="2021-07-31T00:00:00"/>
    <n v="4833"/>
    <n v="0"/>
    <s v="No"/>
    <n v="0"/>
    <x v="0"/>
    <d v="2021-07-26T00:00:00"/>
    <n v="25"/>
    <n v="0"/>
  </r>
  <r>
    <x v="4"/>
    <x v="10"/>
    <x v="10"/>
    <n v="35868002"/>
    <d v="2020-03-31T00:00:00"/>
    <d v="2020-04-30T00:00:00"/>
    <n v="7533"/>
    <n v="0"/>
    <s v="No"/>
    <n v="0"/>
    <x v="0"/>
    <d v="2020-04-16T00:00:00"/>
    <n v="16"/>
    <n v="0"/>
  </r>
  <r>
    <x v="1"/>
    <x v="11"/>
    <x v="11"/>
    <n v="36478577"/>
    <d v="2021-08-07T00:00:00"/>
    <d v="2021-09-06T00:00:00"/>
    <n v="7335"/>
    <n v="0"/>
    <s v="No"/>
    <n v="0"/>
    <x v="0"/>
    <d v="2021-08-15T00:00:00"/>
    <n v="8"/>
    <n v="0"/>
  </r>
  <r>
    <x v="2"/>
    <x v="12"/>
    <x v="12"/>
    <n v="36620839"/>
    <d v="2021-05-08T00:00:00"/>
    <d v="2021-06-07T00:00:00"/>
    <n v="9008"/>
    <n v="1"/>
    <s v="Yes"/>
    <n v="0"/>
    <x v="1"/>
    <d v="2021-06-09T00:00:00"/>
    <n v="32"/>
    <n v="2"/>
  </r>
  <r>
    <x v="1"/>
    <x v="13"/>
    <x v="13"/>
    <n v="41324194"/>
    <d v="2020-10-21T00:00:00"/>
    <d v="2020-11-20T00:00:00"/>
    <n v="5717"/>
    <n v="0"/>
    <s v="No"/>
    <n v="0"/>
    <x v="0"/>
    <d v="2020-11-30T00:00:00"/>
    <n v="40"/>
    <n v="10"/>
  </r>
  <r>
    <x v="2"/>
    <x v="14"/>
    <x v="14"/>
    <n v="42511106"/>
    <d v="2020-11-07T00:00:00"/>
    <d v="2020-12-07T00:00:00"/>
    <n v="5002"/>
    <n v="0"/>
    <s v="No"/>
    <n v="0"/>
    <x v="0"/>
    <d v="2020-11-18T00:00:00"/>
    <n v="11"/>
    <n v="0"/>
  </r>
  <r>
    <x v="0"/>
    <x v="15"/>
    <x v="15"/>
    <n v="46372811"/>
    <d v="2021-02-21T00:00:00"/>
    <d v="2021-03-23T00:00:00"/>
    <n v="6196"/>
    <n v="0"/>
    <s v="No"/>
    <n v="0"/>
    <x v="0"/>
    <d v="2021-02-28T00:00:00"/>
    <n v="7"/>
    <n v="0"/>
  </r>
  <r>
    <x v="1"/>
    <x v="16"/>
    <x v="16"/>
    <n v="46937392"/>
    <d v="2021-05-16T00:00:00"/>
    <d v="2021-06-15T00:00:00"/>
    <n v="6988"/>
    <n v="0"/>
    <s v="No"/>
    <n v="0"/>
    <x v="0"/>
    <d v="2021-06-04T00:00:00"/>
    <n v="19"/>
    <n v="0"/>
  </r>
  <r>
    <x v="2"/>
    <x v="5"/>
    <x v="5"/>
    <n v="49331333"/>
    <d v="2021-05-29T00:00:00"/>
    <d v="2021-06-28T00:00:00"/>
    <n v="6880"/>
    <n v="1"/>
    <s v="Yes"/>
    <n v="0"/>
    <x v="1"/>
    <d v="2021-07-10T00:00:00"/>
    <n v="42"/>
    <n v="12"/>
  </r>
  <r>
    <x v="2"/>
    <x v="17"/>
    <x v="17"/>
    <n v="52765186"/>
    <d v="2021-10-20T00:00:00"/>
    <d v="2021-11-19T00:00:00"/>
    <n v="9623"/>
    <n v="1"/>
    <s v="Yes"/>
    <n v="0"/>
    <x v="1"/>
    <d v="2021-11-09T00:00:00"/>
    <n v="20"/>
    <n v="0"/>
  </r>
  <r>
    <x v="2"/>
    <x v="18"/>
    <x v="18"/>
    <n v="55416013"/>
    <d v="2020-11-30T00:00:00"/>
    <d v="2020-12-30T00:00:00"/>
    <n v="4201"/>
    <n v="1"/>
    <s v="Yes"/>
    <n v="0"/>
    <x v="1"/>
    <d v="2021-01-16T00:00:00"/>
    <n v="47"/>
    <n v="17"/>
  </r>
  <r>
    <x v="1"/>
    <x v="19"/>
    <x v="19"/>
    <n v="57081728"/>
    <d v="2020-11-04T00:00:00"/>
    <d v="2020-12-04T00:00:00"/>
    <n v="8665"/>
    <n v="0"/>
    <s v="No"/>
    <n v="0"/>
    <x v="0"/>
    <d v="2020-11-29T00:00:00"/>
    <n v="25"/>
    <n v="0"/>
  </r>
  <r>
    <x v="4"/>
    <x v="20"/>
    <x v="20"/>
    <n v="57781566"/>
    <d v="2020-06-24T00:00:00"/>
    <d v="2020-07-24T00:00:00"/>
    <n v="7149"/>
    <n v="0"/>
    <s v="No"/>
    <n v="0"/>
    <x v="0"/>
    <d v="2020-08-07T00:00:00"/>
    <n v="44"/>
    <n v="14"/>
  </r>
  <r>
    <x v="2"/>
    <x v="21"/>
    <x v="21"/>
    <n v="58393139"/>
    <d v="2021-01-06T00:00:00"/>
    <d v="2021-02-05T00:00:00"/>
    <n v="8816"/>
    <n v="0"/>
    <s v="No"/>
    <n v="0"/>
    <x v="0"/>
    <d v="2021-01-29T00:00:00"/>
    <n v="23"/>
    <n v="0"/>
  </r>
  <r>
    <x v="0"/>
    <x v="22"/>
    <x v="22"/>
    <n v="72380981"/>
    <d v="2021-02-16T00:00:00"/>
    <d v="2021-03-18T00:00:00"/>
    <n v="2644"/>
    <n v="0"/>
    <s v="No"/>
    <n v="0"/>
    <x v="0"/>
    <d v="2021-03-06T00:00:00"/>
    <n v="18"/>
    <n v="0"/>
  </r>
  <r>
    <x v="3"/>
    <x v="6"/>
    <x v="6"/>
    <n v="75181247"/>
    <d v="2020-02-18T00:00:00"/>
    <d v="2020-03-19T00:00:00"/>
    <n v="8333"/>
    <n v="0"/>
    <s v="No"/>
    <n v="0"/>
    <x v="0"/>
    <d v="2020-03-30T00:00:00"/>
    <n v="41"/>
    <n v="11"/>
  </r>
  <r>
    <x v="0"/>
    <x v="23"/>
    <x v="23"/>
    <n v="81932735"/>
    <d v="2020-01-24T00:00:00"/>
    <d v="2020-02-23T00:00:00"/>
    <n v="7270"/>
    <n v="0"/>
    <s v="No"/>
    <n v="0"/>
    <x v="0"/>
    <d v="2020-03-03T00:00:00"/>
    <n v="39"/>
    <n v="9"/>
  </r>
  <r>
    <x v="2"/>
    <x v="24"/>
    <x v="24"/>
    <n v="86171934"/>
    <d v="2021-05-29T00:00:00"/>
    <d v="2021-06-28T00:00:00"/>
    <n v="4169"/>
    <n v="0"/>
    <s v="No"/>
    <n v="0"/>
    <x v="0"/>
    <d v="2021-06-22T00:00:00"/>
    <n v="24"/>
    <n v="0"/>
  </r>
  <r>
    <x v="4"/>
    <x v="8"/>
    <x v="8"/>
    <n v="93006859"/>
    <d v="2020-12-24T00:00:00"/>
    <d v="2021-01-23T00:00:00"/>
    <n v="2446"/>
    <n v="0"/>
    <s v="No"/>
    <n v="0"/>
    <x v="0"/>
    <d v="2021-01-31T00:00:00"/>
    <n v="38"/>
    <n v="8"/>
  </r>
  <r>
    <x v="1"/>
    <x v="25"/>
    <x v="25"/>
    <n v="1297791719"/>
    <d v="2020-01-15T00:00:00"/>
    <d v="2020-02-14T00:00:00"/>
    <n v="4864"/>
    <n v="1"/>
    <s v="Yes"/>
    <n v="0"/>
    <x v="1"/>
    <d v="2020-02-16T00:00:00"/>
    <n v="32"/>
    <n v="2"/>
  </r>
  <r>
    <x v="2"/>
    <x v="26"/>
    <x v="26"/>
    <n v="101415601"/>
    <d v="2020-05-31T00:00:00"/>
    <d v="2020-06-30T00:00:00"/>
    <n v="4007"/>
    <n v="0"/>
    <s v="No"/>
    <n v="0"/>
    <x v="0"/>
    <d v="2020-07-04T00:00:00"/>
    <n v="34"/>
    <n v="4"/>
  </r>
  <r>
    <x v="3"/>
    <x v="27"/>
    <x v="27"/>
    <n v="101747306"/>
    <d v="2021-05-27T00:00:00"/>
    <d v="2021-06-26T00:00:00"/>
    <n v="5819"/>
    <n v="0"/>
    <s v="No"/>
    <n v="0"/>
    <x v="0"/>
    <d v="2021-05-29T00:00:00"/>
    <n v="2"/>
    <n v="0"/>
  </r>
  <r>
    <x v="1"/>
    <x v="19"/>
    <x v="19"/>
    <n v="103483331"/>
    <d v="2020-07-27T00:00:00"/>
    <d v="2020-08-26T00:00:00"/>
    <n v="7213"/>
    <n v="0"/>
    <s v="No"/>
    <n v="0"/>
    <x v="0"/>
    <d v="2020-08-18T00:00:00"/>
    <n v="22"/>
    <n v="0"/>
  </r>
  <r>
    <x v="0"/>
    <x v="28"/>
    <x v="28"/>
    <n v="104628267"/>
    <d v="2020-01-13T00:00:00"/>
    <d v="2020-02-12T00:00:00"/>
    <n v="7272"/>
    <n v="0"/>
    <s v="No"/>
    <n v="0"/>
    <x v="0"/>
    <d v="2020-02-04T00:00:00"/>
    <n v="22"/>
    <n v="0"/>
  </r>
  <r>
    <x v="0"/>
    <x v="29"/>
    <x v="29"/>
    <n v="106360977"/>
    <d v="2020-02-19T00:00:00"/>
    <d v="2020-03-20T00:00:00"/>
    <n v="9348"/>
    <n v="1"/>
    <s v="Yes"/>
    <n v="0"/>
    <x v="1"/>
    <d v="2020-03-26T00:00:00"/>
    <n v="36"/>
    <n v="6"/>
  </r>
  <r>
    <x v="3"/>
    <x v="30"/>
    <x v="30"/>
    <n v="106486147"/>
    <d v="2021-09-21T00:00:00"/>
    <d v="2021-10-21T00:00:00"/>
    <n v="4655"/>
    <n v="0"/>
    <s v="No"/>
    <n v="0"/>
    <x v="0"/>
    <d v="2021-09-25T00:00:00"/>
    <n v="4"/>
    <n v="0"/>
  </r>
  <r>
    <x v="4"/>
    <x v="31"/>
    <x v="31"/>
    <n v="110122785"/>
    <d v="2020-10-23T00:00:00"/>
    <d v="2020-11-22T00:00:00"/>
    <n v="3258"/>
    <n v="0"/>
    <s v="No"/>
    <n v="0"/>
    <x v="0"/>
    <d v="2020-11-30T00:00:00"/>
    <n v="38"/>
    <n v="8"/>
  </r>
  <r>
    <x v="3"/>
    <x v="30"/>
    <x v="30"/>
    <n v="120364375"/>
    <d v="2021-04-23T00:00:00"/>
    <d v="2021-05-23T00:00:00"/>
    <n v="3463"/>
    <n v="0"/>
    <s v="No"/>
    <n v="0"/>
    <x v="0"/>
    <d v="2021-04-24T00:00:00"/>
    <n v="1"/>
    <n v="0"/>
  </r>
  <r>
    <x v="2"/>
    <x v="5"/>
    <x v="5"/>
    <n v="121797094"/>
    <d v="2020-09-28T00:00:00"/>
    <d v="2020-10-28T00:00:00"/>
    <n v="8915"/>
    <n v="0"/>
    <s v="No"/>
    <n v="0"/>
    <x v="0"/>
    <d v="2020-10-30T00:00:00"/>
    <n v="32"/>
    <n v="2"/>
  </r>
  <r>
    <x v="0"/>
    <x v="0"/>
    <x v="0"/>
    <n v="122662308"/>
    <d v="2021-08-05T00:00:00"/>
    <d v="2021-09-04T00:00:00"/>
    <n v="4364"/>
    <n v="0"/>
    <s v="No"/>
    <n v="0"/>
    <x v="0"/>
    <d v="2021-08-21T00:00:00"/>
    <n v="16"/>
    <n v="0"/>
  </r>
  <r>
    <x v="4"/>
    <x v="20"/>
    <x v="20"/>
    <n v="123645023"/>
    <d v="2020-12-22T00:00:00"/>
    <d v="2021-01-21T00:00:00"/>
    <n v="4436"/>
    <n v="0"/>
    <s v="No"/>
    <n v="0"/>
    <x v="0"/>
    <d v="2021-01-24T00:00:00"/>
    <n v="33"/>
    <n v="3"/>
  </r>
  <r>
    <x v="4"/>
    <x v="10"/>
    <x v="10"/>
    <n v="131216793"/>
    <d v="2021-02-01T00:00:00"/>
    <d v="2021-03-03T00:00:00"/>
    <n v="5665"/>
    <n v="0"/>
    <s v="No"/>
    <n v="0"/>
    <x v="0"/>
    <d v="2021-02-05T00:00:00"/>
    <n v="4"/>
    <n v="0"/>
  </r>
  <r>
    <x v="0"/>
    <x v="32"/>
    <x v="32"/>
    <n v="135429278"/>
    <d v="2020-08-02T00:00:00"/>
    <d v="2020-09-01T00:00:00"/>
    <n v="5820"/>
    <n v="0"/>
    <s v="No"/>
    <n v="0"/>
    <x v="0"/>
    <d v="2020-08-24T00:00:00"/>
    <n v="22"/>
    <n v="0"/>
  </r>
  <r>
    <x v="0"/>
    <x v="33"/>
    <x v="33"/>
    <n v="145315244"/>
    <d v="2021-08-19T00:00:00"/>
    <d v="2021-09-18T00:00:00"/>
    <n v="8305"/>
    <n v="0"/>
    <s v="No"/>
    <n v="0"/>
    <x v="0"/>
    <d v="2021-09-06T00:00:00"/>
    <n v="18"/>
    <n v="0"/>
  </r>
  <r>
    <x v="0"/>
    <x v="34"/>
    <x v="34"/>
    <n v="152050637"/>
    <d v="2021-02-13T00:00:00"/>
    <d v="2021-03-15T00:00:00"/>
    <n v="6003"/>
    <n v="0"/>
    <s v="No"/>
    <n v="0"/>
    <x v="0"/>
    <d v="2021-03-11T00:00:00"/>
    <n v="26"/>
    <n v="0"/>
  </r>
  <r>
    <x v="1"/>
    <x v="19"/>
    <x v="19"/>
    <n v="152808559"/>
    <d v="2020-09-11T00:00:00"/>
    <d v="2020-10-11T00:00:00"/>
    <n v="5901"/>
    <n v="0"/>
    <s v="No"/>
    <n v="0"/>
    <x v="0"/>
    <d v="2020-09-29T00:00:00"/>
    <n v="18"/>
    <n v="0"/>
  </r>
  <r>
    <x v="1"/>
    <x v="35"/>
    <x v="35"/>
    <n v="173814675"/>
    <d v="2021-04-27T00:00:00"/>
    <d v="2021-05-27T00:00:00"/>
    <n v="6685"/>
    <n v="0"/>
    <s v="No"/>
    <n v="0"/>
    <x v="0"/>
    <d v="2021-05-27T00:00:00"/>
    <n v="30"/>
    <n v="0"/>
  </r>
  <r>
    <x v="2"/>
    <x v="36"/>
    <x v="36"/>
    <n v="176356154"/>
    <d v="2020-08-20T00:00:00"/>
    <d v="2020-09-19T00:00:00"/>
    <n v="7883"/>
    <n v="1"/>
    <s v="Yes"/>
    <n v="0"/>
    <x v="1"/>
    <d v="2020-10-03T00:00:00"/>
    <n v="44"/>
    <n v="14"/>
  </r>
  <r>
    <x v="4"/>
    <x v="37"/>
    <x v="37"/>
    <n v="176953642"/>
    <d v="2021-09-10T00:00:00"/>
    <d v="2021-10-10T00:00:00"/>
    <n v="6500"/>
    <n v="0"/>
    <s v="No"/>
    <n v="0"/>
    <x v="0"/>
    <d v="2021-10-17T00:00:00"/>
    <n v="37"/>
    <n v="7"/>
  </r>
  <r>
    <x v="0"/>
    <x v="38"/>
    <x v="38"/>
    <n v="176959210"/>
    <d v="2020-08-30T00:00:00"/>
    <d v="2020-09-29T00:00:00"/>
    <n v="5718"/>
    <n v="0"/>
    <s v="No"/>
    <n v="0"/>
    <x v="0"/>
    <d v="2020-09-19T00:00:00"/>
    <n v="20"/>
    <n v="0"/>
  </r>
  <r>
    <x v="0"/>
    <x v="39"/>
    <x v="39"/>
    <n v="180192586"/>
    <d v="2020-08-02T00:00:00"/>
    <d v="2020-09-01T00:00:00"/>
    <n v="7465"/>
    <n v="0"/>
    <s v="No"/>
    <n v="0"/>
    <x v="0"/>
    <d v="2020-09-18T00:00:00"/>
    <n v="47"/>
    <n v="17"/>
  </r>
  <r>
    <x v="0"/>
    <x v="34"/>
    <x v="34"/>
    <n v="186123387"/>
    <d v="2020-06-09T00:00:00"/>
    <d v="2020-07-09T00:00:00"/>
    <n v="5985"/>
    <n v="0"/>
    <s v="No"/>
    <n v="0"/>
    <x v="0"/>
    <d v="2020-07-08T00:00:00"/>
    <n v="29"/>
    <n v="0"/>
  </r>
  <r>
    <x v="1"/>
    <x v="40"/>
    <x v="40"/>
    <n v="1920990033"/>
    <d v="2020-01-20T00:00:00"/>
    <d v="2020-02-19T00:00:00"/>
    <n v="5651"/>
    <n v="1"/>
    <s v="Yes"/>
    <n v="0"/>
    <x v="1"/>
    <d v="2020-02-15T00:00:00"/>
    <n v="26"/>
    <n v="0"/>
  </r>
  <r>
    <x v="0"/>
    <x v="41"/>
    <x v="41"/>
    <n v="189882917"/>
    <d v="2020-09-03T00:00:00"/>
    <d v="2020-10-03T00:00:00"/>
    <n v="5144"/>
    <n v="0"/>
    <s v="No"/>
    <n v="0"/>
    <x v="0"/>
    <d v="2020-10-17T00:00:00"/>
    <n v="44"/>
    <n v="14"/>
  </r>
  <r>
    <x v="4"/>
    <x v="42"/>
    <x v="42"/>
    <n v="190687025"/>
    <d v="2021-07-15T00:00:00"/>
    <d v="2021-08-14T00:00:00"/>
    <n v="2843"/>
    <n v="0"/>
    <s v="No"/>
    <n v="0"/>
    <x v="0"/>
    <d v="2021-08-02T00:00:00"/>
    <n v="18"/>
    <n v="0"/>
  </r>
  <r>
    <x v="1"/>
    <x v="43"/>
    <x v="43"/>
    <n v="9247964767"/>
    <d v="2020-01-26T00:00:00"/>
    <d v="2020-02-25T00:00:00"/>
    <n v="9851"/>
    <n v="1"/>
    <s v="Yes"/>
    <n v="1"/>
    <x v="2"/>
    <d v="2020-03-15T00:00:00"/>
    <n v="49"/>
    <n v="19"/>
  </r>
  <r>
    <x v="3"/>
    <x v="44"/>
    <x v="44"/>
    <n v="195359114"/>
    <d v="2020-08-29T00:00:00"/>
    <d v="2020-09-28T00:00:00"/>
    <n v="5626"/>
    <n v="1"/>
    <s v="Yes"/>
    <n v="1"/>
    <x v="2"/>
    <d v="2020-09-21T00:00:00"/>
    <n v="23"/>
    <n v="0"/>
  </r>
  <r>
    <x v="0"/>
    <x v="45"/>
    <x v="45"/>
    <n v="202519703"/>
    <d v="2021-02-10T00:00:00"/>
    <d v="2021-03-12T00:00:00"/>
    <n v="7726"/>
    <n v="0"/>
    <s v="No"/>
    <n v="0"/>
    <x v="0"/>
    <d v="2021-03-13T00:00:00"/>
    <n v="31"/>
    <n v="1"/>
  </r>
  <r>
    <x v="1"/>
    <x v="46"/>
    <x v="46"/>
    <n v="203036054"/>
    <d v="2020-09-23T00:00:00"/>
    <d v="2020-10-23T00:00:00"/>
    <n v="6460"/>
    <n v="0"/>
    <s v="No"/>
    <n v="0"/>
    <x v="0"/>
    <d v="2020-10-15T00:00:00"/>
    <n v="22"/>
    <n v="0"/>
  </r>
  <r>
    <x v="1"/>
    <x v="11"/>
    <x v="11"/>
    <n v="204757285"/>
    <d v="2020-01-13T00:00:00"/>
    <d v="2020-02-12T00:00:00"/>
    <n v="5444"/>
    <n v="0"/>
    <s v="No"/>
    <n v="0"/>
    <x v="0"/>
    <d v="2020-01-27T00:00:00"/>
    <n v="14"/>
    <n v="0"/>
  </r>
  <r>
    <x v="3"/>
    <x v="47"/>
    <x v="47"/>
    <n v="206372278"/>
    <d v="2021-08-14T00:00:00"/>
    <d v="2021-09-13T00:00:00"/>
    <n v="4904"/>
    <n v="0"/>
    <s v="No"/>
    <n v="0"/>
    <x v="0"/>
    <d v="2021-09-21T00:00:00"/>
    <n v="38"/>
    <n v="8"/>
  </r>
  <r>
    <x v="1"/>
    <x v="25"/>
    <x v="25"/>
    <n v="5267406931"/>
    <d v="2020-01-30T00:00:00"/>
    <d v="2020-02-29T00:00:00"/>
    <n v="8522"/>
    <n v="1"/>
    <s v="Yes"/>
    <n v="0"/>
    <x v="1"/>
    <d v="2020-03-11T00:00:00"/>
    <n v="41"/>
    <n v="11"/>
  </r>
  <r>
    <x v="0"/>
    <x v="15"/>
    <x v="15"/>
    <n v="213324193"/>
    <d v="2020-10-13T00:00:00"/>
    <d v="2020-11-12T00:00:00"/>
    <n v="6612"/>
    <n v="0"/>
    <s v="No"/>
    <n v="0"/>
    <x v="0"/>
    <d v="2020-10-22T00:00:00"/>
    <n v="9"/>
    <n v="0"/>
  </r>
  <r>
    <x v="0"/>
    <x v="32"/>
    <x v="32"/>
    <n v="217272343"/>
    <d v="2021-09-22T00:00:00"/>
    <d v="2021-10-22T00:00:00"/>
    <n v="4988"/>
    <n v="1"/>
    <s v="Yes"/>
    <n v="0"/>
    <x v="1"/>
    <d v="2021-10-23T00:00:00"/>
    <n v="31"/>
    <n v="1"/>
  </r>
  <r>
    <x v="0"/>
    <x v="48"/>
    <x v="48"/>
    <n v="218034886"/>
    <d v="2021-02-01T00:00:00"/>
    <d v="2021-03-03T00:00:00"/>
    <n v="3864"/>
    <n v="0"/>
    <s v="No"/>
    <n v="0"/>
    <x v="0"/>
    <d v="2021-03-05T00:00:00"/>
    <n v="32"/>
    <n v="2"/>
  </r>
  <r>
    <x v="4"/>
    <x v="49"/>
    <x v="49"/>
    <n v="222477564"/>
    <d v="2020-03-08T00:00:00"/>
    <d v="2020-04-07T00:00:00"/>
    <n v="6570"/>
    <n v="1"/>
    <s v="Yes"/>
    <n v="0"/>
    <x v="1"/>
    <d v="2020-04-09T00:00:00"/>
    <n v="32"/>
    <n v="2"/>
  </r>
  <r>
    <x v="2"/>
    <x v="12"/>
    <x v="12"/>
    <n v="232048622"/>
    <d v="2020-03-14T00:00:00"/>
    <d v="2020-04-13T00:00:00"/>
    <n v="6760"/>
    <n v="0"/>
    <s v="No"/>
    <n v="0"/>
    <x v="0"/>
    <d v="2020-04-11T00:00:00"/>
    <n v="28"/>
    <n v="0"/>
  </r>
  <r>
    <x v="0"/>
    <x v="32"/>
    <x v="32"/>
    <n v="237437528"/>
    <d v="2020-12-09T00:00:00"/>
    <d v="2021-01-08T00:00:00"/>
    <n v="3569"/>
    <n v="1"/>
    <s v="Yes"/>
    <n v="0"/>
    <x v="1"/>
    <d v="2021-01-15T00:00:00"/>
    <n v="37"/>
    <n v="7"/>
  </r>
  <r>
    <x v="0"/>
    <x v="29"/>
    <x v="29"/>
    <n v="246081324"/>
    <d v="2020-09-06T00:00:00"/>
    <d v="2020-10-06T00:00:00"/>
    <n v="9253"/>
    <n v="1"/>
    <s v="Yes"/>
    <n v="0"/>
    <x v="1"/>
    <d v="2020-10-13T00:00:00"/>
    <n v="37"/>
    <n v="7"/>
  </r>
  <r>
    <x v="3"/>
    <x v="27"/>
    <x v="27"/>
    <n v="254550541"/>
    <d v="2020-12-28T00:00:00"/>
    <d v="2021-01-27T00:00:00"/>
    <n v="6159"/>
    <n v="0"/>
    <s v="No"/>
    <n v="0"/>
    <x v="0"/>
    <d v="2021-01-08T00:00:00"/>
    <n v="11"/>
    <n v="0"/>
  </r>
  <r>
    <x v="1"/>
    <x v="46"/>
    <x v="46"/>
    <n v="261246477"/>
    <d v="2021-10-20T00:00:00"/>
    <d v="2021-11-19T00:00:00"/>
    <n v="9447"/>
    <n v="0"/>
    <s v="No"/>
    <n v="0"/>
    <x v="0"/>
    <d v="2021-11-05T00:00:00"/>
    <n v="16"/>
    <n v="0"/>
  </r>
  <r>
    <x v="0"/>
    <x v="32"/>
    <x v="32"/>
    <n v="263678657"/>
    <d v="2020-09-10T00:00:00"/>
    <d v="2020-10-10T00:00:00"/>
    <n v="3800"/>
    <n v="0"/>
    <s v="No"/>
    <n v="0"/>
    <x v="0"/>
    <d v="2020-10-11T00:00:00"/>
    <n v="31"/>
    <n v="1"/>
  </r>
  <r>
    <x v="0"/>
    <x v="23"/>
    <x v="23"/>
    <n v="270702396"/>
    <d v="2020-10-31T00:00:00"/>
    <d v="2020-11-30T00:00:00"/>
    <n v="5024"/>
    <n v="0"/>
    <s v="No"/>
    <n v="0"/>
    <x v="0"/>
    <d v="2020-11-25T00:00:00"/>
    <n v="25"/>
    <n v="0"/>
  </r>
  <r>
    <x v="2"/>
    <x v="12"/>
    <x v="12"/>
    <n v="273425635"/>
    <d v="2020-02-07T00:00:00"/>
    <d v="2020-03-08T00:00:00"/>
    <n v="11376"/>
    <n v="1"/>
    <s v="Yes"/>
    <n v="0"/>
    <x v="1"/>
    <d v="2020-03-19T00:00:00"/>
    <n v="41"/>
    <n v="11"/>
  </r>
  <r>
    <x v="1"/>
    <x v="50"/>
    <x v="50"/>
    <n v="274057720"/>
    <d v="2020-05-07T00:00:00"/>
    <d v="2020-06-06T00:00:00"/>
    <n v="5096"/>
    <n v="0"/>
    <s v="No"/>
    <n v="0"/>
    <x v="0"/>
    <d v="2020-05-13T00:00:00"/>
    <n v="6"/>
    <n v="0"/>
  </r>
  <r>
    <x v="4"/>
    <x v="51"/>
    <x v="51"/>
    <n v="277331044"/>
    <d v="2020-11-02T00:00:00"/>
    <d v="2020-12-02T00:00:00"/>
    <n v="7325"/>
    <n v="0"/>
    <s v="No"/>
    <n v="0"/>
    <x v="0"/>
    <d v="2020-11-26T00:00:00"/>
    <n v="24"/>
    <n v="0"/>
  </r>
  <r>
    <x v="4"/>
    <x v="10"/>
    <x v="10"/>
    <n v="280670965"/>
    <d v="2020-01-03T00:00:00"/>
    <d v="2020-02-02T00:00:00"/>
    <n v="5039"/>
    <n v="0"/>
    <s v="No"/>
    <n v="0"/>
    <x v="0"/>
    <d v="2020-01-23T00:00:00"/>
    <n v="20"/>
    <n v="0"/>
  </r>
  <r>
    <x v="0"/>
    <x v="0"/>
    <x v="0"/>
    <n v="281287578"/>
    <d v="2020-10-28T00:00:00"/>
    <d v="2020-11-27T00:00:00"/>
    <n v="7681"/>
    <n v="0"/>
    <s v="No"/>
    <n v="0"/>
    <x v="0"/>
    <d v="2020-11-19T00:00:00"/>
    <n v="22"/>
    <n v="0"/>
  </r>
  <r>
    <x v="3"/>
    <x v="44"/>
    <x v="44"/>
    <n v="282342168"/>
    <d v="2020-02-06T00:00:00"/>
    <d v="2020-03-07T00:00:00"/>
    <n v="6328"/>
    <n v="0"/>
    <s v="No"/>
    <n v="0"/>
    <x v="0"/>
    <d v="2020-02-20T00:00:00"/>
    <n v="14"/>
    <n v="0"/>
  </r>
  <r>
    <x v="1"/>
    <x v="52"/>
    <x v="52"/>
    <n v="6864971541"/>
    <d v="2020-02-02T00:00:00"/>
    <d v="2020-03-03T00:00:00"/>
    <n v="7382"/>
    <n v="1"/>
    <s v="Yes"/>
    <n v="0"/>
    <x v="1"/>
    <d v="2020-02-28T00:00:00"/>
    <n v="26"/>
    <n v="0"/>
  </r>
  <r>
    <x v="3"/>
    <x v="53"/>
    <x v="53"/>
    <n v="285510254"/>
    <d v="2020-04-05T00:00:00"/>
    <d v="2020-05-05T00:00:00"/>
    <n v="2705"/>
    <n v="0"/>
    <s v="No"/>
    <n v="0"/>
    <x v="0"/>
    <d v="2020-05-28T00:00:00"/>
    <n v="53"/>
    <n v="23"/>
  </r>
  <r>
    <x v="3"/>
    <x v="6"/>
    <x v="6"/>
    <n v="286008070"/>
    <d v="2021-02-26T00:00:00"/>
    <d v="2021-03-28T00:00:00"/>
    <n v="5345"/>
    <n v="0"/>
    <s v="No"/>
    <n v="0"/>
    <x v="0"/>
    <d v="2021-03-31T00:00:00"/>
    <n v="33"/>
    <n v="3"/>
  </r>
  <r>
    <x v="1"/>
    <x v="54"/>
    <x v="54"/>
    <n v="287254498"/>
    <d v="2020-01-22T00:00:00"/>
    <d v="2020-02-21T00:00:00"/>
    <n v="7249"/>
    <n v="0"/>
    <s v="No"/>
    <n v="0"/>
    <x v="0"/>
    <d v="2020-02-21T00:00:00"/>
    <n v="30"/>
    <n v="0"/>
  </r>
  <r>
    <x v="1"/>
    <x v="46"/>
    <x v="46"/>
    <n v="6546750144"/>
    <d v="2020-02-06T00:00:00"/>
    <d v="2020-03-07T00:00:00"/>
    <n v="5460"/>
    <n v="1"/>
    <s v="Yes"/>
    <n v="0"/>
    <x v="1"/>
    <d v="2020-03-17T00:00:00"/>
    <n v="40"/>
    <n v="10"/>
  </r>
  <r>
    <x v="1"/>
    <x v="55"/>
    <x v="55"/>
    <n v="882058462"/>
    <d v="2020-02-08T00:00:00"/>
    <d v="2020-03-09T00:00:00"/>
    <n v="8644"/>
    <n v="1"/>
    <s v="Yes"/>
    <n v="0"/>
    <x v="1"/>
    <d v="2020-03-01T00:00:00"/>
    <n v="22"/>
    <n v="0"/>
  </r>
  <r>
    <x v="4"/>
    <x v="20"/>
    <x v="20"/>
    <n v="298536056"/>
    <d v="2021-03-12T00:00:00"/>
    <d v="2021-04-11T00:00:00"/>
    <n v="7085"/>
    <n v="1"/>
    <s v="Yes"/>
    <n v="0"/>
    <x v="1"/>
    <d v="2021-05-06T00:00:00"/>
    <n v="55"/>
    <n v="25"/>
  </r>
  <r>
    <x v="3"/>
    <x v="44"/>
    <x v="44"/>
    <n v="299012002"/>
    <d v="2021-11-29T00:00:00"/>
    <d v="2021-12-29T00:00:00"/>
    <n v="4197"/>
    <n v="0"/>
    <s v="No"/>
    <n v="0"/>
    <x v="0"/>
    <d v="2021-12-13T00:00:00"/>
    <n v="14"/>
    <n v="0"/>
  </r>
  <r>
    <x v="4"/>
    <x v="56"/>
    <x v="56"/>
    <n v="300108731"/>
    <d v="2021-11-30T00:00:00"/>
    <d v="2021-12-30T00:00:00"/>
    <n v="4971"/>
    <n v="1"/>
    <s v="Yes"/>
    <n v="0"/>
    <x v="1"/>
    <d v="2022-01-06T00:00:00"/>
    <n v="37"/>
    <n v="7"/>
  </r>
  <r>
    <x v="0"/>
    <x v="57"/>
    <x v="57"/>
    <n v="302496633"/>
    <d v="2020-07-04T00:00:00"/>
    <d v="2020-08-03T00:00:00"/>
    <n v="7265"/>
    <n v="0"/>
    <s v="No"/>
    <n v="0"/>
    <x v="0"/>
    <d v="2020-07-26T00:00:00"/>
    <n v="22"/>
    <n v="0"/>
  </r>
  <r>
    <x v="1"/>
    <x v="55"/>
    <x v="55"/>
    <n v="308536412"/>
    <d v="2020-11-25T00:00:00"/>
    <d v="2020-12-25T00:00:00"/>
    <n v="7373"/>
    <n v="0"/>
    <s v="No"/>
    <n v="0"/>
    <x v="0"/>
    <d v="2020-12-01T00:00:00"/>
    <n v="6"/>
    <n v="0"/>
  </r>
  <r>
    <x v="1"/>
    <x v="58"/>
    <x v="58"/>
    <n v="700683520"/>
    <d v="2020-02-11T00:00:00"/>
    <d v="2020-03-12T00:00:00"/>
    <n v="6567"/>
    <n v="1"/>
    <s v="Yes"/>
    <n v="0"/>
    <x v="1"/>
    <d v="2020-03-12T00:00:00"/>
    <n v="30"/>
    <n v="0"/>
  </r>
  <r>
    <x v="1"/>
    <x v="11"/>
    <x v="11"/>
    <n v="320318018"/>
    <d v="2021-03-23T00:00:00"/>
    <d v="2021-04-22T00:00:00"/>
    <n v="8071"/>
    <n v="0"/>
    <s v="No"/>
    <n v="0"/>
    <x v="0"/>
    <d v="2021-03-24T00:00:00"/>
    <n v="1"/>
    <n v="0"/>
  </r>
  <r>
    <x v="1"/>
    <x v="59"/>
    <x v="59"/>
    <n v="7043574740"/>
    <d v="2020-02-14T00:00:00"/>
    <d v="2020-03-15T00:00:00"/>
    <n v="8342"/>
    <n v="1"/>
    <s v="Yes"/>
    <n v="0"/>
    <x v="1"/>
    <d v="2020-03-20T00:00:00"/>
    <n v="35"/>
    <n v="5"/>
  </r>
  <r>
    <x v="2"/>
    <x v="17"/>
    <x v="17"/>
    <n v="326671411"/>
    <d v="2020-12-27T00:00:00"/>
    <d v="2021-01-26T00:00:00"/>
    <n v="8850"/>
    <n v="1"/>
    <s v="Yes"/>
    <n v="0"/>
    <x v="1"/>
    <d v="2021-01-18T00:00:00"/>
    <n v="22"/>
    <n v="0"/>
  </r>
  <r>
    <x v="0"/>
    <x v="60"/>
    <x v="60"/>
    <n v="329307404"/>
    <d v="2020-08-02T00:00:00"/>
    <d v="2020-09-01T00:00:00"/>
    <n v="6853"/>
    <n v="1"/>
    <s v="Yes"/>
    <n v="0"/>
    <x v="1"/>
    <d v="2020-09-09T00:00:00"/>
    <n v="38"/>
    <n v="8"/>
  </r>
  <r>
    <x v="2"/>
    <x v="18"/>
    <x v="18"/>
    <n v="333420180"/>
    <d v="2021-11-10T00:00:00"/>
    <d v="2021-12-10T00:00:00"/>
    <n v="6060"/>
    <n v="1"/>
    <s v="Yes"/>
    <n v="0"/>
    <x v="1"/>
    <d v="2021-12-12T00:00:00"/>
    <n v="32"/>
    <n v="2"/>
  </r>
  <r>
    <x v="2"/>
    <x v="61"/>
    <x v="61"/>
    <n v="354407690"/>
    <d v="2021-04-12T00:00:00"/>
    <d v="2021-05-12T00:00:00"/>
    <n v="4556"/>
    <n v="0"/>
    <s v="No"/>
    <n v="0"/>
    <x v="0"/>
    <d v="2021-04-17T00:00:00"/>
    <n v="5"/>
    <n v="0"/>
  </r>
  <r>
    <x v="4"/>
    <x v="62"/>
    <x v="62"/>
    <n v="355095997"/>
    <d v="2020-12-12T00:00:00"/>
    <d v="2021-01-11T00:00:00"/>
    <n v="3138"/>
    <n v="0"/>
    <s v="No"/>
    <n v="0"/>
    <x v="0"/>
    <d v="2021-01-05T00:00:00"/>
    <n v="24"/>
    <n v="0"/>
  </r>
  <r>
    <x v="0"/>
    <x v="63"/>
    <x v="63"/>
    <n v="360452276"/>
    <d v="2020-01-30T00:00:00"/>
    <d v="2020-02-29T00:00:00"/>
    <n v="5637"/>
    <n v="0"/>
    <s v="No"/>
    <n v="0"/>
    <x v="0"/>
    <d v="2020-02-20T00:00:00"/>
    <n v="21"/>
    <n v="0"/>
  </r>
  <r>
    <x v="2"/>
    <x v="61"/>
    <x v="61"/>
    <n v="367399005"/>
    <d v="2021-08-10T00:00:00"/>
    <d v="2021-09-09T00:00:00"/>
    <n v="5878"/>
    <n v="0"/>
    <s v="No"/>
    <n v="0"/>
    <x v="0"/>
    <d v="2021-08-10T00:00:00"/>
    <n v="0"/>
    <n v="0"/>
  </r>
  <r>
    <x v="1"/>
    <x v="59"/>
    <x v="59"/>
    <n v="1294595544"/>
    <d v="2020-02-18T00:00:00"/>
    <d v="2020-03-19T00:00:00"/>
    <n v="7218"/>
    <n v="1"/>
    <s v="Yes"/>
    <n v="1"/>
    <x v="2"/>
    <d v="2020-04-04T00:00:00"/>
    <n v="46"/>
    <n v="16"/>
  </r>
  <r>
    <x v="4"/>
    <x v="49"/>
    <x v="49"/>
    <n v="371943035"/>
    <d v="2021-10-24T00:00:00"/>
    <d v="2021-11-23T00:00:00"/>
    <n v="7669"/>
    <n v="0"/>
    <s v="No"/>
    <n v="0"/>
    <x v="0"/>
    <d v="2021-11-15T00:00:00"/>
    <n v="22"/>
    <n v="0"/>
  </r>
  <r>
    <x v="0"/>
    <x v="57"/>
    <x v="57"/>
    <n v="374328279"/>
    <d v="2021-07-08T00:00:00"/>
    <d v="2021-08-07T00:00:00"/>
    <n v="6000"/>
    <n v="0"/>
    <s v="No"/>
    <n v="0"/>
    <x v="0"/>
    <d v="2021-08-02T00:00:00"/>
    <n v="25"/>
    <n v="0"/>
  </r>
  <r>
    <x v="4"/>
    <x v="56"/>
    <x v="56"/>
    <n v="374625254"/>
    <d v="2021-04-03T00:00:00"/>
    <d v="2021-05-03T00:00:00"/>
    <n v="3782"/>
    <n v="0"/>
    <s v="No"/>
    <n v="0"/>
    <x v="0"/>
    <d v="2021-04-25T00:00:00"/>
    <n v="22"/>
    <n v="0"/>
  </r>
  <r>
    <x v="3"/>
    <x v="64"/>
    <x v="64"/>
    <n v="374628242"/>
    <d v="2021-05-09T00:00:00"/>
    <d v="2021-06-08T00:00:00"/>
    <n v="2993"/>
    <n v="0"/>
    <s v="No"/>
    <n v="0"/>
    <x v="0"/>
    <d v="2021-05-28T00:00:00"/>
    <n v="19"/>
    <n v="0"/>
  </r>
  <r>
    <x v="0"/>
    <x v="41"/>
    <x v="41"/>
    <n v="380292674"/>
    <d v="2021-03-02T00:00:00"/>
    <d v="2021-04-01T00:00:00"/>
    <n v="2683"/>
    <n v="0"/>
    <s v="No"/>
    <n v="0"/>
    <x v="0"/>
    <d v="2021-04-10T00:00:00"/>
    <n v="39"/>
    <n v="9"/>
  </r>
  <r>
    <x v="3"/>
    <x v="65"/>
    <x v="65"/>
    <n v="381841466"/>
    <d v="2021-11-12T00:00:00"/>
    <d v="2021-12-12T00:00:00"/>
    <n v="3295"/>
    <n v="0"/>
    <s v="No"/>
    <n v="0"/>
    <x v="0"/>
    <d v="2021-11-15T00:00:00"/>
    <n v="3"/>
    <n v="0"/>
  </r>
  <r>
    <x v="0"/>
    <x v="2"/>
    <x v="2"/>
    <n v="385813290"/>
    <d v="2020-05-07T00:00:00"/>
    <d v="2020-06-06T00:00:00"/>
    <n v="7390"/>
    <n v="0"/>
    <s v="No"/>
    <n v="0"/>
    <x v="0"/>
    <d v="2020-05-08T00:00:00"/>
    <n v="1"/>
    <n v="0"/>
  </r>
  <r>
    <x v="4"/>
    <x v="66"/>
    <x v="66"/>
    <n v="387380707"/>
    <d v="2020-08-20T00:00:00"/>
    <d v="2020-09-19T00:00:00"/>
    <n v="6295"/>
    <n v="0"/>
    <s v="No"/>
    <n v="0"/>
    <x v="0"/>
    <d v="2020-09-15T00:00:00"/>
    <n v="26"/>
    <n v="0"/>
  </r>
  <r>
    <x v="2"/>
    <x v="17"/>
    <x v="17"/>
    <n v="391669562"/>
    <d v="2020-08-08T00:00:00"/>
    <d v="2020-09-07T00:00:00"/>
    <n v="7198"/>
    <n v="1"/>
    <s v="Yes"/>
    <n v="0"/>
    <x v="1"/>
    <d v="2020-09-04T00:00:00"/>
    <n v="27"/>
    <n v="0"/>
  </r>
  <r>
    <x v="1"/>
    <x v="67"/>
    <x v="67"/>
    <n v="401983784"/>
    <d v="2021-08-17T00:00:00"/>
    <d v="2021-09-16T00:00:00"/>
    <n v="5160"/>
    <n v="0"/>
    <s v="No"/>
    <n v="0"/>
    <x v="0"/>
    <d v="2021-09-04T00:00:00"/>
    <n v="18"/>
    <n v="0"/>
  </r>
  <r>
    <x v="3"/>
    <x v="65"/>
    <x v="65"/>
    <n v="420999665"/>
    <d v="2021-04-21T00:00:00"/>
    <d v="2021-05-21T00:00:00"/>
    <n v="3412"/>
    <n v="1"/>
    <s v="Yes"/>
    <n v="0"/>
    <x v="1"/>
    <d v="2021-05-10T00:00:00"/>
    <n v="19"/>
    <n v="0"/>
  </r>
  <r>
    <x v="0"/>
    <x v="63"/>
    <x v="63"/>
    <n v="423629217"/>
    <d v="2020-08-09T00:00:00"/>
    <d v="2020-09-08T00:00:00"/>
    <n v="5734"/>
    <n v="0"/>
    <s v="No"/>
    <n v="0"/>
    <x v="0"/>
    <d v="2020-09-03T00:00:00"/>
    <n v="25"/>
    <n v="0"/>
  </r>
  <r>
    <x v="1"/>
    <x v="11"/>
    <x v="11"/>
    <n v="428154463"/>
    <d v="2020-05-03T00:00:00"/>
    <d v="2020-06-02T00:00:00"/>
    <n v="3951"/>
    <n v="0"/>
    <s v="No"/>
    <n v="0"/>
    <x v="0"/>
    <d v="2020-05-21T00:00:00"/>
    <n v="18"/>
    <n v="0"/>
  </r>
  <r>
    <x v="0"/>
    <x v="39"/>
    <x v="39"/>
    <n v="428957919"/>
    <d v="2020-02-13T00:00:00"/>
    <d v="2020-03-14T00:00:00"/>
    <n v="8674"/>
    <n v="0"/>
    <s v="No"/>
    <n v="0"/>
    <x v="0"/>
    <d v="2020-03-30T00:00:00"/>
    <n v="46"/>
    <n v="16"/>
  </r>
  <r>
    <x v="1"/>
    <x v="68"/>
    <x v="68"/>
    <n v="449356610"/>
    <d v="2021-01-04T00:00:00"/>
    <d v="2021-02-03T00:00:00"/>
    <n v="7746"/>
    <n v="0"/>
    <s v="No"/>
    <n v="0"/>
    <x v="0"/>
    <d v="2021-01-24T00:00:00"/>
    <n v="20"/>
    <n v="0"/>
  </r>
  <r>
    <x v="0"/>
    <x v="45"/>
    <x v="45"/>
    <n v="451448142"/>
    <d v="2020-11-20T00:00:00"/>
    <d v="2020-12-20T00:00:00"/>
    <n v="5581"/>
    <n v="0"/>
    <s v="No"/>
    <n v="0"/>
    <x v="0"/>
    <d v="2020-12-15T00:00:00"/>
    <n v="25"/>
    <n v="0"/>
  </r>
  <r>
    <x v="1"/>
    <x v="67"/>
    <x v="67"/>
    <n v="472551457"/>
    <d v="2021-07-20T00:00:00"/>
    <d v="2021-08-19T00:00:00"/>
    <n v="6628"/>
    <n v="0"/>
    <s v="No"/>
    <n v="0"/>
    <x v="0"/>
    <d v="2021-08-04T00:00:00"/>
    <n v="15"/>
    <n v="0"/>
  </r>
  <r>
    <x v="0"/>
    <x v="0"/>
    <x v="0"/>
    <n v="476918544"/>
    <d v="2021-02-14T00:00:00"/>
    <d v="2021-03-16T00:00:00"/>
    <n v="5521"/>
    <n v="0"/>
    <s v="No"/>
    <n v="0"/>
    <x v="0"/>
    <d v="2021-03-03T00:00:00"/>
    <n v="17"/>
    <n v="0"/>
  </r>
  <r>
    <x v="0"/>
    <x v="34"/>
    <x v="34"/>
    <n v="479534953"/>
    <d v="2021-04-13T00:00:00"/>
    <d v="2021-05-13T00:00:00"/>
    <n v="6583"/>
    <n v="0"/>
    <s v="No"/>
    <n v="0"/>
    <x v="0"/>
    <d v="2021-06-02T00:00:00"/>
    <n v="50"/>
    <n v="20"/>
  </r>
  <r>
    <x v="4"/>
    <x v="7"/>
    <x v="7"/>
    <n v="485064626"/>
    <d v="2020-10-06T00:00:00"/>
    <d v="2020-11-05T00:00:00"/>
    <n v="8031"/>
    <n v="0"/>
    <s v="No"/>
    <n v="0"/>
    <x v="0"/>
    <d v="2020-11-13T00:00:00"/>
    <n v="38"/>
    <n v="8"/>
  </r>
  <r>
    <x v="4"/>
    <x v="56"/>
    <x v="56"/>
    <n v="488925270"/>
    <d v="2021-05-18T00:00:00"/>
    <d v="2021-06-17T00:00:00"/>
    <n v="4054"/>
    <n v="0"/>
    <s v="No"/>
    <n v="0"/>
    <x v="0"/>
    <d v="2021-06-07T00:00:00"/>
    <n v="20"/>
    <n v="0"/>
  </r>
  <r>
    <x v="4"/>
    <x v="69"/>
    <x v="69"/>
    <n v="489697015"/>
    <d v="2020-04-16T00:00:00"/>
    <d v="2020-05-16T00:00:00"/>
    <n v="4144"/>
    <n v="0"/>
    <s v="No"/>
    <n v="0"/>
    <x v="0"/>
    <d v="2020-05-22T00:00:00"/>
    <n v="36"/>
    <n v="6"/>
  </r>
  <r>
    <x v="4"/>
    <x v="31"/>
    <x v="31"/>
    <n v="490252754"/>
    <d v="2021-05-08T00:00:00"/>
    <d v="2021-06-07T00:00:00"/>
    <n v="3629"/>
    <n v="0"/>
    <s v="No"/>
    <n v="0"/>
    <x v="0"/>
    <d v="2021-06-14T00:00:00"/>
    <n v="37"/>
    <n v="7"/>
  </r>
  <r>
    <x v="4"/>
    <x v="70"/>
    <x v="70"/>
    <n v="493580936"/>
    <d v="2020-06-17T00:00:00"/>
    <d v="2020-07-17T00:00:00"/>
    <n v="6022"/>
    <n v="1"/>
    <s v="Yes"/>
    <n v="0"/>
    <x v="1"/>
    <d v="2020-07-24T00:00:00"/>
    <n v="37"/>
    <n v="7"/>
  </r>
  <r>
    <x v="0"/>
    <x v="71"/>
    <x v="71"/>
    <n v="496849530"/>
    <d v="2021-06-02T00:00:00"/>
    <d v="2021-07-02T00:00:00"/>
    <n v="5971"/>
    <n v="0"/>
    <s v="No"/>
    <n v="0"/>
    <x v="0"/>
    <d v="2021-06-16T00:00:00"/>
    <n v="14"/>
    <n v="0"/>
  </r>
  <r>
    <x v="3"/>
    <x v="30"/>
    <x v="30"/>
    <n v="497305913"/>
    <d v="2020-11-07T00:00:00"/>
    <d v="2020-12-07T00:00:00"/>
    <n v="5474"/>
    <n v="1"/>
    <s v="Yes"/>
    <n v="0"/>
    <x v="1"/>
    <d v="2020-11-29T00:00:00"/>
    <n v="22"/>
    <n v="0"/>
  </r>
  <r>
    <x v="1"/>
    <x v="25"/>
    <x v="25"/>
    <n v="5902046936"/>
    <d v="2020-02-19T00:00:00"/>
    <d v="2020-03-20T00:00:00"/>
    <n v="7494"/>
    <n v="1"/>
    <s v="Yes"/>
    <n v="1"/>
    <x v="2"/>
    <d v="2020-03-28T00:00:00"/>
    <n v="38"/>
    <n v="8"/>
  </r>
  <r>
    <x v="3"/>
    <x v="53"/>
    <x v="53"/>
    <n v="500975230"/>
    <d v="2021-04-18T00:00:00"/>
    <d v="2021-05-18T00:00:00"/>
    <n v="3781"/>
    <n v="0"/>
    <s v="No"/>
    <n v="0"/>
    <x v="0"/>
    <d v="2021-05-23T00:00:00"/>
    <n v="35"/>
    <n v="5"/>
  </r>
  <r>
    <x v="3"/>
    <x v="44"/>
    <x v="44"/>
    <n v="511851896"/>
    <d v="2020-12-26T00:00:00"/>
    <d v="2021-01-25T00:00:00"/>
    <n v="827"/>
    <n v="0"/>
    <s v="No"/>
    <n v="0"/>
    <x v="0"/>
    <d v="2021-01-06T00:00:00"/>
    <n v="11"/>
    <n v="0"/>
  </r>
  <r>
    <x v="0"/>
    <x v="23"/>
    <x v="23"/>
    <n v="512194602"/>
    <d v="2020-03-28T00:00:00"/>
    <d v="2020-04-27T00:00:00"/>
    <n v="6440"/>
    <n v="0"/>
    <s v="No"/>
    <n v="0"/>
    <x v="0"/>
    <d v="2020-04-28T00:00:00"/>
    <n v="31"/>
    <n v="1"/>
  </r>
  <r>
    <x v="4"/>
    <x v="72"/>
    <x v="72"/>
    <n v="514496777"/>
    <d v="2020-09-14T00:00:00"/>
    <d v="2020-10-14T00:00:00"/>
    <n v="3286"/>
    <n v="0"/>
    <s v="No"/>
    <n v="0"/>
    <x v="0"/>
    <d v="2020-10-17T00:00:00"/>
    <n v="33"/>
    <n v="3"/>
  </r>
  <r>
    <x v="4"/>
    <x v="73"/>
    <x v="73"/>
    <n v="519700354"/>
    <d v="2020-03-09T00:00:00"/>
    <d v="2020-04-08T00:00:00"/>
    <n v="3217"/>
    <n v="0"/>
    <s v="No"/>
    <n v="0"/>
    <x v="0"/>
    <d v="2020-04-18T00:00:00"/>
    <n v="40"/>
    <n v="10"/>
  </r>
  <r>
    <x v="3"/>
    <x v="74"/>
    <x v="29"/>
    <n v="523612895"/>
    <d v="2020-04-17T00:00:00"/>
    <d v="2020-05-17T00:00:00"/>
    <n v="2877"/>
    <n v="0"/>
    <s v="No"/>
    <n v="0"/>
    <x v="0"/>
    <d v="2020-05-24T00:00:00"/>
    <n v="37"/>
    <n v="7"/>
  </r>
  <r>
    <x v="0"/>
    <x v="75"/>
    <x v="74"/>
    <n v="524611481"/>
    <d v="2020-10-05T00:00:00"/>
    <d v="2020-11-04T00:00:00"/>
    <n v="5786"/>
    <n v="0"/>
    <s v="No"/>
    <n v="0"/>
    <x v="0"/>
    <d v="2020-10-23T00:00:00"/>
    <n v="18"/>
    <n v="0"/>
  </r>
  <r>
    <x v="1"/>
    <x v="43"/>
    <x v="43"/>
    <n v="524798729"/>
    <d v="2021-10-19T00:00:00"/>
    <d v="2021-11-18T00:00:00"/>
    <n v="5778"/>
    <n v="0"/>
    <s v="No"/>
    <n v="0"/>
    <x v="0"/>
    <d v="2021-11-16T00:00:00"/>
    <n v="28"/>
    <n v="0"/>
  </r>
  <r>
    <x v="1"/>
    <x v="76"/>
    <x v="75"/>
    <n v="528993923"/>
    <d v="2021-02-22T00:00:00"/>
    <d v="2021-03-24T00:00:00"/>
    <n v="9022"/>
    <n v="0"/>
    <s v="No"/>
    <n v="0"/>
    <x v="0"/>
    <d v="2021-03-14T00:00:00"/>
    <n v="20"/>
    <n v="0"/>
  </r>
  <r>
    <x v="0"/>
    <x v="28"/>
    <x v="28"/>
    <n v="533597326"/>
    <d v="2020-08-20T00:00:00"/>
    <d v="2020-09-19T00:00:00"/>
    <n v="6549"/>
    <n v="0"/>
    <s v="No"/>
    <n v="0"/>
    <x v="0"/>
    <d v="2020-09-12T00:00:00"/>
    <n v="23"/>
    <n v="0"/>
  </r>
  <r>
    <x v="0"/>
    <x v="45"/>
    <x v="45"/>
    <n v="535335924"/>
    <d v="2020-07-10T00:00:00"/>
    <d v="2020-08-09T00:00:00"/>
    <n v="5788"/>
    <n v="0"/>
    <s v="No"/>
    <n v="0"/>
    <x v="0"/>
    <d v="2020-08-21T00:00:00"/>
    <n v="42"/>
    <n v="12"/>
  </r>
  <r>
    <x v="0"/>
    <x v="33"/>
    <x v="33"/>
    <n v="535641538"/>
    <d v="2020-04-26T00:00:00"/>
    <d v="2020-05-26T00:00:00"/>
    <n v="6501"/>
    <n v="0"/>
    <s v="No"/>
    <n v="0"/>
    <x v="0"/>
    <d v="2020-05-18T00:00:00"/>
    <n v="22"/>
    <n v="0"/>
  </r>
  <r>
    <x v="1"/>
    <x v="1"/>
    <x v="1"/>
    <n v="537837854"/>
    <d v="2020-02-21T00:00:00"/>
    <d v="2020-03-22T00:00:00"/>
    <n v="7951"/>
    <n v="0"/>
    <s v="No"/>
    <n v="0"/>
    <x v="0"/>
    <d v="2020-04-07T00:00:00"/>
    <n v="46"/>
    <n v="16"/>
  </r>
  <r>
    <x v="1"/>
    <x v="54"/>
    <x v="54"/>
    <n v="540061441"/>
    <d v="2021-01-30T00:00:00"/>
    <d v="2021-03-01T00:00:00"/>
    <n v="8550"/>
    <n v="0"/>
    <s v="No"/>
    <n v="0"/>
    <x v="0"/>
    <d v="2021-02-13T00:00:00"/>
    <n v="14"/>
    <n v="0"/>
  </r>
  <r>
    <x v="3"/>
    <x v="44"/>
    <x v="44"/>
    <n v="540659475"/>
    <d v="2021-02-05T00:00:00"/>
    <d v="2021-03-07T00:00:00"/>
    <n v="3933"/>
    <n v="1"/>
    <s v="Yes"/>
    <n v="0"/>
    <x v="1"/>
    <d v="2021-03-06T00:00:00"/>
    <n v="29"/>
    <n v="0"/>
  </r>
  <r>
    <x v="4"/>
    <x v="49"/>
    <x v="49"/>
    <n v="552732928"/>
    <d v="2021-06-16T00:00:00"/>
    <d v="2021-07-16T00:00:00"/>
    <n v="6226"/>
    <n v="0"/>
    <s v="No"/>
    <n v="0"/>
    <x v="0"/>
    <d v="2021-07-03T00:00:00"/>
    <n v="17"/>
    <n v="0"/>
  </r>
  <r>
    <x v="1"/>
    <x v="11"/>
    <x v="11"/>
    <n v="6321822878"/>
    <d v="2020-02-20T00:00:00"/>
    <d v="2020-03-21T00:00:00"/>
    <n v="5919"/>
    <n v="1"/>
    <s v="Yes"/>
    <n v="0"/>
    <x v="1"/>
    <d v="2020-03-20T00:00:00"/>
    <n v="29"/>
    <n v="0"/>
  </r>
  <r>
    <x v="4"/>
    <x v="7"/>
    <x v="7"/>
    <n v="557941160"/>
    <d v="2021-09-01T00:00:00"/>
    <d v="2021-10-01T00:00:00"/>
    <n v="7377"/>
    <n v="1"/>
    <s v="Yes"/>
    <n v="0"/>
    <x v="1"/>
    <d v="2021-10-16T00:00:00"/>
    <n v="45"/>
    <n v="15"/>
  </r>
  <r>
    <x v="2"/>
    <x v="26"/>
    <x v="26"/>
    <n v="561711596"/>
    <d v="2021-04-16T00:00:00"/>
    <d v="2021-05-16T00:00:00"/>
    <n v="3738"/>
    <n v="1"/>
    <s v="Yes"/>
    <n v="1"/>
    <x v="2"/>
    <d v="2021-05-21T00:00:00"/>
    <n v="35"/>
    <n v="5"/>
  </r>
  <r>
    <x v="2"/>
    <x v="77"/>
    <x v="76"/>
    <n v="565497922"/>
    <d v="2020-10-30T00:00:00"/>
    <d v="2020-11-29T00:00:00"/>
    <n v="6080"/>
    <n v="0"/>
    <s v="No"/>
    <n v="0"/>
    <x v="0"/>
    <d v="2020-11-24T00:00:00"/>
    <n v="25"/>
    <n v="0"/>
  </r>
  <r>
    <x v="4"/>
    <x v="7"/>
    <x v="7"/>
    <n v="572625167"/>
    <d v="2021-05-24T00:00:00"/>
    <d v="2021-06-23T00:00:00"/>
    <n v="10298"/>
    <n v="0"/>
    <s v="No"/>
    <n v="0"/>
    <x v="0"/>
    <d v="2021-06-25T00:00:00"/>
    <n v="32"/>
    <n v="2"/>
  </r>
  <r>
    <x v="1"/>
    <x v="46"/>
    <x v="46"/>
    <n v="572998733"/>
    <d v="2020-04-19T00:00:00"/>
    <d v="2020-05-19T00:00:00"/>
    <n v="7002"/>
    <n v="0"/>
    <s v="No"/>
    <n v="0"/>
    <x v="0"/>
    <d v="2020-05-21T00:00:00"/>
    <n v="32"/>
    <n v="2"/>
  </r>
  <r>
    <x v="3"/>
    <x v="47"/>
    <x v="47"/>
    <n v="578091983"/>
    <d v="2020-12-13T00:00:00"/>
    <d v="2021-01-12T00:00:00"/>
    <n v="3609"/>
    <n v="0"/>
    <s v="No"/>
    <n v="0"/>
    <x v="0"/>
    <d v="2021-01-30T00:00:00"/>
    <n v="48"/>
    <n v="18"/>
  </r>
  <r>
    <x v="3"/>
    <x v="74"/>
    <x v="29"/>
    <n v="586870094"/>
    <d v="2020-03-29T00:00:00"/>
    <d v="2020-04-28T00:00:00"/>
    <n v="1494"/>
    <n v="1"/>
    <s v="Yes"/>
    <n v="1"/>
    <x v="2"/>
    <d v="2020-05-13T00:00:00"/>
    <n v="45"/>
    <n v="15"/>
  </r>
  <r>
    <x v="0"/>
    <x v="45"/>
    <x v="45"/>
    <n v="588467684"/>
    <d v="2021-03-12T00:00:00"/>
    <d v="2021-04-11T00:00:00"/>
    <n v="4663"/>
    <n v="0"/>
    <s v="No"/>
    <n v="0"/>
    <x v="0"/>
    <d v="2021-04-11T00:00:00"/>
    <n v="30"/>
    <n v="0"/>
  </r>
  <r>
    <x v="0"/>
    <x v="78"/>
    <x v="77"/>
    <n v="598324396"/>
    <d v="2020-07-07T00:00:00"/>
    <d v="2020-08-06T00:00:00"/>
    <n v="1092"/>
    <n v="0"/>
    <s v="No"/>
    <n v="0"/>
    <x v="0"/>
    <d v="2020-08-16T00:00:00"/>
    <n v="40"/>
    <n v="10"/>
  </r>
  <r>
    <x v="2"/>
    <x v="26"/>
    <x v="26"/>
    <n v="601440262"/>
    <d v="2020-05-30T00:00:00"/>
    <d v="2020-06-29T00:00:00"/>
    <n v="4276"/>
    <n v="1"/>
    <s v="Yes"/>
    <n v="0"/>
    <x v="1"/>
    <d v="2020-07-09T00:00:00"/>
    <n v="40"/>
    <n v="10"/>
  </r>
  <r>
    <x v="0"/>
    <x v="22"/>
    <x v="22"/>
    <n v="601606458"/>
    <d v="2020-10-25T00:00:00"/>
    <d v="2020-11-24T00:00:00"/>
    <n v="5097"/>
    <n v="0"/>
    <s v="No"/>
    <n v="0"/>
    <x v="0"/>
    <d v="2020-11-16T00:00:00"/>
    <n v="22"/>
    <n v="0"/>
  </r>
  <r>
    <x v="0"/>
    <x v="71"/>
    <x v="71"/>
    <n v="604769805"/>
    <d v="2021-02-21T00:00:00"/>
    <d v="2021-03-23T00:00:00"/>
    <n v="7359"/>
    <n v="0"/>
    <s v="No"/>
    <n v="0"/>
    <x v="0"/>
    <d v="2021-03-01T00:00:00"/>
    <n v="8"/>
    <n v="0"/>
  </r>
  <r>
    <x v="4"/>
    <x v="51"/>
    <x v="51"/>
    <n v="606876865"/>
    <d v="2021-03-09T00:00:00"/>
    <d v="2021-04-08T00:00:00"/>
    <n v="4661"/>
    <n v="0"/>
    <s v="No"/>
    <n v="0"/>
    <x v="0"/>
    <d v="2021-04-16T00:00:00"/>
    <n v="38"/>
    <n v="8"/>
  </r>
  <r>
    <x v="1"/>
    <x v="50"/>
    <x v="50"/>
    <n v="607578995"/>
    <d v="2020-09-28T00:00:00"/>
    <d v="2020-10-28T00:00:00"/>
    <n v="6014"/>
    <n v="0"/>
    <s v="No"/>
    <n v="0"/>
    <x v="0"/>
    <d v="2020-10-04T00:00:00"/>
    <n v="6"/>
    <n v="0"/>
  </r>
  <r>
    <x v="0"/>
    <x v="2"/>
    <x v="2"/>
    <n v="608187073"/>
    <d v="2021-05-25T00:00:00"/>
    <d v="2021-06-24T00:00:00"/>
    <n v="5609"/>
    <n v="0"/>
    <s v="No"/>
    <n v="0"/>
    <x v="0"/>
    <d v="2021-05-28T00:00:00"/>
    <n v="3"/>
    <n v="0"/>
  </r>
  <r>
    <x v="0"/>
    <x v="78"/>
    <x v="77"/>
    <n v="608905626"/>
    <d v="2020-09-27T00:00:00"/>
    <d v="2020-10-27T00:00:00"/>
    <n v="6107"/>
    <n v="0"/>
    <s v="No"/>
    <n v="0"/>
    <x v="0"/>
    <d v="2020-10-23T00:00:00"/>
    <n v="26"/>
    <n v="0"/>
  </r>
  <r>
    <x v="1"/>
    <x v="46"/>
    <x v="46"/>
    <n v="613092852"/>
    <d v="2021-03-07T00:00:00"/>
    <d v="2021-04-06T00:00:00"/>
    <n v="9034"/>
    <n v="0"/>
    <s v="No"/>
    <n v="0"/>
    <x v="0"/>
    <d v="2021-04-08T00:00:00"/>
    <n v="32"/>
    <n v="2"/>
  </r>
  <r>
    <x v="2"/>
    <x v="17"/>
    <x v="17"/>
    <n v="617172736"/>
    <d v="2021-04-03T00:00:00"/>
    <d v="2021-05-03T00:00:00"/>
    <n v="7779"/>
    <n v="1"/>
    <s v="Yes"/>
    <n v="0"/>
    <x v="1"/>
    <d v="2021-05-03T00:00:00"/>
    <n v="30"/>
    <n v="0"/>
  </r>
  <r>
    <x v="2"/>
    <x v="4"/>
    <x v="4"/>
    <n v="620329407"/>
    <d v="2021-02-15T00:00:00"/>
    <d v="2021-03-17T00:00:00"/>
    <n v="7650"/>
    <n v="1"/>
    <s v="Yes"/>
    <n v="0"/>
    <x v="1"/>
    <d v="2021-04-01T00:00:00"/>
    <n v="45"/>
    <n v="15"/>
  </r>
  <r>
    <x v="1"/>
    <x v="79"/>
    <x v="78"/>
    <n v="624274413"/>
    <d v="2021-08-14T00:00:00"/>
    <d v="2021-09-13T00:00:00"/>
    <n v="4409"/>
    <n v="0"/>
    <s v="No"/>
    <n v="0"/>
    <x v="0"/>
    <d v="2021-09-24T00:00:00"/>
    <n v="41"/>
    <n v="11"/>
  </r>
  <r>
    <x v="4"/>
    <x v="62"/>
    <x v="62"/>
    <n v="627613977"/>
    <d v="2020-04-06T00:00:00"/>
    <d v="2020-05-06T00:00:00"/>
    <n v="3567"/>
    <n v="0"/>
    <s v="No"/>
    <n v="0"/>
    <x v="0"/>
    <d v="2020-05-03T00:00:00"/>
    <n v="27"/>
    <n v="0"/>
  </r>
  <r>
    <x v="3"/>
    <x v="9"/>
    <x v="9"/>
    <n v="631345640"/>
    <d v="2021-09-19T00:00:00"/>
    <d v="2021-10-19T00:00:00"/>
    <n v="2362"/>
    <n v="0"/>
    <s v="No"/>
    <n v="0"/>
    <x v="0"/>
    <d v="2021-10-13T00:00:00"/>
    <n v="24"/>
    <n v="0"/>
  </r>
  <r>
    <x v="4"/>
    <x v="80"/>
    <x v="79"/>
    <n v="633253847"/>
    <d v="2021-04-01T00:00:00"/>
    <d v="2021-05-01T00:00:00"/>
    <n v="5095"/>
    <n v="0"/>
    <s v="No"/>
    <n v="0"/>
    <x v="0"/>
    <d v="2021-04-25T00:00:00"/>
    <n v="24"/>
    <n v="0"/>
  </r>
  <r>
    <x v="4"/>
    <x v="80"/>
    <x v="79"/>
    <n v="640587193"/>
    <d v="2020-12-24T00:00:00"/>
    <d v="2021-01-23T00:00:00"/>
    <n v="6418"/>
    <n v="0"/>
    <s v="No"/>
    <n v="0"/>
    <x v="0"/>
    <d v="2021-01-18T00:00:00"/>
    <n v="25"/>
    <n v="0"/>
  </r>
  <r>
    <x v="1"/>
    <x v="68"/>
    <x v="68"/>
    <n v="641122100"/>
    <d v="2020-11-03T00:00:00"/>
    <d v="2020-12-03T00:00:00"/>
    <n v="4901"/>
    <n v="0"/>
    <s v="No"/>
    <n v="0"/>
    <x v="0"/>
    <d v="2020-11-28T00:00:00"/>
    <n v="25"/>
    <n v="0"/>
  </r>
  <r>
    <x v="0"/>
    <x v="29"/>
    <x v="29"/>
    <n v="641300165"/>
    <d v="2021-09-12T00:00:00"/>
    <d v="2021-10-12T00:00:00"/>
    <n v="9457"/>
    <n v="1"/>
    <s v="Yes"/>
    <n v="0"/>
    <x v="1"/>
    <d v="2021-10-14T00:00:00"/>
    <n v="32"/>
    <n v="2"/>
  </r>
  <r>
    <x v="2"/>
    <x v="26"/>
    <x v="26"/>
    <n v="641436694"/>
    <d v="2021-02-11T00:00:00"/>
    <d v="2021-03-13T00:00:00"/>
    <n v="2637"/>
    <n v="0"/>
    <s v="No"/>
    <n v="0"/>
    <x v="0"/>
    <d v="2021-03-04T00:00:00"/>
    <n v="21"/>
    <n v="0"/>
  </r>
  <r>
    <x v="0"/>
    <x v="60"/>
    <x v="60"/>
    <n v="642684114"/>
    <d v="2020-06-20T00:00:00"/>
    <d v="2020-07-20T00:00:00"/>
    <n v="6336"/>
    <n v="0"/>
    <s v="No"/>
    <n v="0"/>
    <x v="0"/>
    <d v="2020-07-08T00:00:00"/>
    <n v="18"/>
    <n v="0"/>
  </r>
  <r>
    <x v="0"/>
    <x v="41"/>
    <x v="41"/>
    <n v="645045061"/>
    <d v="2020-10-26T00:00:00"/>
    <d v="2020-11-25T00:00:00"/>
    <n v="4318"/>
    <n v="0"/>
    <s v="No"/>
    <n v="0"/>
    <x v="0"/>
    <d v="2020-11-24T00:00:00"/>
    <n v="29"/>
    <n v="0"/>
  </r>
  <r>
    <x v="0"/>
    <x v="28"/>
    <x v="28"/>
    <n v="647569317"/>
    <d v="2021-10-20T00:00:00"/>
    <d v="2021-11-19T00:00:00"/>
    <n v="9257"/>
    <n v="0"/>
    <s v="No"/>
    <n v="0"/>
    <x v="0"/>
    <d v="2021-11-01T00:00:00"/>
    <n v="12"/>
    <n v="0"/>
  </r>
  <r>
    <x v="2"/>
    <x v="26"/>
    <x v="26"/>
    <n v="649688883"/>
    <d v="2021-11-03T00:00:00"/>
    <d v="2021-12-03T00:00:00"/>
    <n v="5214"/>
    <n v="0"/>
    <s v="No"/>
    <n v="0"/>
    <x v="0"/>
    <d v="2021-11-28T00:00:00"/>
    <n v="25"/>
    <n v="0"/>
  </r>
  <r>
    <x v="0"/>
    <x v="38"/>
    <x v="38"/>
    <n v="649771974"/>
    <d v="2021-04-26T00:00:00"/>
    <d v="2021-05-26T00:00:00"/>
    <n v="6835"/>
    <n v="0"/>
    <s v="No"/>
    <n v="0"/>
    <x v="0"/>
    <d v="2021-05-07T00:00:00"/>
    <n v="11"/>
    <n v="0"/>
  </r>
  <r>
    <x v="2"/>
    <x v="36"/>
    <x v="36"/>
    <n v="658936368"/>
    <d v="2021-05-17T00:00:00"/>
    <d v="2021-06-16T00:00:00"/>
    <n v="6982"/>
    <n v="0"/>
    <s v="No"/>
    <n v="0"/>
    <x v="0"/>
    <d v="2021-06-03T00:00:00"/>
    <n v="17"/>
    <n v="0"/>
  </r>
  <r>
    <x v="1"/>
    <x v="59"/>
    <x v="59"/>
    <n v="8664445095"/>
    <d v="2020-02-21T00:00:00"/>
    <d v="2020-03-22T00:00:00"/>
    <n v="7619"/>
    <n v="1"/>
    <s v="Yes"/>
    <n v="0"/>
    <x v="1"/>
    <d v="2020-04-03T00:00:00"/>
    <n v="42"/>
    <n v="12"/>
  </r>
  <r>
    <x v="2"/>
    <x v="81"/>
    <x v="80"/>
    <n v="666874152"/>
    <d v="2020-08-18T00:00:00"/>
    <d v="2020-09-17T00:00:00"/>
    <n v="5738"/>
    <n v="1"/>
    <s v="Yes"/>
    <n v="0"/>
    <x v="1"/>
    <d v="2020-09-29T00:00:00"/>
    <n v="42"/>
    <n v="12"/>
  </r>
  <r>
    <x v="0"/>
    <x v="41"/>
    <x v="41"/>
    <n v="672948510"/>
    <d v="2020-11-09T00:00:00"/>
    <d v="2020-12-09T00:00:00"/>
    <n v="5737"/>
    <n v="0"/>
    <s v="No"/>
    <n v="0"/>
    <x v="0"/>
    <d v="2020-12-05T00:00:00"/>
    <n v="26"/>
    <n v="0"/>
  </r>
  <r>
    <x v="2"/>
    <x v="12"/>
    <x v="12"/>
    <n v="674518601"/>
    <d v="2020-07-28T00:00:00"/>
    <d v="2020-08-27T00:00:00"/>
    <n v="9442"/>
    <n v="0"/>
    <s v="No"/>
    <n v="0"/>
    <x v="0"/>
    <d v="2020-08-18T00:00:00"/>
    <n v="21"/>
    <n v="0"/>
  </r>
  <r>
    <x v="2"/>
    <x v="82"/>
    <x v="81"/>
    <n v="676551273"/>
    <d v="2020-10-13T00:00:00"/>
    <d v="2020-11-12T00:00:00"/>
    <n v="8274"/>
    <n v="0"/>
    <s v="No"/>
    <n v="0"/>
    <x v="0"/>
    <d v="2020-12-01T00:00:00"/>
    <n v="49"/>
    <n v="19"/>
  </r>
  <r>
    <x v="4"/>
    <x v="83"/>
    <x v="82"/>
    <n v="678458928"/>
    <d v="2020-08-21T00:00:00"/>
    <d v="2020-09-20T00:00:00"/>
    <n v="6774"/>
    <n v="0"/>
    <s v="No"/>
    <n v="0"/>
    <x v="0"/>
    <d v="2020-09-07T00:00:00"/>
    <n v="17"/>
    <n v="0"/>
  </r>
  <r>
    <x v="4"/>
    <x v="84"/>
    <x v="83"/>
    <n v="679404840"/>
    <d v="2021-10-07T00:00:00"/>
    <d v="2021-11-06T00:00:00"/>
    <n v="4973"/>
    <n v="0"/>
    <s v="No"/>
    <n v="0"/>
    <x v="0"/>
    <d v="2021-10-17T00:00:00"/>
    <n v="10"/>
    <n v="0"/>
  </r>
  <r>
    <x v="2"/>
    <x v="85"/>
    <x v="84"/>
    <n v="681101344"/>
    <d v="2020-08-27T00:00:00"/>
    <d v="2020-09-26T00:00:00"/>
    <n v="8506"/>
    <n v="0"/>
    <s v="No"/>
    <n v="0"/>
    <x v="0"/>
    <d v="2020-09-22T00:00:00"/>
    <n v="26"/>
    <n v="0"/>
  </r>
  <r>
    <x v="1"/>
    <x v="11"/>
    <x v="11"/>
    <n v="1839518389"/>
    <d v="2020-02-24T00:00:00"/>
    <d v="2020-03-25T00:00:00"/>
    <n v="4476"/>
    <n v="1"/>
    <s v="Yes"/>
    <n v="0"/>
    <x v="1"/>
    <d v="2020-03-26T00:00:00"/>
    <n v="31"/>
    <n v="1"/>
  </r>
  <r>
    <x v="4"/>
    <x v="51"/>
    <x v="51"/>
    <n v="684720070"/>
    <d v="2020-04-03T00:00:00"/>
    <d v="2020-05-03T00:00:00"/>
    <n v="6625"/>
    <n v="1"/>
    <s v="Yes"/>
    <n v="0"/>
    <x v="1"/>
    <d v="2020-05-15T00:00:00"/>
    <n v="42"/>
    <n v="12"/>
  </r>
  <r>
    <x v="1"/>
    <x v="55"/>
    <x v="55"/>
    <n v="6114978639"/>
    <d v="2020-02-24T00:00:00"/>
    <d v="2020-03-25T00:00:00"/>
    <n v="7276"/>
    <n v="1"/>
    <s v="Yes"/>
    <n v="0"/>
    <x v="1"/>
    <d v="2020-03-19T00:00:00"/>
    <n v="24"/>
    <n v="0"/>
  </r>
  <r>
    <x v="2"/>
    <x v="85"/>
    <x v="84"/>
    <n v="689403769"/>
    <d v="2021-09-29T00:00:00"/>
    <d v="2021-10-29T00:00:00"/>
    <n v="7609"/>
    <n v="1"/>
    <s v="Yes"/>
    <n v="0"/>
    <x v="1"/>
    <d v="2021-11-11T00:00:00"/>
    <n v="43"/>
    <n v="13"/>
  </r>
  <r>
    <x v="1"/>
    <x v="59"/>
    <x v="59"/>
    <n v="3840426166"/>
    <d v="2020-02-27T00:00:00"/>
    <d v="2020-03-28T00:00:00"/>
    <n v="7089"/>
    <n v="1"/>
    <s v="Yes"/>
    <n v="0"/>
    <x v="1"/>
    <d v="2020-04-13T00:00:00"/>
    <n v="46"/>
    <n v="16"/>
  </r>
  <r>
    <x v="0"/>
    <x v="15"/>
    <x v="15"/>
    <n v="703104577"/>
    <d v="2021-03-31T00:00:00"/>
    <d v="2021-04-30T00:00:00"/>
    <n v="7349"/>
    <n v="0"/>
    <s v="No"/>
    <n v="0"/>
    <x v="0"/>
    <d v="2021-04-02T00:00:00"/>
    <n v="2"/>
    <n v="0"/>
  </r>
  <r>
    <x v="1"/>
    <x v="11"/>
    <x v="11"/>
    <n v="704405155"/>
    <d v="2020-04-28T00:00:00"/>
    <d v="2020-05-28T00:00:00"/>
    <n v="6734"/>
    <n v="0"/>
    <s v="No"/>
    <n v="0"/>
    <x v="0"/>
    <d v="2020-05-15T00:00:00"/>
    <n v="17"/>
    <n v="0"/>
  </r>
  <r>
    <x v="1"/>
    <x v="35"/>
    <x v="35"/>
    <n v="705084741"/>
    <d v="2021-05-02T00:00:00"/>
    <d v="2021-06-01T00:00:00"/>
    <n v="5639"/>
    <n v="0"/>
    <s v="No"/>
    <n v="0"/>
    <x v="0"/>
    <d v="2021-05-28T00:00:00"/>
    <n v="26"/>
    <n v="0"/>
  </r>
  <r>
    <x v="1"/>
    <x v="55"/>
    <x v="55"/>
    <n v="6198121107"/>
    <d v="2020-03-04T00:00:00"/>
    <d v="2020-04-03T00:00:00"/>
    <n v="6249"/>
    <n v="1"/>
    <s v="Yes"/>
    <n v="0"/>
    <x v="1"/>
    <d v="2020-04-04T00:00:00"/>
    <n v="31"/>
    <n v="1"/>
  </r>
  <r>
    <x v="3"/>
    <x v="86"/>
    <x v="85"/>
    <n v="725765758"/>
    <d v="2020-04-08T00:00:00"/>
    <d v="2020-05-08T00:00:00"/>
    <n v="7671"/>
    <n v="1"/>
    <s v="Yes"/>
    <n v="0"/>
    <x v="1"/>
    <d v="2020-05-25T00:00:00"/>
    <n v="47"/>
    <n v="17"/>
  </r>
  <r>
    <x v="4"/>
    <x v="31"/>
    <x v="31"/>
    <n v="726197794"/>
    <d v="2021-04-11T00:00:00"/>
    <d v="2021-05-11T00:00:00"/>
    <n v="4194"/>
    <n v="1"/>
    <s v="Yes"/>
    <n v="0"/>
    <x v="1"/>
    <d v="2021-05-22T00:00:00"/>
    <n v="41"/>
    <n v="11"/>
  </r>
  <r>
    <x v="2"/>
    <x v="81"/>
    <x v="80"/>
    <n v="728378151"/>
    <d v="2021-06-25T00:00:00"/>
    <d v="2021-07-25T00:00:00"/>
    <n v="8068"/>
    <n v="1"/>
    <s v="Yes"/>
    <n v="0"/>
    <x v="1"/>
    <d v="2021-08-08T00:00:00"/>
    <n v="44"/>
    <n v="14"/>
  </r>
  <r>
    <x v="2"/>
    <x v="21"/>
    <x v="21"/>
    <n v="733170200"/>
    <d v="2020-12-09T00:00:00"/>
    <d v="2021-01-08T00:00:00"/>
    <n v="7171"/>
    <n v="0"/>
    <s v="No"/>
    <n v="0"/>
    <x v="0"/>
    <d v="2020-12-29T00:00:00"/>
    <n v="20"/>
    <n v="0"/>
  </r>
  <r>
    <x v="3"/>
    <x v="53"/>
    <x v="53"/>
    <n v="739678368"/>
    <d v="2021-07-04T00:00:00"/>
    <d v="2021-08-03T00:00:00"/>
    <n v="4236"/>
    <n v="0"/>
    <s v="No"/>
    <n v="0"/>
    <x v="0"/>
    <d v="2021-08-06T00:00:00"/>
    <n v="33"/>
    <n v="3"/>
  </r>
  <r>
    <x v="3"/>
    <x v="6"/>
    <x v="6"/>
    <n v="744801013"/>
    <d v="2021-03-01T00:00:00"/>
    <d v="2021-03-31T00:00:00"/>
    <n v="6104"/>
    <n v="0"/>
    <s v="No"/>
    <n v="0"/>
    <x v="0"/>
    <d v="2021-04-07T00:00:00"/>
    <n v="37"/>
    <n v="7"/>
  </r>
  <r>
    <x v="0"/>
    <x v="71"/>
    <x v="71"/>
    <n v="744808791"/>
    <d v="2020-12-13T00:00:00"/>
    <d v="2021-01-12T00:00:00"/>
    <n v="5391"/>
    <n v="0"/>
    <s v="No"/>
    <n v="0"/>
    <x v="0"/>
    <d v="2020-12-28T00:00:00"/>
    <n v="15"/>
    <n v="0"/>
  </r>
  <r>
    <x v="4"/>
    <x v="87"/>
    <x v="86"/>
    <n v="748230672"/>
    <d v="2021-05-11T00:00:00"/>
    <d v="2021-06-10T00:00:00"/>
    <n v="5301"/>
    <n v="0"/>
    <s v="No"/>
    <n v="0"/>
    <x v="0"/>
    <d v="2021-06-05T00:00:00"/>
    <n v="25"/>
    <n v="0"/>
  </r>
  <r>
    <x v="4"/>
    <x v="31"/>
    <x v="31"/>
    <n v="750411142"/>
    <d v="2020-11-27T00:00:00"/>
    <d v="2020-12-27T00:00:00"/>
    <n v="5971"/>
    <n v="0"/>
    <s v="No"/>
    <n v="0"/>
    <x v="0"/>
    <d v="2020-12-29T00:00:00"/>
    <n v="32"/>
    <n v="2"/>
  </r>
  <r>
    <x v="1"/>
    <x v="11"/>
    <x v="11"/>
    <n v="750477087"/>
    <d v="2020-10-24T00:00:00"/>
    <d v="2020-11-23T00:00:00"/>
    <n v="9488"/>
    <n v="0"/>
    <s v="No"/>
    <n v="0"/>
    <x v="0"/>
    <d v="2020-10-26T00:00:00"/>
    <n v="2"/>
    <n v="0"/>
  </r>
  <r>
    <x v="4"/>
    <x v="42"/>
    <x v="42"/>
    <n v="755429128"/>
    <d v="2021-10-06T00:00:00"/>
    <d v="2021-11-05T00:00:00"/>
    <n v="4312"/>
    <n v="1"/>
    <s v="Yes"/>
    <n v="0"/>
    <x v="1"/>
    <d v="2021-11-10T00:00:00"/>
    <n v="35"/>
    <n v="5"/>
  </r>
  <r>
    <x v="3"/>
    <x v="47"/>
    <x v="47"/>
    <n v="760825845"/>
    <d v="2021-08-10T00:00:00"/>
    <d v="2021-09-09T00:00:00"/>
    <n v="4058"/>
    <n v="0"/>
    <s v="No"/>
    <n v="0"/>
    <x v="0"/>
    <d v="2021-09-18T00:00:00"/>
    <n v="39"/>
    <n v="9"/>
  </r>
  <r>
    <x v="4"/>
    <x v="87"/>
    <x v="86"/>
    <n v="761602627"/>
    <d v="2021-09-07T00:00:00"/>
    <d v="2021-10-07T00:00:00"/>
    <n v="6416"/>
    <n v="1"/>
    <s v="Yes"/>
    <n v="0"/>
    <x v="1"/>
    <d v="2021-10-18T00:00:00"/>
    <n v="41"/>
    <n v="11"/>
  </r>
  <r>
    <x v="0"/>
    <x v="32"/>
    <x v="32"/>
    <n v="762698565"/>
    <d v="2020-05-12T00:00:00"/>
    <d v="2020-06-11T00:00:00"/>
    <n v="7470"/>
    <n v="0"/>
    <s v="No"/>
    <n v="0"/>
    <x v="0"/>
    <d v="2020-06-04T00:00:00"/>
    <n v="23"/>
    <n v="0"/>
  </r>
  <r>
    <x v="2"/>
    <x v="18"/>
    <x v="18"/>
    <n v="764361492"/>
    <d v="2020-11-17T00:00:00"/>
    <d v="2020-12-17T00:00:00"/>
    <n v="6380"/>
    <n v="1"/>
    <s v="Yes"/>
    <n v="1"/>
    <x v="2"/>
    <d v="2021-01-05T00:00:00"/>
    <n v="49"/>
    <n v="19"/>
  </r>
  <r>
    <x v="1"/>
    <x v="13"/>
    <x v="13"/>
    <n v="3961518373"/>
    <d v="2020-03-05T00:00:00"/>
    <d v="2020-04-04T00:00:00"/>
    <n v="6866"/>
    <n v="1"/>
    <s v="Yes"/>
    <n v="0"/>
    <x v="1"/>
    <d v="2020-04-22T00:00:00"/>
    <n v="48"/>
    <n v="18"/>
  </r>
  <r>
    <x v="2"/>
    <x v="36"/>
    <x v="36"/>
    <n v="773493683"/>
    <d v="2021-09-15T00:00:00"/>
    <d v="2021-10-15T00:00:00"/>
    <n v="6536"/>
    <n v="1"/>
    <s v="Yes"/>
    <n v="0"/>
    <x v="1"/>
    <d v="2021-10-21T00:00:00"/>
    <n v="36"/>
    <n v="6"/>
  </r>
  <r>
    <x v="1"/>
    <x v="76"/>
    <x v="75"/>
    <n v="775479959"/>
    <d v="2021-09-01T00:00:00"/>
    <d v="2021-10-01T00:00:00"/>
    <n v="6590"/>
    <n v="0"/>
    <s v="No"/>
    <n v="0"/>
    <x v="0"/>
    <d v="2021-10-03T00:00:00"/>
    <n v="32"/>
    <n v="2"/>
  </r>
  <r>
    <x v="1"/>
    <x v="55"/>
    <x v="55"/>
    <n v="7496830993"/>
    <d v="2020-03-10T00:00:00"/>
    <d v="2020-04-09T00:00:00"/>
    <n v="7533"/>
    <n v="1"/>
    <s v="Yes"/>
    <n v="0"/>
    <x v="1"/>
    <d v="2020-04-08T00:00:00"/>
    <n v="29"/>
    <n v="0"/>
  </r>
  <r>
    <x v="4"/>
    <x v="66"/>
    <x v="66"/>
    <n v="784468555"/>
    <d v="2021-09-25T00:00:00"/>
    <d v="2021-10-25T00:00:00"/>
    <n v="1890"/>
    <n v="1"/>
    <s v="Yes"/>
    <n v="0"/>
    <x v="1"/>
    <d v="2021-10-25T00:00:00"/>
    <n v="30"/>
    <n v="0"/>
  </r>
  <r>
    <x v="1"/>
    <x v="88"/>
    <x v="87"/>
    <n v="3969347325"/>
    <d v="2020-03-11T00:00:00"/>
    <d v="2020-04-10T00:00:00"/>
    <n v="6119"/>
    <n v="1"/>
    <s v="Yes"/>
    <n v="0"/>
    <x v="1"/>
    <d v="2020-04-21T00:00:00"/>
    <n v="41"/>
    <n v="11"/>
  </r>
  <r>
    <x v="1"/>
    <x v="88"/>
    <x v="87"/>
    <n v="816501620"/>
    <d v="2020-08-20T00:00:00"/>
    <d v="2020-09-19T00:00:00"/>
    <n v="3382"/>
    <n v="0"/>
    <s v="No"/>
    <n v="0"/>
    <x v="0"/>
    <d v="2020-09-07T00:00:00"/>
    <n v="18"/>
    <n v="0"/>
  </r>
  <r>
    <x v="0"/>
    <x v="71"/>
    <x v="71"/>
    <n v="818753502"/>
    <d v="2021-01-15T00:00:00"/>
    <d v="2021-02-14T00:00:00"/>
    <n v="4818"/>
    <n v="0"/>
    <s v="No"/>
    <n v="0"/>
    <x v="0"/>
    <d v="2021-02-04T00:00:00"/>
    <n v="20"/>
    <n v="0"/>
  </r>
  <r>
    <x v="1"/>
    <x v="25"/>
    <x v="25"/>
    <n v="1070459520"/>
    <d v="2020-03-14T00:00:00"/>
    <d v="2020-04-13T00:00:00"/>
    <n v="8610"/>
    <n v="1"/>
    <s v="Yes"/>
    <n v="0"/>
    <x v="1"/>
    <d v="2020-04-28T00:00:00"/>
    <n v="45"/>
    <n v="15"/>
  </r>
  <r>
    <x v="0"/>
    <x v="89"/>
    <x v="88"/>
    <n v="826558350"/>
    <d v="2021-06-24T00:00:00"/>
    <d v="2021-07-24T00:00:00"/>
    <n v="4968"/>
    <n v="0"/>
    <s v="No"/>
    <n v="0"/>
    <x v="0"/>
    <d v="2021-07-30T00:00:00"/>
    <n v="36"/>
    <n v="6"/>
  </r>
  <r>
    <x v="0"/>
    <x v="57"/>
    <x v="57"/>
    <n v="828222998"/>
    <d v="2020-04-13T00:00:00"/>
    <d v="2020-05-13T00:00:00"/>
    <n v="7760"/>
    <n v="0"/>
    <s v="No"/>
    <n v="0"/>
    <x v="0"/>
    <d v="2020-05-18T00:00:00"/>
    <n v="35"/>
    <n v="5"/>
  </r>
  <r>
    <x v="3"/>
    <x v="65"/>
    <x v="65"/>
    <n v="839049806"/>
    <d v="2021-09-18T00:00:00"/>
    <d v="2021-10-18T00:00:00"/>
    <n v="1982"/>
    <n v="0"/>
    <s v="No"/>
    <n v="0"/>
    <x v="0"/>
    <d v="2021-09-22T00:00:00"/>
    <n v="4"/>
    <n v="0"/>
  </r>
  <r>
    <x v="0"/>
    <x v="39"/>
    <x v="39"/>
    <n v="839756390"/>
    <d v="2021-11-25T00:00:00"/>
    <d v="2021-12-25T00:00:00"/>
    <n v="7618"/>
    <n v="0"/>
    <s v="No"/>
    <n v="0"/>
    <x v="0"/>
    <d v="2021-12-31T00:00:00"/>
    <n v="36"/>
    <n v="6"/>
  </r>
  <r>
    <x v="1"/>
    <x v="52"/>
    <x v="52"/>
    <n v="9002067860"/>
    <d v="2020-03-20T00:00:00"/>
    <d v="2020-04-19T00:00:00"/>
    <n v="8209"/>
    <n v="1"/>
    <s v="Yes"/>
    <n v="0"/>
    <x v="1"/>
    <d v="2020-04-26T00:00:00"/>
    <n v="37"/>
    <n v="7"/>
  </r>
  <r>
    <x v="0"/>
    <x v="29"/>
    <x v="29"/>
    <n v="857712918"/>
    <d v="2021-02-22T00:00:00"/>
    <d v="2021-03-24T00:00:00"/>
    <n v="9339"/>
    <n v="1"/>
    <s v="Yes"/>
    <n v="1"/>
    <x v="2"/>
    <d v="2021-04-04T00:00:00"/>
    <n v="41"/>
    <n v="11"/>
  </r>
  <r>
    <x v="1"/>
    <x v="90"/>
    <x v="89"/>
    <n v="858258272"/>
    <d v="2021-09-30T00:00:00"/>
    <d v="2021-10-30T00:00:00"/>
    <n v="4367"/>
    <n v="0"/>
    <s v="No"/>
    <n v="0"/>
    <x v="0"/>
    <d v="2021-11-10T00:00:00"/>
    <n v="41"/>
    <n v="11"/>
  </r>
  <r>
    <x v="0"/>
    <x v="57"/>
    <x v="57"/>
    <n v="863594173"/>
    <d v="2020-02-25T00:00:00"/>
    <d v="2020-03-26T00:00:00"/>
    <n v="6560"/>
    <n v="0"/>
    <s v="No"/>
    <n v="0"/>
    <x v="0"/>
    <d v="2020-04-01T00:00:00"/>
    <n v="36"/>
    <n v="6"/>
  </r>
  <r>
    <x v="0"/>
    <x v="0"/>
    <x v="0"/>
    <n v="869802822"/>
    <d v="2020-09-01T00:00:00"/>
    <d v="2020-10-01T00:00:00"/>
    <n v="6955"/>
    <n v="0"/>
    <s v="No"/>
    <n v="0"/>
    <x v="0"/>
    <d v="2020-09-23T00:00:00"/>
    <n v="22"/>
    <n v="0"/>
  </r>
  <r>
    <x v="1"/>
    <x v="55"/>
    <x v="55"/>
    <n v="870792057"/>
    <d v="2020-03-19T00:00:00"/>
    <d v="2020-04-18T00:00:00"/>
    <n v="7392"/>
    <n v="0"/>
    <s v="No"/>
    <n v="0"/>
    <x v="0"/>
    <d v="2020-03-24T00:00:00"/>
    <n v="5"/>
    <n v="0"/>
  </r>
  <r>
    <x v="2"/>
    <x v="77"/>
    <x v="76"/>
    <n v="872319562"/>
    <d v="2021-09-18T00:00:00"/>
    <d v="2021-10-18T00:00:00"/>
    <n v="4617"/>
    <n v="0"/>
    <s v="No"/>
    <n v="0"/>
    <x v="0"/>
    <d v="2021-10-02T00:00:00"/>
    <n v="14"/>
    <n v="0"/>
  </r>
  <r>
    <x v="0"/>
    <x v="38"/>
    <x v="38"/>
    <n v="873433318"/>
    <d v="2020-05-05T00:00:00"/>
    <d v="2020-06-04T00:00:00"/>
    <n v="8220"/>
    <n v="0"/>
    <s v="No"/>
    <n v="0"/>
    <x v="0"/>
    <d v="2020-05-24T00:00:00"/>
    <n v="19"/>
    <n v="0"/>
  </r>
  <r>
    <x v="3"/>
    <x v="74"/>
    <x v="29"/>
    <n v="874115043"/>
    <d v="2020-05-08T00:00:00"/>
    <d v="2020-06-07T00:00:00"/>
    <n v="4125"/>
    <n v="1"/>
    <s v="Yes"/>
    <n v="0"/>
    <x v="1"/>
    <d v="2020-06-20T00:00:00"/>
    <n v="43"/>
    <n v="13"/>
  </r>
  <r>
    <x v="4"/>
    <x v="80"/>
    <x v="79"/>
    <n v="874394980"/>
    <d v="2021-03-14T00:00:00"/>
    <d v="2021-04-13T00:00:00"/>
    <n v="2392"/>
    <n v="0"/>
    <s v="No"/>
    <n v="0"/>
    <x v="0"/>
    <d v="2021-04-16T00:00:00"/>
    <n v="33"/>
    <n v="3"/>
  </r>
  <r>
    <x v="2"/>
    <x v="4"/>
    <x v="4"/>
    <n v="876573329"/>
    <d v="2021-03-27T00:00:00"/>
    <d v="2021-04-26T00:00:00"/>
    <n v="7139"/>
    <n v="1"/>
    <s v="Yes"/>
    <n v="0"/>
    <x v="1"/>
    <d v="2021-05-04T00:00:00"/>
    <n v="38"/>
    <n v="8"/>
  </r>
  <r>
    <x v="0"/>
    <x v="45"/>
    <x v="45"/>
    <n v="881665013"/>
    <d v="2020-12-25T00:00:00"/>
    <d v="2021-01-24T00:00:00"/>
    <n v="3797"/>
    <n v="1"/>
    <s v="Yes"/>
    <n v="0"/>
    <x v="1"/>
    <d v="2021-02-11T00:00:00"/>
    <n v="48"/>
    <n v="18"/>
  </r>
  <r>
    <x v="1"/>
    <x v="11"/>
    <x v="11"/>
    <n v="4908628098"/>
    <d v="2020-03-24T00:00:00"/>
    <d v="2020-04-23T00:00:00"/>
    <n v="8967"/>
    <n v="1"/>
    <s v="Yes"/>
    <n v="0"/>
    <x v="1"/>
    <d v="2020-04-19T00:00:00"/>
    <n v="26"/>
    <n v="0"/>
  </r>
  <r>
    <x v="1"/>
    <x v="67"/>
    <x v="67"/>
    <n v="883694015"/>
    <d v="2021-09-14T00:00:00"/>
    <d v="2021-10-14T00:00:00"/>
    <n v="9277"/>
    <n v="0"/>
    <s v="No"/>
    <n v="0"/>
    <x v="0"/>
    <d v="2021-09-26T00:00:00"/>
    <n v="12"/>
    <n v="0"/>
  </r>
  <r>
    <x v="4"/>
    <x v="8"/>
    <x v="8"/>
    <n v="884183285"/>
    <d v="2021-09-27T00:00:00"/>
    <d v="2021-10-27T00:00:00"/>
    <n v="5305"/>
    <n v="0"/>
    <s v="No"/>
    <n v="0"/>
    <x v="0"/>
    <d v="2021-10-23T00:00:00"/>
    <n v="26"/>
    <n v="0"/>
  </r>
  <r>
    <x v="2"/>
    <x v="36"/>
    <x v="36"/>
    <n v="886237244"/>
    <d v="2020-06-30T00:00:00"/>
    <d v="2020-07-30T00:00:00"/>
    <n v="7484"/>
    <n v="1"/>
    <s v="Yes"/>
    <n v="0"/>
    <x v="1"/>
    <d v="2020-08-05T00:00:00"/>
    <n v="36"/>
    <n v="6"/>
  </r>
  <r>
    <x v="1"/>
    <x v="52"/>
    <x v="52"/>
    <n v="2368072192"/>
    <d v="2020-03-29T00:00:00"/>
    <d v="2020-04-28T00:00:00"/>
    <n v="9271"/>
    <n v="1"/>
    <s v="Yes"/>
    <n v="0"/>
    <x v="1"/>
    <d v="2020-04-22T00:00:00"/>
    <n v="24"/>
    <n v="0"/>
  </r>
  <r>
    <x v="3"/>
    <x v="91"/>
    <x v="90"/>
    <n v="893037091"/>
    <d v="2020-02-09T00:00:00"/>
    <d v="2020-03-10T00:00:00"/>
    <n v="643"/>
    <n v="0"/>
    <s v="No"/>
    <n v="0"/>
    <x v="0"/>
    <d v="2020-02-25T00:00:00"/>
    <n v="16"/>
    <n v="0"/>
  </r>
  <r>
    <x v="1"/>
    <x v="25"/>
    <x v="25"/>
    <n v="8164224319"/>
    <d v="2020-04-01T00:00:00"/>
    <d v="2020-05-01T00:00:00"/>
    <n v="7278"/>
    <n v="1"/>
    <s v="Yes"/>
    <n v="0"/>
    <x v="1"/>
    <d v="2020-05-11T00:00:00"/>
    <n v="40"/>
    <n v="10"/>
  </r>
  <r>
    <x v="4"/>
    <x v="31"/>
    <x v="31"/>
    <n v="893954880"/>
    <d v="2021-05-22T00:00:00"/>
    <d v="2021-06-21T00:00:00"/>
    <n v="5192"/>
    <n v="0"/>
    <s v="No"/>
    <n v="0"/>
    <x v="0"/>
    <d v="2021-06-16T00:00:00"/>
    <n v="25"/>
    <n v="0"/>
  </r>
  <r>
    <x v="4"/>
    <x v="72"/>
    <x v="72"/>
    <n v="902573987"/>
    <d v="2021-03-01T00:00:00"/>
    <d v="2021-03-31T00:00:00"/>
    <n v="6835"/>
    <n v="0"/>
    <s v="No"/>
    <n v="0"/>
    <x v="0"/>
    <d v="2021-03-31T00:00:00"/>
    <n v="30"/>
    <n v="0"/>
  </r>
  <r>
    <x v="1"/>
    <x v="19"/>
    <x v="19"/>
    <n v="903308758"/>
    <d v="2020-04-23T00:00:00"/>
    <d v="2020-05-23T00:00:00"/>
    <n v="7387"/>
    <n v="0"/>
    <s v="No"/>
    <n v="0"/>
    <x v="0"/>
    <d v="2020-05-16T00:00:00"/>
    <n v="23"/>
    <n v="0"/>
  </r>
  <r>
    <x v="4"/>
    <x v="62"/>
    <x v="62"/>
    <n v="905360282"/>
    <d v="2021-01-24T00:00:00"/>
    <d v="2021-02-23T00:00:00"/>
    <n v="7328"/>
    <n v="0"/>
    <s v="No"/>
    <n v="0"/>
    <x v="0"/>
    <d v="2021-02-13T00:00:00"/>
    <n v="20"/>
    <n v="0"/>
  </r>
  <r>
    <x v="0"/>
    <x v="45"/>
    <x v="45"/>
    <n v="907309591"/>
    <d v="2020-05-29T00:00:00"/>
    <d v="2020-06-28T00:00:00"/>
    <n v="6478"/>
    <n v="0"/>
    <s v="No"/>
    <n v="0"/>
    <x v="0"/>
    <d v="2020-06-29T00:00:00"/>
    <n v="31"/>
    <n v="1"/>
  </r>
  <r>
    <x v="2"/>
    <x v="12"/>
    <x v="12"/>
    <n v="910054452"/>
    <d v="2020-04-13T00:00:00"/>
    <d v="2020-05-13T00:00:00"/>
    <n v="8443"/>
    <n v="0"/>
    <s v="No"/>
    <n v="0"/>
    <x v="0"/>
    <d v="2020-05-01T00:00:00"/>
    <n v="18"/>
    <n v="0"/>
  </r>
  <r>
    <x v="0"/>
    <x v="48"/>
    <x v="48"/>
    <n v="910348225"/>
    <d v="2020-08-18T00:00:00"/>
    <d v="2020-09-17T00:00:00"/>
    <n v="10296"/>
    <n v="0"/>
    <s v="No"/>
    <n v="0"/>
    <x v="0"/>
    <d v="2020-09-15T00:00:00"/>
    <n v="28"/>
    <n v="0"/>
  </r>
  <r>
    <x v="2"/>
    <x v="85"/>
    <x v="84"/>
    <n v="910856055"/>
    <d v="2021-08-21T00:00:00"/>
    <d v="2021-09-20T00:00:00"/>
    <n v="7255"/>
    <n v="1"/>
    <s v="Yes"/>
    <n v="0"/>
    <x v="1"/>
    <d v="2021-10-09T00:00:00"/>
    <n v="49"/>
    <n v="19"/>
  </r>
  <r>
    <x v="1"/>
    <x v="16"/>
    <x v="16"/>
    <n v="915133709"/>
    <d v="2020-11-11T00:00:00"/>
    <d v="2020-12-11T00:00:00"/>
    <n v="5980"/>
    <n v="0"/>
    <s v="No"/>
    <n v="0"/>
    <x v="0"/>
    <d v="2020-12-07T00:00:00"/>
    <n v="26"/>
    <n v="0"/>
  </r>
  <r>
    <x v="0"/>
    <x v="29"/>
    <x v="29"/>
    <n v="915652542"/>
    <d v="2020-01-05T00:00:00"/>
    <d v="2020-02-04T00:00:00"/>
    <n v="7829"/>
    <n v="1"/>
    <s v="Yes"/>
    <n v="0"/>
    <x v="1"/>
    <d v="2020-02-13T00:00:00"/>
    <n v="39"/>
    <n v="9"/>
  </r>
  <r>
    <x v="4"/>
    <x v="66"/>
    <x v="66"/>
    <n v="921537795"/>
    <d v="2020-12-30T00:00:00"/>
    <d v="2021-01-29T00:00:00"/>
    <n v="4984"/>
    <n v="0"/>
    <s v="No"/>
    <n v="0"/>
    <x v="0"/>
    <d v="2021-01-16T00:00:00"/>
    <n v="17"/>
    <n v="0"/>
  </r>
  <r>
    <x v="0"/>
    <x v="60"/>
    <x v="60"/>
    <n v="929902016"/>
    <d v="2021-05-18T00:00:00"/>
    <d v="2021-06-17T00:00:00"/>
    <n v="6430"/>
    <n v="0"/>
    <s v="No"/>
    <n v="0"/>
    <x v="0"/>
    <d v="2021-06-14T00:00:00"/>
    <n v="27"/>
    <n v="0"/>
  </r>
  <r>
    <x v="1"/>
    <x v="79"/>
    <x v="78"/>
    <n v="934328892"/>
    <d v="2020-07-05T00:00:00"/>
    <d v="2020-08-04T00:00:00"/>
    <n v="5967"/>
    <n v="0"/>
    <s v="No"/>
    <n v="0"/>
    <x v="0"/>
    <d v="2020-08-08T00:00:00"/>
    <n v="34"/>
    <n v="4"/>
  </r>
  <r>
    <x v="3"/>
    <x v="47"/>
    <x v="47"/>
    <n v="936925570"/>
    <d v="2020-12-10T00:00:00"/>
    <d v="2021-01-09T00:00:00"/>
    <n v="3098"/>
    <n v="0"/>
    <s v="No"/>
    <n v="0"/>
    <x v="0"/>
    <d v="2021-01-17T00:00:00"/>
    <n v="38"/>
    <n v="8"/>
  </r>
  <r>
    <x v="2"/>
    <x v="24"/>
    <x v="24"/>
    <n v="938015647"/>
    <d v="2021-04-22T00:00:00"/>
    <d v="2021-05-22T00:00:00"/>
    <n v="4903"/>
    <n v="0"/>
    <s v="No"/>
    <n v="0"/>
    <x v="0"/>
    <d v="2021-05-15T00:00:00"/>
    <n v="23"/>
    <n v="0"/>
  </r>
  <r>
    <x v="1"/>
    <x v="67"/>
    <x v="67"/>
    <n v="939622166"/>
    <d v="2020-09-10T00:00:00"/>
    <d v="2020-10-10T00:00:00"/>
    <n v="8536"/>
    <n v="0"/>
    <s v="No"/>
    <n v="0"/>
    <x v="0"/>
    <d v="2020-09-29T00:00:00"/>
    <n v="19"/>
    <n v="0"/>
  </r>
  <r>
    <x v="1"/>
    <x v="46"/>
    <x v="46"/>
    <n v="940363147"/>
    <d v="2020-11-02T00:00:00"/>
    <d v="2020-12-02T00:00:00"/>
    <n v="9934"/>
    <n v="0"/>
    <s v="No"/>
    <n v="0"/>
    <x v="0"/>
    <d v="2020-12-05T00:00:00"/>
    <n v="33"/>
    <n v="3"/>
  </r>
  <r>
    <x v="0"/>
    <x v="0"/>
    <x v="0"/>
    <n v="951035745"/>
    <d v="2021-06-05T00:00:00"/>
    <d v="2021-07-05T00:00:00"/>
    <n v="5704"/>
    <n v="0"/>
    <s v="No"/>
    <n v="0"/>
    <x v="0"/>
    <d v="2021-06-19T00:00:00"/>
    <n v="14"/>
    <n v="0"/>
  </r>
  <r>
    <x v="1"/>
    <x v="52"/>
    <x v="52"/>
    <n v="3480348952"/>
    <d v="2020-04-11T00:00:00"/>
    <d v="2020-05-11T00:00:00"/>
    <n v="4003"/>
    <n v="1"/>
    <s v="Yes"/>
    <n v="1"/>
    <x v="2"/>
    <d v="2020-05-08T00:00:00"/>
    <n v="27"/>
    <n v="0"/>
  </r>
  <r>
    <x v="4"/>
    <x v="7"/>
    <x v="7"/>
    <n v="959092964"/>
    <d v="2021-01-15T00:00:00"/>
    <d v="2021-02-14T00:00:00"/>
    <n v="7205"/>
    <n v="1"/>
    <s v="Yes"/>
    <n v="0"/>
    <x v="1"/>
    <d v="2021-03-10T00:00:00"/>
    <n v="54"/>
    <n v="24"/>
  </r>
  <r>
    <x v="1"/>
    <x v="79"/>
    <x v="78"/>
    <n v="975332365"/>
    <d v="2021-07-17T00:00:00"/>
    <d v="2021-08-16T00:00:00"/>
    <n v="7210"/>
    <n v="0"/>
    <s v="No"/>
    <n v="0"/>
    <x v="0"/>
    <d v="2021-08-14T00:00:00"/>
    <n v="28"/>
    <n v="0"/>
  </r>
  <r>
    <x v="4"/>
    <x v="69"/>
    <x v="69"/>
    <n v="979439975"/>
    <d v="2020-11-24T00:00:00"/>
    <d v="2020-12-24T00:00:00"/>
    <n v="3962"/>
    <n v="0"/>
    <s v="No"/>
    <n v="0"/>
    <x v="0"/>
    <d v="2021-01-10T00:00:00"/>
    <n v="47"/>
    <n v="17"/>
  </r>
  <r>
    <x v="3"/>
    <x v="47"/>
    <x v="47"/>
    <n v="981596189"/>
    <d v="2020-06-07T00:00:00"/>
    <d v="2020-07-07T00:00:00"/>
    <n v="4579"/>
    <n v="0"/>
    <s v="No"/>
    <n v="0"/>
    <x v="0"/>
    <d v="2020-07-28T00:00:00"/>
    <n v="51"/>
    <n v="21"/>
  </r>
  <r>
    <x v="2"/>
    <x v="85"/>
    <x v="84"/>
    <n v="986187012"/>
    <d v="2020-01-27T00:00:00"/>
    <d v="2020-02-26T00:00:00"/>
    <n v="8692"/>
    <n v="1"/>
    <s v="Yes"/>
    <n v="0"/>
    <x v="1"/>
    <d v="2020-03-08T00:00:00"/>
    <n v="41"/>
    <n v="11"/>
  </r>
  <r>
    <x v="0"/>
    <x v="38"/>
    <x v="38"/>
    <n v="990527729"/>
    <d v="2020-11-04T00:00:00"/>
    <d v="2020-12-04T00:00:00"/>
    <n v="5873"/>
    <n v="0"/>
    <s v="No"/>
    <n v="0"/>
    <x v="0"/>
    <d v="2020-12-09T00:00:00"/>
    <n v="35"/>
    <n v="5"/>
  </r>
  <r>
    <x v="4"/>
    <x v="8"/>
    <x v="8"/>
    <n v="1006151066"/>
    <d v="2020-11-24T00:00:00"/>
    <d v="2020-12-24T00:00:00"/>
    <n v="8366"/>
    <n v="0"/>
    <s v="No"/>
    <n v="0"/>
    <x v="0"/>
    <d v="2021-01-03T00:00:00"/>
    <n v="40"/>
    <n v="10"/>
  </r>
  <r>
    <x v="3"/>
    <x v="74"/>
    <x v="29"/>
    <n v="1006769217"/>
    <d v="2020-09-14T00:00:00"/>
    <d v="2020-10-14T00:00:00"/>
    <n v="3386"/>
    <n v="0"/>
    <s v="No"/>
    <n v="0"/>
    <x v="0"/>
    <d v="2020-10-19T00:00:00"/>
    <n v="35"/>
    <n v="5"/>
  </r>
  <r>
    <x v="3"/>
    <x v="53"/>
    <x v="53"/>
    <n v="1012251297"/>
    <d v="2020-02-21T00:00:00"/>
    <d v="2020-03-22T00:00:00"/>
    <n v="2605"/>
    <n v="1"/>
    <s v="Yes"/>
    <n v="0"/>
    <x v="1"/>
    <d v="2020-04-21T00:00:00"/>
    <n v="60"/>
    <n v="30"/>
  </r>
  <r>
    <x v="0"/>
    <x v="28"/>
    <x v="28"/>
    <n v="1014106295"/>
    <d v="2020-06-14T00:00:00"/>
    <d v="2020-07-14T00:00:00"/>
    <n v="6557"/>
    <n v="0"/>
    <s v="No"/>
    <n v="0"/>
    <x v="0"/>
    <d v="2020-07-02T00:00:00"/>
    <n v="18"/>
    <n v="0"/>
  </r>
  <r>
    <x v="1"/>
    <x v="67"/>
    <x v="67"/>
    <n v="1020758229"/>
    <d v="2021-06-06T00:00:00"/>
    <d v="2021-07-06T00:00:00"/>
    <n v="6719"/>
    <n v="0"/>
    <s v="No"/>
    <n v="0"/>
    <x v="0"/>
    <d v="2021-06-20T00:00:00"/>
    <n v="14"/>
    <n v="0"/>
  </r>
  <r>
    <x v="2"/>
    <x v="17"/>
    <x v="17"/>
    <n v="1026638537"/>
    <d v="2021-07-27T00:00:00"/>
    <d v="2021-08-26T00:00:00"/>
    <n v="7086"/>
    <n v="1"/>
    <s v="Yes"/>
    <n v="0"/>
    <x v="1"/>
    <d v="2021-08-23T00:00:00"/>
    <n v="27"/>
    <n v="0"/>
  </r>
  <r>
    <x v="0"/>
    <x v="57"/>
    <x v="57"/>
    <n v="1027852268"/>
    <d v="2021-09-16T00:00:00"/>
    <d v="2021-10-16T00:00:00"/>
    <n v="3722"/>
    <n v="0"/>
    <s v="No"/>
    <n v="0"/>
    <x v="0"/>
    <d v="2021-10-06T00:00:00"/>
    <n v="20"/>
    <n v="0"/>
  </r>
  <r>
    <x v="1"/>
    <x v="13"/>
    <x v="13"/>
    <n v="1035721042"/>
    <d v="2020-11-11T00:00:00"/>
    <d v="2020-12-11T00:00:00"/>
    <n v="1113"/>
    <n v="0"/>
    <s v="No"/>
    <n v="0"/>
    <x v="0"/>
    <d v="2020-12-17T00:00:00"/>
    <n v="36"/>
    <n v="6"/>
  </r>
  <r>
    <x v="0"/>
    <x v="45"/>
    <x v="45"/>
    <n v="1043332774"/>
    <d v="2020-07-07T00:00:00"/>
    <d v="2020-08-06T00:00:00"/>
    <n v="7909"/>
    <n v="0"/>
    <s v="No"/>
    <n v="0"/>
    <x v="0"/>
    <d v="2020-08-06T00:00:00"/>
    <n v="30"/>
    <n v="0"/>
  </r>
  <r>
    <x v="3"/>
    <x v="92"/>
    <x v="91"/>
    <n v="1047899565"/>
    <d v="2021-04-14T00:00:00"/>
    <d v="2021-05-14T00:00:00"/>
    <n v="5700"/>
    <n v="0"/>
    <s v="No"/>
    <n v="0"/>
    <x v="0"/>
    <d v="2021-05-04T00:00:00"/>
    <n v="20"/>
    <n v="0"/>
  </r>
  <r>
    <x v="4"/>
    <x v="73"/>
    <x v="73"/>
    <n v="1048700348"/>
    <d v="2021-04-12T00:00:00"/>
    <d v="2021-05-12T00:00:00"/>
    <n v="5267"/>
    <n v="0"/>
    <s v="No"/>
    <n v="0"/>
    <x v="0"/>
    <d v="2021-05-19T00:00:00"/>
    <n v="37"/>
    <n v="7"/>
  </r>
  <r>
    <x v="2"/>
    <x v="5"/>
    <x v="5"/>
    <n v="1054254710"/>
    <d v="2021-11-21T00:00:00"/>
    <d v="2021-12-21T00:00:00"/>
    <n v="7554"/>
    <n v="1"/>
    <s v="Yes"/>
    <n v="0"/>
    <x v="1"/>
    <d v="2021-12-23T00:00:00"/>
    <n v="32"/>
    <n v="2"/>
  </r>
  <r>
    <x v="1"/>
    <x v="90"/>
    <x v="89"/>
    <n v="1056254354"/>
    <d v="2021-11-06T00:00:00"/>
    <d v="2021-12-06T00:00:00"/>
    <n v="7178"/>
    <n v="1"/>
    <s v="Yes"/>
    <n v="0"/>
    <x v="1"/>
    <d v="2021-12-06T00:00:00"/>
    <n v="30"/>
    <n v="0"/>
  </r>
  <r>
    <x v="3"/>
    <x v="93"/>
    <x v="92"/>
    <n v="1057997164"/>
    <d v="2020-02-17T00:00:00"/>
    <d v="2020-03-18T00:00:00"/>
    <n v="2080"/>
    <n v="0"/>
    <s v="No"/>
    <n v="0"/>
    <x v="0"/>
    <d v="2020-03-08T00:00:00"/>
    <n v="20"/>
    <n v="0"/>
  </r>
  <r>
    <x v="3"/>
    <x v="64"/>
    <x v="64"/>
    <n v="1061077534"/>
    <d v="2021-10-03T00:00:00"/>
    <d v="2021-11-02T00:00:00"/>
    <n v="5385"/>
    <n v="0"/>
    <s v="No"/>
    <n v="0"/>
    <x v="0"/>
    <d v="2021-10-22T00:00:00"/>
    <n v="19"/>
    <n v="0"/>
  </r>
  <r>
    <x v="0"/>
    <x v="60"/>
    <x v="60"/>
    <n v="1064822506"/>
    <d v="2021-02-10T00:00:00"/>
    <d v="2021-03-12T00:00:00"/>
    <n v="9189"/>
    <n v="0"/>
    <s v="No"/>
    <n v="0"/>
    <x v="0"/>
    <d v="2021-03-07T00:00:00"/>
    <n v="25"/>
    <n v="0"/>
  </r>
  <r>
    <x v="4"/>
    <x v="80"/>
    <x v="79"/>
    <n v="1066047916"/>
    <d v="2020-08-15T00:00:00"/>
    <d v="2020-09-14T00:00:00"/>
    <n v="4802"/>
    <n v="0"/>
    <s v="No"/>
    <n v="0"/>
    <x v="0"/>
    <d v="2020-09-19T00:00:00"/>
    <n v="35"/>
    <n v="5"/>
  </r>
  <r>
    <x v="4"/>
    <x v="37"/>
    <x v="37"/>
    <n v="1069788528"/>
    <d v="2020-10-19T00:00:00"/>
    <d v="2020-11-18T00:00:00"/>
    <n v="2023"/>
    <n v="0"/>
    <s v="No"/>
    <n v="0"/>
    <x v="0"/>
    <d v="2020-11-18T00:00:00"/>
    <n v="30"/>
    <n v="0"/>
  </r>
  <r>
    <x v="1"/>
    <x v="52"/>
    <x v="52"/>
    <n v="5759152857"/>
    <d v="2020-04-22T00:00:00"/>
    <d v="2020-05-22T00:00:00"/>
    <n v="7232"/>
    <n v="1"/>
    <s v="Yes"/>
    <n v="0"/>
    <x v="1"/>
    <d v="2020-06-05T00:00:00"/>
    <n v="44"/>
    <n v="14"/>
  </r>
  <r>
    <x v="4"/>
    <x v="83"/>
    <x v="82"/>
    <n v="1072551347"/>
    <d v="2020-08-30T00:00:00"/>
    <d v="2020-09-29T00:00:00"/>
    <n v="6064"/>
    <n v="0"/>
    <s v="No"/>
    <n v="0"/>
    <x v="0"/>
    <d v="2020-09-21T00:00:00"/>
    <n v="22"/>
    <n v="0"/>
  </r>
  <r>
    <x v="3"/>
    <x v="74"/>
    <x v="29"/>
    <n v="1078203507"/>
    <d v="2021-02-03T00:00:00"/>
    <d v="2021-03-05T00:00:00"/>
    <n v="4196"/>
    <n v="1"/>
    <s v="Yes"/>
    <n v="0"/>
    <x v="1"/>
    <d v="2021-03-17T00:00:00"/>
    <n v="42"/>
    <n v="12"/>
  </r>
  <r>
    <x v="0"/>
    <x v="71"/>
    <x v="71"/>
    <n v="1087780845"/>
    <d v="2021-04-08T00:00:00"/>
    <d v="2021-05-08T00:00:00"/>
    <n v="6481"/>
    <n v="0"/>
    <s v="No"/>
    <n v="0"/>
    <x v="0"/>
    <d v="2021-04-25T00:00:00"/>
    <n v="17"/>
    <n v="0"/>
  </r>
  <r>
    <x v="0"/>
    <x v="75"/>
    <x v="74"/>
    <n v="1089324685"/>
    <d v="2021-03-29T00:00:00"/>
    <d v="2021-04-28T00:00:00"/>
    <n v="8533"/>
    <n v="0"/>
    <s v="No"/>
    <n v="0"/>
    <x v="0"/>
    <d v="2021-04-07T00:00:00"/>
    <n v="9"/>
    <n v="0"/>
  </r>
  <r>
    <x v="2"/>
    <x v="85"/>
    <x v="84"/>
    <n v="1099187495"/>
    <d v="2021-05-20T00:00:00"/>
    <d v="2021-06-19T00:00:00"/>
    <n v="7518"/>
    <n v="0"/>
    <s v="No"/>
    <n v="0"/>
    <x v="0"/>
    <d v="2021-06-21T00:00:00"/>
    <n v="32"/>
    <n v="2"/>
  </r>
  <r>
    <x v="1"/>
    <x v="25"/>
    <x v="25"/>
    <n v="6607624258"/>
    <d v="2020-04-23T00:00:00"/>
    <d v="2020-05-23T00:00:00"/>
    <n v="5631"/>
    <n v="1"/>
    <s v="Yes"/>
    <n v="0"/>
    <x v="1"/>
    <d v="2020-06-21T00:00:00"/>
    <n v="59"/>
    <n v="29"/>
  </r>
  <r>
    <x v="1"/>
    <x v="90"/>
    <x v="89"/>
    <n v="5446180510"/>
    <d v="2020-04-29T00:00:00"/>
    <d v="2020-05-29T00:00:00"/>
    <n v="5055"/>
    <n v="1"/>
    <s v="Yes"/>
    <n v="0"/>
    <x v="1"/>
    <d v="2020-06-11T00:00:00"/>
    <n v="43"/>
    <n v="13"/>
  </r>
  <r>
    <x v="3"/>
    <x v="74"/>
    <x v="29"/>
    <n v="1120525583"/>
    <d v="2021-09-10T00:00:00"/>
    <d v="2021-10-10T00:00:00"/>
    <n v="4673"/>
    <n v="0"/>
    <s v="No"/>
    <n v="0"/>
    <x v="0"/>
    <d v="2021-10-10T00:00:00"/>
    <n v="30"/>
    <n v="0"/>
  </r>
  <r>
    <x v="4"/>
    <x v="56"/>
    <x v="56"/>
    <n v="1123460834"/>
    <d v="2020-11-04T00:00:00"/>
    <d v="2020-12-04T00:00:00"/>
    <n v="3040"/>
    <n v="0"/>
    <s v="No"/>
    <n v="0"/>
    <x v="0"/>
    <d v="2020-11-24T00:00:00"/>
    <n v="20"/>
    <n v="0"/>
  </r>
  <r>
    <x v="0"/>
    <x v="41"/>
    <x v="41"/>
    <n v="1124489539"/>
    <d v="2020-12-07T00:00:00"/>
    <d v="2021-01-06T00:00:00"/>
    <n v="4229"/>
    <n v="0"/>
    <s v="No"/>
    <n v="0"/>
    <x v="0"/>
    <d v="2020-12-31T00:00:00"/>
    <n v="24"/>
    <n v="0"/>
  </r>
  <r>
    <x v="2"/>
    <x v="18"/>
    <x v="18"/>
    <n v="1125640611"/>
    <d v="2021-04-24T00:00:00"/>
    <d v="2021-05-24T00:00:00"/>
    <n v="7411"/>
    <n v="1"/>
    <s v="Yes"/>
    <n v="1"/>
    <x v="2"/>
    <d v="2021-06-02T00:00:00"/>
    <n v="39"/>
    <n v="9"/>
  </r>
  <r>
    <x v="2"/>
    <x v="61"/>
    <x v="61"/>
    <n v="1130346124"/>
    <d v="2020-05-03T00:00:00"/>
    <d v="2020-06-02T00:00:00"/>
    <n v="2753"/>
    <n v="0"/>
    <s v="No"/>
    <n v="0"/>
    <x v="0"/>
    <d v="2020-05-08T00:00:00"/>
    <n v="5"/>
    <n v="0"/>
  </r>
  <r>
    <x v="1"/>
    <x v="46"/>
    <x v="46"/>
    <n v="1133671020"/>
    <d v="2021-06-30T00:00:00"/>
    <d v="2021-07-30T00:00:00"/>
    <n v="9775"/>
    <n v="0"/>
    <s v="No"/>
    <n v="0"/>
    <x v="0"/>
    <d v="2021-07-19T00:00:00"/>
    <n v="19"/>
    <n v="0"/>
  </r>
  <r>
    <x v="3"/>
    <x v="44"/>
    <x v="44"/>
    <n v="1134404593"/>
    <d v="2020-06-25T00:00:00"/>
    <d v="2020-07-25T00:00:00"/>
    <n v="7135"/>
    <n v="0"/>
    <s v="No"/>
    <n v="0"/>
    <x v="0"/>
    <d v="2020-07-15T00:00:00"/>
    <n v="20"/>
    <n v="0"/>
  </r>
  <r>
    <x v="2"/>
    <x v="77"/>
    <x v="76"/>
    <n v="1138691181"/>
    <d v="2021-05-27T00:00:00"/>
    <d v="2021-06-26T00:00:00"/>
    <n v="5599"/>
    <n v="0"/>
    <s v="No"/>
    <n v="0"/>
    <x v="0"/>
    <d v="2021-06-25T00:00:00"/>
    <n v="29"/>
    <n v="0"/>
  </r>
  <r>
    <x v="0"/>
    <x v="48"/>
    <x v="48"/>
    <n v="1148330280"/>
    <d v="2020-01-27T00:00:00"/>
    <d v="2020-02-26T00:00:00"/>
    <n v="5871"/>
    <n v="1"/>
    <s v="Yes"/>
    <n v="0"/>
    <x v="1"/>
    <d v="2020-02-29T00:00:00"/>
    <n v="33"/>
    <n v="3"/>
  </r>
  <r>
    <x v="0"/>
    <x v="57"/>
    <x v="57"/>
    <n v="1157522817"/>
    <d v="2020-12-04T00:00:00"/>
    <d v="2021-01-03T00:00:00"/>
    <n v="6173"/>
    <n v="0"/>
    <s v="No"/>
    <n v="0"/>
    <x v="0"/>
    <d v="2020-12-27T00:00:00"/>
    <n v="23"/>
    <n v="0"/>
  </r>
  <r>
    <x v="3"/>
    <x v="6"/>
    <x v="6"/>
    <n v="1158168123"/>
    <d v="2020-06-15T00:00:00"/>
    <d v="2020-07-15T00:00:00"/>
    <n v="5135"/>
    <n v="0"/>
    <s v="No"/>
    <n v="0"/>
    <x v="0"/>
    <d v="2020-07-27T00:00:00"/>
    <n v="42"/>
    <n v="12"/>
  </r>
  <r>
    <x v="3"/>
    <x v="27"/>
    <x v="27"/>
    <n v="1166745208"/>
    <d v="2021-11-27T00:00:00"/>
    <d v="2021-12-27T00:00:00"/>
    <n v="7475"/>
    <n v="1"/>
    <s v="Yes"/>
    <n v="0"/>
    <x v="1"/>
    <d v="2021-12-07T00:00:00"/>
    <n v="10"/>
    <n v="0"/>
  </r>
  <r>
    <x v="2"/>
    <x v="61"/>
    <x v="61"/>
    <n v="1175501399"/>
    <d v="2020-05-07T00:00:00"/>
    <d v="2020-06-06T00:00:00"/>
    <n v="6055"/>
    <n v="0"/>
    <s v="No"/>
    <n v="0"/>
    <x v="0"/>
    <d v="2020-05-15T00:00:00"/>
    <n v="8"/>
    <n v="0"/>
  </r>
  <r>
    <x v="0"/>
    <x v="28"/>
    <x v="28"/>
    <n v="1181151524"/>
    <d v="2020-08-22T00:00:00"/>
    <d v="2020-09-21T00:00:00"/>
    <n v="6184"/>
    <n v="0"/>
    <s v="No"/>
    <n v="0"/>
    <x v="0"/>
    <d v="2020-09-08T00:00:00"/>
    <n v="17"/>
    <n v="0"/>
  </r>
  <r>
    <x v="2"/>
    <x v="12"/>
    <x v="12"/>
    <n v="1184394683"/>
    <d v="2020-09-15T00:00:00"/>
    <d v="2020-10-15T00:00:00"/>
    <n v="9674"/>
    <n v="1"/>
    <s v="Yes"/>
    <n v="0"/>
    <x v="1"/>
    <d v="2020-10-29T00:00:00"/>
    <n v="44"/>
    <n v="14"/>
  </r>
  <r>
    <x v="2"/>
    <x v="18"/>
    <x v="18"/>
    <n v="1185375111"/>
    <d v="2021-09-28T00:00:00"/>
    <d v="2021-10-28T00:00:00"/>
    <n v="6708"/>
    <n v="1"/>
    <s v="Yes"/>
    <n v="0"/>
    <x v="1"/>
    <d v="2021-11-08T00:00:00"/>
    <n v="41"/>
    <n v="11"/>
  </r>
  <r>
    <x v="4"/>
    <x v="66"/>
    <x v="66"/>
    <n v="1187373900"/>
    <d v="2020-04-06T00:00:00"/>
    <d v="2020-05-06T00:00:00"/>
    <n v="8240"/>
    <n v="0"/>
    <s v="No"/>
    <n v="0"/>
    <x v="0"/>
    <d v="2020-04-30T00:00:00"/>
    <n v="24"/>
    <n v="0"/>
  </r>
  <r>
    <x v="0"/>
    <x v="48"/>
    <x v="48"/>
    <n v="1190360256"/>
    <d v="2020-08-07T00:00:00"/>
    <d v="2020-09-06T00:00:00"/>
    <n v="9218"/>
    <n v="1"/>
    <s v="Yes"/>
    <n v="0"/>
    <x v="1"/>
    <d v="2020-09-11T00:00:00"/>
    <n v="35"/>
    <n v="5"/>
  </r>
  <r>
    <x v="0"/>
    <x v="94"/>
    <x v="93"/>
    <n v="1199977661"/>
    <d v="2020-08-06T00:00:00"/>
    <d v="2020-09-05T00:00:00"/>
    <n v="4786"/>
    <n v="0"/>
    <s v="No"/>
    <n v="0"/>
    <x v="0"/>
    <d v="2020-09-17T00:00:00"/>
    <n v="42"/>
    <n v="12"/>
  </r>
  <r>
    <x v="2"/>
    <x v="24"/>
    <x v="24"/>
    <n v="1204820381"/>
    <d v="2020-08-08T00:00:00"/>
    <d v="2020-09-07T00:00:00"/>
    <n v="5832"/>
    <n v="0"/>
    <s v="No"/>
    <n v="0"/>
    <x v="0"/>
    <d v="2020-09-12T00:00:00"/>
    <n v="35"/>
    <n v="5"/>
  </r>
  <r>
    <x v="4"/>
    <x v="80"/>
    <x v="79"/>
    <n v="1207140333"/>
    <d v="2021-01-26T00:00:00"/>
    <d v="2021-02-25T00:00:00"/>
    <n v="2573"/>
    <n v="0"/>
    <s v="No"/>
    <n v="0"/>
    <x v="0"/>
    <d v="2021-02-24T00:00:00"/>
    <n v="29"/>
    <n v="0"/>
  </r>
  <r>
    <x v="1"/>
    <x v="58"/>
    <x v="58"/>
    <n v="889501782"/>
    <d v="2020-04-30T00:00:00"/>
    <d v="2020-05-30T00:00:00"/>
    <n v="9706"/>
    <n v="1"/>
    <s v="Yes"/>
    <n v="1"/>
    <x v="2"/>
    <d v="2020-05-30T00:00:00"/>
    <n v="30"/>
    <n v="0"/>
  </r>
  <r>
    <x v="2"/>
    <x v="24"/>
    <x v="24"/>
    <n v="1221306589"/>
    <d v="2020-07-03T00:00:00"/>
    <d v="2020-08-02T00:00:00"/>
    <n v="7905"/>
    <n v="0"/>
    <s v="No"/>
    <n v="0"/>
    <x v="0"/>
    <d v="2020-07-26T00:00:00"/>
    <n v="23"/>
    <n v="0"/>
  </r>
  <r>
    <x v="4"/>
    <x v="72"/>
    <x v="72"/>
    <n v="1223908099"/>
    <d v="2020-05-27T00:00:00"/>
    <d v="2020-06-26T00:00:00"/>
    <n v="4309"/>
    <n v="0"/>
    <s v="No"/>
    <n v="0"/>
    <x v="0"/>
    <d v="2020-06-20T00:00:00"/>
    <n v="24"/>
    <n v="0"/>
  </r>
  <r>
    <x v="4"/>
    <x v="37"/>
    <x v="37"/>
    <n v="1228800351"/>
    <d v="2020-01-14T00:00:00"/>
    <d v="2020-02-13T00:00:00"/>
    <n v="4748"/>
    <n v="0"/>
    <s v="No"/>
    <n v="0"/>
    <x v="0"/>
    <d v="2020-02-29T00:00:00"/>
    <n v="46"/>
    <n v="16"/>
  </r>
  <r>
    <x v="4"/>
    <x v="87"/>
    <x v="86"/>
    <n v="1234438336"/>
    <d v="2020-03-06T00:00:00"/>
    <d v="2020-04-05T00:00:00"/>
    <n v="4189"/>
    <n v="0"/>
    <s v="No"/>
    <n v="0"/>
    <x v="0"/>
    <d v="2020-03-28T00:00:00"/>
    <n v="22"/>
    <n v="0"/>
  </r>
  <r>
    <x v="3"/>
    <x v="92"/>
    <x v="91"/>
    <n v="1241888754"/>
    <d v="2021-05-01T00:00:00"/>
    <d v="2021-05-31T00:00:00"/>
    <n v="4996"/>
    <n v="1"/>
    <s v="Yes"/>
    <n v="0"/>
    <x v="1"/>
    <d v="2021-06-15T00:00:00"/>
    <n v="45"/>
    <n v="15"/>
  </r>
  <r>
    <x v="1"/>
    <x v="43"/>
    <x v="43"/>
    <n v="1250631704"/>
    <d v="2021-03-31T00:00:00"/>
    <d v="2021-04-30T00:00:00"/>
    <n v="5712"/>
    <n v="0"/>
    <s v="No"/>
    <n v="0"/>
    <x v="0"/>
    <d v="2021-05-02T00:00:00"/>
    <n v="32"/>
    <n v="2"/>
  </r>
  <r>
    <x v="1"/>
    <x v="19"/>
    <x v="19"/>
    <n v="1254790458"/>
    <d v="2020-11-12T00:00:00"/>
    <d v="2020-12-12T00:00:00"/>
    <n v="7288"/>
    <n v="0"/>
    <s v="No"/>
    <n v="0"/>
    <x v="0"/>
    <d v="2020-11-25T00:00:00"/>
    <n v="13"/>
    <n v="0"/>
  </r>
  <r>
    <x v="3"/>
    <x v="95"/>
    <x v="94"/>
    <n v="1256452795"/>
    <d v="2020-05-17T00:00:00"/>
    <d v="2020-06-16T00:00:00"/>
    <n v="4129"/>
    <n v="0"/>
    <s v="No"/>
    <n v="0"/>
    <x v="0"/>
    <d v="2020-06-26T00:00:00"/>
    <n v="40"/>
    <n v="10"/>
  </r>
  <r>
    <x v="1"/>
    <x v="3"/>
    <x v="3"/>
    <n v="1264381785"/>
    <d v="2021-04-29T00:00:00"/>
    <d v="2021-05-29T00:00:00"/>
    <n v="5450"/>
    <n v="0"/>
    <s v="No"/>
    <n v="0"/>
    <x v="0"/>
    <d v="2021-05-24T00:00:00"/>
    <n v="25"/>
    <n v="0"/>
  </r>
  <r>
    <x v="2"/>
    <x v="96"/>
    <x v="95"/>
    <n v="1266309366"/>
    <d v="2020-10-26T00:00:00"/>
    <d v="2020-11-25T00:00:00"/>
    <n v="4605"/>
    <n v="0"/>
    <s v="No"/>
    <n v="0"/>
    <x v="0"/>
    <d v="2020-11-17T00:00:00"/>
    <n v="22"/>
    <n v="0"/>
  </r>
  <r>
    <x v="4"/>
    <x v="80"/>
    <x v="79"/>
    <n v="1267973660"/>
    <d v="2020-10-10T00:00:00"/>
    <d v="2020-11-09T00:00:00"/>
    <n v="4531"/>
    <n v="0"/>
    <s v="No"/>
    <n v="0"/>
    <x v="0"/>
    <d v="2020-11-09T00:00:00"/>
    <n v="30"/>
    <n v="0"/>
  </r>
  <r>
    <x v="0"/>
    <x v="94"/>
    <x v="93"/>
    <n v="1280597932"/>
    <d v="2020-02-26T00:00:00"/>
    <d v="2020-03-27T00:00:00"/>
    <n v="5642"/>
    <n v="0"/>
    <s v="No"/>
    <n v="0"/>
    <x v="0"/>
    <d v="2020-03-18T00:00:00"/>
    <n v="21"/>
    <n v="0"/>
  </r>
  <r>
    <x v="2"/>
    <x v="24"/>
    <x v="24"/>
    <n v="1281236095"/>
    <d v="2021-06-21T00:00:00"/>
    <d v="2021-07-21T00:00:00"/>
    <n v="5840"/>
    <n v="0"/>
    <s v="No"/>
    <n v="0"/>
    <x v="0"/>
    <d v="2021-07-21T00:00:00"/>
    <n v="30"/>
    <n v="0"/>
  </r>
  <r>
    <x v="1"/>
    <x v="3"/>
    <x v="3"/>
    <n v="1281718631"/>
    <d v="2021-07-12T00:00:00"/>
    <d v="2021-08-11T00:00:00"/>
    <n v="9235"/>
    <n v="0"/>
    <s v="No"/>
    <n v="0"/>
    <x v="0"/>
    <d v="2021-08-12T00:00:00"/>
    <n v="31"/>
    <n v="1"/>
  </r>
  <r>
    <x v="0"/>
    <x v="48"/>
    <x v="48"/>
    <n v="1282903123"/>
    <d v="2020-12-25T00:00:00"/>
    <d v="2021-01-24T00:00:00"/>
    <n v="5932"/>
    <n v="0"/>
    <s v="No"/>
    <n v="0"/>
    <x v="0"/>
    <d v="2021-01-16T00:00:00"/>
    <n v="22"/>
    <n v="0"/>
  </r>
  <r>
    <x v="1"/>
    <x v="88"/>
    <x v="87"/>
    <n v="1841814103"/>
    <d v="2020-05-01T00:00:00"/>
    <d v="2020-05-31T00:00:00"/>
    <n v="5625"/>
    <n v="1"/>
    <s v="Yes"/>
    <n v="0"/>
    <x v="1"/>
    <d v="2020-06-08T00:00:00"/>
    <n v="38"/>
    <n v="8"/>
  </r>
  <r>
    <x v="1"/>
    <x v="52"/>
    <x v="52"/>
    <n v="555108669"/>
    <d v="2020-05-02T00:00:00"/>
    <d v="2020-06-01T00:00:00"/>
    <n v="11678"/>
    <n v="1"/>
    <s v="Yes"/>
    <n v="0"/>
    <x v="1"/>
    <d v="2020-05-23T00:00:00"/>
    <n v="21"/>
    <n v="0"/>
  </r>
  <r>
    <x v="3"/>
    <x v="97"/>
    <x v="96"/>
    <n v="1300298448"/>
    <d v="2020-09-16T00:00:00"/>
    <d v="2020-10-16T00:00:00"/>
    <n v="5821"/>
    <n v="0"/>
    <s v="No"/>
    <n v="0"/>
    <x v="0"/>
    <d v="2020-10-05T00:00:00"/>
    <n v="19"/>
    <n v="0"/>
  </r>
  <r>
    <x v="2"/>
    <x v="77"/>
    <x v="76"/>
    <n v="1308410672"/>
    <d v="2021-09-13T00:00:00"/>
    <d v="2021-10-13T00:00:00"/>
    <n v="7603"/>
    <n v="0"/>
    <s v="No"/>
    <n v="0"/>
    <x v="0"/>
    <d v="2021-09-25T00:00:00"/>
    <n v="12"/>
    <n v="0"/>
  </r>
  <r>
    <x v="4"/>
    <x v="10"/>
    <x v="10"/>
    <n v="1310667812"/>
    <d v="2020-03-18T00:00:00"/>
    <d v="2020-04-17T00:00:00"/>
    <n v="6093"/>
    <n v="0"/>
    <s v="No"/>
    <n v="0"/>
    <x v="0"/>
    <d v="2020-04-02T00:00:00"/>
    <n v="15"/>
    <n v="0"/>
  </r>
  <r>
    <x v="2"/>
    <x v="61"/>
    <x v="61"/>
    <n v="1311607288"/>
    <d v="2020-10-13T00:00:00"/>
    <d v="2020-11-12T00:00:00"/>
    <n v="5841"/>
    <n v="0"/>
    <s v="No"/>
    <n v="0"/>
    <x v="0"/>
    <d v="2020-10-18T00:00:00"/>
    <n v="5"/>
    <n v="0"/>
  </r>
  <r>
    <x v="2"/>
    <x v="85"/>
    <x v="84"/>
    <n v="1314367195"/>
    <d v="2020-06-21T00:00:00"/>
    <d v="2020-07-21T00:00:00"/>
    <n v="9000"/>
    <n v="0"/>
    <s v="No"/>
    <n v="0"/>
    <x v="0"/>
    <d v="2020-07-12T00:00:00"/>
    <n v="21"/>
    <n v="0"/>
  </r>
  <r>
    <x v="2"/>
    <x v="24"/>
    <x v="24"/>
    <n v="1316332735"/>
    <d v="2020-10-21T00:00:00"/>
    <d v="2020-11-20T00:00:00"/>
    <n v="4184"/>
    <n v="0"/>
    <s v="No"/>
    <n v="0"/>
    <x v="0"/>
    <d v="2020-11-16T00:00:00"/>
    <n v="26"/>
    <n v="0"/>
  </r>
  <r>
    <x v="4"/>
    <x v="10"/>
    <x v="10"/>
    <n v="1317885189"/>
    <d v="2021-10-30T00:00:00"/>
    <d v="2021-11-29T00:00:00"/>
    <n v="6154"/>
    <n v="0"/>
    <s v="No"/>
    <n v="0"/>
    <x v="0"/>
    <d v="2021-11-10T00:00:00"/>
    <n v="11"/>
    <n v="0"/>
  </r>
  <r>
    <x v="3"/>
    <x v="47"/>
    <x v="47"/>
    <n v="1318038002"/>
    <d v="2020-09-03T00:00:00"/>
    <d v="2020-10-03T00:00:00"/>
    <n v="2851"/>
    <n v="0"/>
    <s v="No"/>
    <n v="0"/>
    <x v="0"/>
    <d v="2020-10-13T00:00:00"/>
    <n v="40"/>
    <n v="10"/>
  </r>
  <r>
    <x v="3"/>
    <x v="95"/>
    <x v="94"/>
    <n v="1319645642"/>
    <d v="2021-11-26T00:00:00"/>
    <d v="2021-12-26T00:00:00"/>
    <n v="5238"/>
    <n v="0"/>
    <s v="No"/>
    <n v="0"/>
    <x v="0"/>
    <d v="2021-12-31T00:00:00"/>
    <n v="35"/>
    <n v="5"/>
  </r>
  <r>
    <x v="2"/>
    <x v="81"/>
    <x v="80"/>
    <n v="1321318878"/>
    <d v="2021-02-20T00:00:00"/>
    <d v="2021-03-22T00:00:00"/>
    <n v="5311"/>
    <n v="0"/>
    <s v="No"/>
    <n v="0"/>
    <x v="0"/>
    <d v="2021-03-27T00:00:00"/>
    <n v="35"/>
    <n v="5"/>
  </r>
  <r>
    <x v="0"/>
    <x v="39"/>
    <x v="39"/>
    <n v="1321403149"/>
    <d v="2020-02-01T00:00:00"/>
    <d v="2020-03-02T00:00:00"/>
    <n v="8031"/>
    <n v="0"/>
    <s v="No"/>
    <n v="0"/>
    <x v="0"/>
    <d v="2020-03-14T00:00:00"/>
    <n v="42"/>
    <n v="12"/>
  </r>
  <r>
    <x v="0"/>
    <x v="78"/>
    <x v="77"/>
    <n v="1323201810"/>
    <d v="2021-07-27T00:00:00"/>
    <d v="2021-08-26T00:00:00"/>
    <n v="5868"/>
    <n v="0"/>
    <s v="No"/>
    <n v="0"/>
    <x v="0"/>
    <d v="2021-08-15T00:00:00"/>
    <n v="19"/>
    <n v="0"/>
  </r>
  <r>
    <x v="1"/>
    <x v="68"/>
    <x v="68"/>
    <n v="1327547312"/>
    <d v="2021-02-02T00:00:00"/>
    <d v="2021-03-04T00:00:00"/>
    <n v="8050"/>
    <n v="0"/>
    <s v="No"/>
    <n v="0"/>
    <x v="0"/>
    <d v="2021-02-17T00:00:00"/>
    <n v="15"/>
    <n v="0"/>
  </r>
  <r>
    <x v="2"/>
    <x v="36"/>
    <x v="36"/>
    <n v="1336288577"/>
    <d v="2020-10-19T00:00:00"/>
    <d v="2020-11-18T00:00:00"/>
    <n v="7511"/>
    <n v="0"/>
    <s v="No"/>
    <n v="0"/>
    <x v="0"/>
    <d v="2020-11-10T00:00:00"/>
    <n v="22"/>
    <n v="0"/>
  </r>
  <r>
    <x v="4"/>
    <x v="72"/>
    <x v="72"/>
    <n v="1342171511"/>
    <d v="2021-04-23T00:00:00"/>
    <d v="2021-05-23T00:00:00"/>
    <n v="2700"/>
    <n v="0"/>
    <s v="No"/>
    <n v="0"/>
    <x v="0"/>
    <d v="2021-05-19T00:00:00"/>
    <n v="26"/>
    <n v="0"/>
  </r>
  <r>
    <x v="4"/>
    <x v="49"/>
    <x v="49"/>
    <n v="1342472678"/>
    <d v="2020-09-04T00:00:00"/>
    <d v="2020-10-04T00:00:00"/>
    <n v="7680"/>
    <n v="0"/>
    <s v="No"/>
    <n v="0"/>
    <x v="0"/>
    <d v="2020-10-07T00:00:00"/>
    <n v="33"/>
    <n v="3"/>
  </r>
  <r>
    <x v="1"/>
    <x v="55"/>
    <x v="55"/>
    <n v="1349854883"/>
    <d v="2021-11-06T00:00:00"/>
    <d v="2021-12-06T00:00:00"/>
    <n v="7883"/>
    <n v="0"/>
    <s v="No"/>
    <n v="0"/>
    <x v="0"/>
    <d v="2021-11-07T00:00:00"/>
    <n v="1"/>
    <n v="0"/>
  </r>
  <r>
    <x v="0"/>
    <x v="45"/>
    <x v="45"/>
    <n v="1358969544"/>
    <d v="2020-10-29T00:00:00"/>
    <d v="2020-11-28T00:00:00"/>
    <n v="5313"/>
    <n v="0"/>
    <s v="No"/>
    <n v="0"/>
    <x v="0"/>
    <d v="2020-12-02T00:00:00"/>
    <n v="34"/>
    <n v="4"/>
  </r>
  <r>
    <x v="0"/>
    <x v="63"/>
    <x v="63"/>
    <n v="1366357246"/>
    <d v="2020-09-12T00:00:00"/>
    <d v="2020-10-12T00:00:00"/>
    <n v="5644"/>
    <n v="0"/>
    <s v="No"/>
    <n v="0"/>
    <x v="0"/>
    <d v="2020-09-28T00:00:00"/>
    <n v="16"/>
    <n v="0"/>
  </r>
  <r>
    <x v="0"/>
    <x v="0"/>
    <x v="0"/>
    <n v="1369975903"/>
    <d v="2021-01-05T00:00:00"/>
    <d v="2021-02-04T00:00:00"/>
    <n v="6111"/>
    <n v="0"/>
    <s v="No"/>
    <n v="0"/>
    <x v="0"/>
    <d v="2021-01-26T00:00:00"/>
    <n v="21"/>
    <n v="0"/>
  </r>
  <r>
    <x v="0"/>
    <x v="33"/>
    <x v="33"/>
    <n v="1376441638"/>
    <d v="2020-09-30T00:00:00"/>
    <d v="2020-10-30T00:00:00"/>
    <n v="8125"/>
    <n v="0"/>
    <s v="No"/>
    <n v="0"/>
    <x v="0"/>
    <d v="2020-10-22T00:00:00"/>
    <n v="22"/>
    <n v="0"/>
  </r>
  <r>
    <x v="1"/>
    <x v="25"/>
    <x v="25"/>
    <n v="2268924543"/>
    <d v="2020-05-02T00:00:00"/>
    <d v="2020-06-01T00:00:00"/>
    <n v="6612"/>
    <n v="1"/>
    <s v="Yes"/>
    <n v="0"/>
    <x v="1"/>
    <d v="2020-06-13T00:00:00"/>
    <n v="42"/>
    <n v="12"/>
  </r>
  <r>
    <x v="0"/>
    <x v="89"/>
    <x v="88"/>
    <n v="1384963125"/>
    <d v="2021-11-14T00:00:00"/>
    <d v="2021-12-14T00:00:00"/>
    <n v="8014"/>
    <n v="0"/>
    <s v="No"/>
    <n v="0"/>
    <x v="0"/>
    <d v="2021-12-07T00:00:00"/>
    <n v="23"/>
    <n v="0"/>
  </r>
  <r>
    <x v="3"/>
    <x v="97"/>
    <x v="96"/>
    <n v="1387296868"/>
    <d v="2021-06-29T00:00:00"/>
    <d v="2021-07-29T00:00:00"/>
    <n v="7217"/>
    <n v="0"/>
    <s v="No"/>
    <n v="0"/>
    <x v="0"/>
    <d v="2021-07-18T00:00:00"/>
    <n v="19"/>
    <n v="0"/>
  </r>
  <r>
    <x v="1"/>
    <x v="11"/>
    <x v="11"/>
    <n v="1388703117"/>
    <d v="2021-10-19T00:00:00"/>
    <d v="2021-11-18T00:00:00"/>
    <n v="7219"/>
    <n v="1"/>
    <s v="Yes"/>
    <n v="0"/>
    <x v="1"/>
    <d v="2021-10-26T00:00:00"/>
    <n v="7"/>
    <n v="0"/>
  </r>
  <r>
    <x v="0"/>
    <x v="29"/>
    <x v="29"/>
    <n v="1388916055"/>
    <d v="2021-10-22T00:00:00"/>
    <d v="2021-11-21T00:00:00"/>
    <n v="9419"/>
    <n v="1"/>
    <s v="Yes"/>
    <n v="0"/>
    <x v="1"/>
    <d v="2021-11-13T00:00:00"/>
    <n v="22"/>
    <n v="0"/>
  </r>
  <r>
    <x v="3"/>
    <x v="53"/>
    <x v="53"/>
    <n v="1390614217"/>
    <d v="2020-12-25T00:00:00"/>
    <d v="2021-01-24T00:00:00"/>
    <n v="2807"/>
    <n v="0"/>
    <s v="No"/>
    <n v="0"/>
    <x v="0"/>
    <d v="2021-01-23T00:00:00"/>
    <n v="29"/>
    <n v="0"/>
  </r>
  <r>
    <x v="0"/>
    <x v="2"/>
    <x v="2"/>
    <n v="1391494244"/>
    <d v="2021-06-16T00:00:00"/>
    <d v="2021-07-16T00:00:00"/>
    <n v="5152"/>
    <n v="0"/>
    <s v="No"/>
    <n v="0"/>
    <x v="0"/>
    <d v="2021-06-25T00:00:00"/>
    <n v="9"/>
    <n v="0"/>
  </r>
  <r>
    <x v="0"/>
    <x v="60"/>
    <x v="60"/>
    <n v="1393928750"/>
    <d v="2021-11-11T00:00:00"/>
    <d v="2021-12-11T00:00:00"/>
    <n v="7262"/>
    <n v="0"/>
    <s v="No"/>
    <n v="0"/>
    <x v="0"/>
    <d v="2021-11-20T00:00:00"/>
    <n v="9"/>
    <n v="0"/>
  </r>
  <r>
    <x v="4"/>
    <x v="80"/>
    <x v="79"/>
    <n v="1401167342"/>
    <d v="2020-10-24T00:00:00"/>
    <d v="2020-11-23T00:00:00"/>
    <n v="2247"/>
    <n v="0"/>
    <s v="No"/>
    <n v="0"/>
    <x v="0"/>
    <d v="2020-11-21T00:00:00"/>
    <n v="28"/>
    <n v="0"/>
  </r>
  <r>
    <x v="2"/>
    <x v="14"/>
    <x v="14"/>
    <n v="1401765899"/>
    <d v="2020-03-21T00:00:00"/>
    <d v="2020-04-20T00:00:00"/>
    <n v="4068"/>
    <n v="1"/>
    <s v="Yes"/>
    <n v="0"/>
    <x v="1"/>
    <d v="2020-04-11T00:00:00"/>
    <n v="21"/>
    <n v="0"/>
  </r>
  <r>
    <x v="2"/>
    <x v="12"/>
    <x v="12"/>
    <n v="1402103956"/>
    <d v="2020-11-28T00:00:00"/>
    <d v="2020-12-28T00:00:00"/>
    <n v="6376"/>
    <n v="0"/>
    <s v="No"/>
    <n v="0"/>
    <x v="0"/>
    <d v="2020-12-24T00:00:00"/>
    <n v="26"/>
    <n v="0"/>
  </r>
  <r>
    <x v="4"/>
    <x v="73"/>
    <x v="73"/>
    <n v="1416192974"/>
    <d v="2020-07-30T00:00:00"/>
    <d v="2020-08-29T00:00:00"/>
    <n v="6186"/>
    <n v="0"/>
    <s v="No"/>
    <n v="0"/>
    <x v="0"/>
    <d v="2020-08-28T00:00:00"/>
    <n v="29"/>
    <n v="0"/>
  </r>
  <r>
    <x v="1"/>
    <x v="76"/>
    <x v="75"/>
    <n v="1419983453"/>
    <d v="2020-10-18T00:00:00"/>
    <d v="2020-11-17T00:00:00"/>
    <n v="7042"/>
    <n v="0"/>
    <s v="No"/>
    <n v="0"/>
    <x v="0"/>
    <d v="2020-11-03T00:00:00"/>
    <n v="16"/>
    <n v="0"/>
  </r>
  <r>
    <x v="0"/>
    <x v="71"/>
    <x v="71"/>
    <n v="1422140909"/>
    <d v="2020-12-08T00:00:00"/>
    <d v="2021-01-07T00:00:00"/>
    <n v="5399"/>
    <n v="0"/>
    <s v="No"/>
    <n v="0"/>
    <x v="0"/>
    <d v="2020-12-27T00:00:00"/>
    <n v="19"/>
    <n v="0"/>
  </r>
  <r>
    <x v="0"/>
    <x v="71"/>
    <x v="71"/>
    <n v="1426850927"/>
    <d v="2021-11-13T00:00:00"/>
    <d v="2021-12-13T00:00:00"/>
    <n v="4520"/>
    <n v="0"/>
    <s v="No"/>
    <n v="0"/>
    <x v="0"/>
    <d v="2021-11-30T00:00:00"/>
    <n v="17"/>
    <n v="0"/>
  </r>
  <r>
    <x v="4"/>
    <x v="87"/>
    <x v="86"/>
    <n v="1436243551"/>
    <d v="2020-06-19T00:00:00"/>
    <d v="2020-07-19T00:00:00"/>
    <n v="4808"/>
    <n v="0"/>
    <s v="No"/>
    <n v="0"/>
    <x v="0"/>
    <d v="2020-07-05T00:00:00"/>
    <n v="16"/>
    <n v="0"/>
  </r>
  <r>
    <x v="3"/>
    <x v="47"/>
    <x v="47"/>
    <n v="1436424010"/>
    <d v="2021-11-24T00:00:00"/>
    <d v="2021-12-24T00:00:00"/>
    <n v="2519"/>
    <n v="0"/>
    <s v="No"/>
    <n v="0"/>
    <x v="0"/>
    <d v="2022-01-08T00:00:00"/>
    <n v="45"/>
    <n v="15"/>
  </r>
  <r>
    <x v="0"/>
    <x v="38"/>
    <x v="38"/>
    <n v="1441773397"/>
    <d v="2020-10-23T00:00:00"/>
    <d v="2020-11-22T00:00:00"/>
    <n v="6911"/>
    <n v="0"/>
    <s v="No"/>
    <n v="0"/>
    <x v="0"/>
    <d v="2020-11-09T00:00:00"/>
    <n v="17"/>
    <n v="0"/>
  </r>
  <r>
    <x v="4"/>
    <x v="70"/>
    <x v="70"/>
    <n v="1452931813"/>
    <d v="2021-07-28T00:00:00"/>
    <d v="2021-08-27T00:00:00"/>
    <n v="4913"/>
    <n v="0"/>
    <s v="No"/>
    <n v="0"/>
    <x v="0"/>
    <d v="2021-08-02T00:00:00"/>
    <n v="5"/>
    <n v="0"/>
  </r>
  <r>
    <x v="2"/>
    <x v="81"/>
    <x v="80"/>
    <n v="1454620628"/>
    <d v="2020-03-15T00:00:00"/>
    <d v="2020-04-14T00:00:00"/>
    <n v="6688"/>
    <n v="1"/>
    <s v="Yes"/>
    <n v="0"/>
    <x v="1"/>
    <d v="2020-05-05T00:00:00"/>
    <n v="51"/>
    <n v="21"/>
  </r>
  <r>
    <x v="0"/>
    <x v="39"/>
    <x v="39"/>
    <n v="1459820060"/>
    <d v="2020-08-04T00:00:00"/>
    <d v="2020-09-03T00:00:00"/>
    <n v="4629"/>
    <n v="0"/>
    <s v="No"/>
    <n v="0"/>
    <x v="0"/>
    <d v="2020-09-04T00:00:00"/>
    <n v="31"/>
    <n v="1"/>
  </r>
  <r>
    <x v="1"/>
    <x v="54"/>
    <x v="54"/>
    <n v="6736160445"/>
    <d v="2020-05-07T00:00:00"/>
    <d v="2020-06-06T00:00:00"/>
    <n v="3053"/>
    <n v="1"/>
    <s v="Yes"/>
    <n v="0"/>
    <x v="1"/>
    <d v="2020-06-19T00:00:00"/>
    <n v="43"/>
    <n v="13"/>
  </r>
  <r>
    <x v="2"/>
    <x v="61"/>
    <x v="61"/>
    <n v="1470244634"/>
    <d v="2020-09-18T00:00:00"/>
    <d v="2020-10-18T00:00:00"/>
    <n v="2433"/>
    <n v="0"/>
    <s v="No"/>
    <n v="0"/>
    <x v="0"/>
    <d v="2020-09-21T00:00:00"/>
    <n v="3"/>
    <n v="0"/>
  </r>
  <r>
    <x v="0"/>
    <x v="39"/>
    <x v="39"/>
    <n v="1474447710"/>
    <d v="2021-11-07T00:00:00"/>
    <d v="2021-12-07T00:00:00"/>
    <n v="6692"/>
    <n v="0"/>
    <s v="No"/>
    <n v="0"/>
    <x v="0"/>
    <d v="2021-12-15T00:00:00"/>
    <n v="38"/>
    <n v="8"/>
  </r>
  <r>
    <x v="0"/>
    <x v="34"/>
    <x v="34"/>
    <n v="1482642317"/>
    <d v="2021-03-14T00:00:00"/>
    <d v="2021-04-13T00:00:00"/>
    <n v="7825"/>
    <n v="0"/>
    <s v="No"/>
    <n v="0"/>
    <x v="0"/>
    <d v="2021-04-27T00:00:00"/>
    <n v="44"/>
    <n v="14"/>
  </r>
  <r>
    <x v="3"/>
    <x v="74"/>
    <x v="29"/>
    <n v="1491017498"/>
    <d v="2020-05-09T00:00:00"/>
    <d v="2020-06-08T00:00:00"/>
    <n v="1923"/>
    <n v="0"/>
    <s v="No"/>
    <n v="0"/>
    <x v="0"/>
    <d v="2020-06-02T00:00:00"/>
    <n v="24"/>
    <n v="0"/>
  </r>
  <r>
    <x v="1"/>
    <x v="13"/>
    <x v="13"/>
    <n v="1491859500"/>
    <d v="2021-05-28T00:00:00"/>
    <d v="2021-06-27T00:00:00"/>
    <n v="6772"/>
    <n v="0"/>
    <s v="No"/>
    <n v="0"/>
    <x v="0"/>
    <d v="2021-06-24T00:00:00"/>
    <n v="27"/>
    <n v="0"/>
  </r>
  <r>
    <x v="2"/>
    <x v="36"/>
    <x v="36"/>
    <n v="1509944878"/>
    <d v="2021-02-16T00:00:00"/>
    <d v="2021-03-18T00:00:00"/>
    <n v="5351"/>
    <n v="0"/>
    <s v="No"/>
    <n v="0"/>
    <x v="0"/>
    <d v="2021-03-07T00:00:00"/>
    <n v="19"/>
    <n v="0"/>
  </r>
  <r>
    <x v="2"/>
    <x v="77"/>
    <x v="76"/>
    <n v="1519561145"/>
    <d v="2020-09-26T00:00:00"/>
    <d v="2020-10-26T00:00:00"/>
    <n v="5657"/>
    <n v="0"/>
    <s v="No"/>
    <n v="0"/>
    <x v="0"/>
    <d v="2020-10-27T00:00:00"/>
    <n v="31"/>
    <n v="1"/>
  </r>
  <r>
    <x v="0"/>
    <x v="2"/>
    <x v="2"/>
    <n v="1528493654"/>
    <d v="2020-10-29T00:00:00"/>
    <d v="2020-11-28T00:00:00"/>
    <n v="7185"/>
    <n v="0"/>
    <s v="No"/>
    <n v="0"/>
    <x v="0"/>
    <d v="2020-11-02T00:00:00"/>
    <n v="4"/>
    <n v="0"/>
  </r>
  <r>
    <x v="0"/>
    <x v="98"/>
    <x v="97"/>
    <n v="1528599184"/>
    <d v="2021-06-30T00:00:00"/>
    <d v="2021-07-30T00:00:00"/>
    <n v="8535"/>
    <n v="0"/>
    <s v="No"/>
    <n v="0"/>
    <x v="0"/>
    <d v="2021-07-21T00:00:00"/>
    <n v="21"/>
    <n v="0"/>
  </r>
  <r>
    <x v="1"/>
    <x v="52"/>
    <x v="52"/>
    <n v="7949028171"/>
    <d v="2020-05-15T00:00:00"/>
    <d v="2020-06-14T00:00:00"/>
    <n v="7627"/>
    <n v="1"/>
    <s v="Yes"/>
    <n v="1"/>
    <x v="2"/>
    <d v="2020-06-17T00:00:00"/>
    <n v="33"/>
    <n v="3"/>
  </r>
  <r>
    <x v="0"/>
    <x v="48"/>
    <x v="48"/>
    <n v="1536168471"/>
    <d v="2020-12-19T00:00:00"/>
    <d v="2021-01-18T00:00:00"/>
    <n v="6348"/>
    <n v="0"/>
    <s v="No"/>
    <n v="0"/>
    <x v="0"/>
    <d v="2021-01-13T00:00:00"/>
    <n v="25"/>
    <n v="0"/>
  </r>
  <r>
    <x v="4"/>
    <x v="7"/>
    <x v="7"/>
    <n v="1539382510"/>
    <d v="2020-10-09T00:00:00"/>
    <d v="2020-11-08T00:00:00"/>
    <n v="7679"/>
    <n v="1"/>
    <s v="Yes"/>
    <n v="0"/>
    <x v="1"/>
    <d v="2020-12-01T00:00:00"/>
    <n v="53"/>
    <n v="23"/>
  </r>
  <r>
    <x v="3"/>
    <x v="86"/>
    <x v="85"/>
    <n v="1539465403"/>
    <d v="2020-02-16T00:00:00"/>
    <d v="2020-03-17T00:00:00"/>
    <n v="2822"/>
    <n v="0"/>
    <s v="No"/>
    <n v="0"/>
    <x v="0"/>
    <d v="2020-03-14T00:00:00"/>
    <n v="27"/>
    <n v="0"/>
  </r>
  <r>
    <x v="0"/>
    <x v="28"/>
    <x v="28"/>
    <n v="1544728256"/>
    <d v="2020-12-27T00:00:00"/>
    <d v="2021-01-26T00:00:00"/>
    <n v="7226"/>
    <n v="0"/>
    <s v="No"/>
    <n v="0"/>
    <x v="0"/>
    <d v="2021-01-13T00:00:00"/>
    <n v="17"/>
    <n v="0"/>
  </r>
  <r>
    <x v="1"/>
    <x v="46"/>
    <x v="46"/>
    <n v="1544966050"/>
    <d v="2021-04-13T00:00:00"/>
    <d v="2021-05-13T00:00:00"/>
    <n v="7555"/>
    <n v="0"/>
    <s v="No"/>
    <n v="0"/>
    <x v="0"/>
    <d v="2021-04-22T00:00:00"/>
    <n v="9"/>
    <n v="0"/>
  </r>
  <r>
    <x v="0"/>
    <x v="22"/>
    <x v="22"/>
    <n v="1553284771"/>
    <d v="2021-11-04T00:00:00"/>
    <d v="2021-12-04T00:00:00"/>
    <n v="6596"/>
    <n v="0"/>
    <s v="No"/>
    <n v="0"/>
    <x v="0"/>
    <d v="2021-11-26T00:00:00"/>
    <n v="22"/>
    <n v="0"/>
  </r>
  <r>
    <x v="0"/>
    <x v="29"/>
    <x v="29"/>
    <n v="1556974311"/>
    <d v="2021-02-20T00:00:00"/>
    <d v="2021-03-22T00:00:00"/>
    <n v="10794"/>
    <n v="1"/>
    <s v="Yes"/>
    <n v="0"/>
    <x v="1"/>
    <d v="2021-03-21T00:00:00"/>
    <n v="29"/>
    <n v="0"/>
  </r>
  <r>
    <x v="2"/>
    <x v="81"/>
    <x v="80"/>
    <n v="1562504690"/>
    <d v="2020-03-04T00:00:00"/>
    <d v="2020-04-03T00:00:00"/>
    <n v="8315"/>
    <n v="1"/>
    <s v="Yes"/>
    <n v="0"/>
    <x v="1"/>
    <d v="2020-04-20T00:00:00"/>
    <n v="47"/>
    <n v="17"/>
  </r>
  <r>
    <x v="3"/>
    <x v="30"/>
    <x v="30"/>
    <n v="1564854223"/>
    <d v="2020-08-13T00:00:00"/>
    <d v="2020-09-12T00:00:00"/>
    <n v="3190"/>
    <n v="0"/>
    <s v="No"/>
    <n v="0"/>
    <x v="0"/>
    <d v="2020-08-16T00:00:00"/>
    <n v="3"/>
    <n v="0"/>
  </r>
  <r>
    <x v="3"/>
    <x v="93"/>
    <x v="92"/>
    <n v="1569984119"/>
    <d v="2020-12-04T00:00:00"/>
    <d v="2021-01-03T00:00:00"/>
    <n v="2878"/>
    <n v="0"/>
    <s v="No"/>
    <n v="0"/>
    <x v="0"/>
    <d v="2020-12-27T00:00:00"/>
    <n v="23"/>
    <n v="0"/>
  </r>
  <r>
    <x v="2"/>
    <x v="61"/>
    <x v="61"/>
    <n v="1575926929"/>
    <d v="2020-11-19T00:00:00"/>
    <d v="2020-12-19T00:00:00"/>
    <n v="6152"/>
    <n v="0"/>
    <s v="No"/>
    <n v="0"/>
    <x v="0"/>
    <d v="2020-11-25T00:00:00"/>
    <n v="6"/>
    <n v="0"/>
  </r>
  <r>
    <x v="4"/>
    <x v="42"/>
    <x v="42"/>
    <n v="1577746988"/>
    <d v="2020-07-27T00:00:00"/>
    <d v="2020-08-26T00:00:00"/>
    <n v="5714"/>
    <n v="1"/>
    <s v="Yes"/>
    <n v="0"/>
    <x v="1"/>
    <d v="2020-09-07T00:00:00"/>
    <n v="42"/>
    <n v="12"/>
  </r>
  <r>
    <x v="1"/>
    <x v="46"/>
    <x v="46"/>
    <n v="1581104767"/>
    <d v="2021-01-01T00:00:00"/>
    <d v="2021-01-31T00:00:00"/>
    <n v="8027"/>
    <n v="0"/>
    <s v="No"/>
    <n v="0"/>
    <x v="0"/>
    <d v="2021-01-16T00:00:00"/>
    <n v="15"/>
    <n v="0"/>
  </r>
  <r>
    <x v="2"/>
    <x v="5"/>
    <x v="5"/>
    <n v="1582683121"/>
    <d v="2020-04-19T00:00:00"/>
    <d v="2020-05-19T00:00:00"/>
    <n v="9399"/>
    <n v="1"/>
    <s v="Yes"/>
    <n v="0"/>
    <x v="1"/>
    <d v="2020-05-18T00:00:00"/>
    <n v="29"/>
    <n v="0"/>
  </r>
  <r>
    <x v="3"/>
    <x v="27"/>
    <x v="27"/>
    <n v="1586922908"/>
    <d v="2021-10-02T00:00:00"/>
    <d v="2021-11-01T00:00:00"/>
    <n v="6848"/>
    <n v="0"/>
    <s v="No"/>
    <n v="0"/>
    <x v="0"/>
    <d v="2021-10-03T00:00:00"/>
    <n v="1"/>
    <n v="0"/>
  </r>
  <r>
    <x v="4"/>
    <x v="8"/>
    <x v="8"/>
    <n v="1587873226"/>
    <d v="2021-07-23T00:00:00"/>
    <d v="2021-08-22T00:00:00"/>
    <n v="6555"/>
    <n v="0"/>
    <s v="No"/>
    <n v="0"/>
    <x v="0"/>
    <d v="2021-08-28T00:00:00"/>
    <n v="36"/>
    <n v="6"/>
  </r>
  <r>
    <x v="4"/>
    <x v="80"/>
    <x v="79"/>
    <n v="1591349086"/>
    <d v="2021-07-13T00:00:00"/>
    <d v="2021-08-12T00:00:00"/>
    <n v="5113"/>
    <n v="0"/>
    <s v="No"/>
    <n v="0"/>
    <x v="0"/>
    <d v="2021-08-07T00:00:00"/>
    <n v="25"/>
    <n v="0"/>
  </r>
  <r>
    <x v="0"/>
    <x v="32"/>
    <x v="32"/>
    <n v="1592682714"/>
    <d v="2021-09-10T00:00:00"/>
    <d v="2021-10-10T00:00:00"/>
    <n v="6358"/>
    <n v="0"/>
    <s v="No"/>
    <n v="0"/>
    <x v="0"/>
    <d v="2021-09-29T00:00:00"/>
    <n v="19"/>
    <n v="0"/>
  </r>
  <r>
    <x v="2"/>
    <x v="12"/>
    <x v="12"/>
    <n v="1595456378"/>
    <d v="2020-07-27T00:00:00"/>
    <d v="2020-08-26T00:00:00"/>
    <n v="5928"/>
    <n v="0"/>
    <s v="No"/>
    <n v="0"/>
    <x v="0"/>
    <d v="2020-08-11T00:00:00"/>
    <n v="15"/>
    <n v="0"/>
  </r>
  <r>
    <x v="0"/>
    <x v="0"/>
    <x v="0"/>
    <n v="1604888971"/>
    <d v="2021-05-17T00:00:00"/>
    <d v="2021-06-16T00:00:00"/>
    <n v="7857"/>
    <n v="1"/>
    <s v="Yes"/>
    <n v="1"/>
    <x v="2"/>
    <d v="2021-06-12T00:00:00"/>
    <n v="26"/>
    <n v="0"/>
  </r>
  <r>
    <x v="0"/>
    <x v="57"/>
    <x v="57"/>
    <n v="1613828298"/>
    <d v="2020-08-12T00:00:00"/>
    <d v="2020-09-11T00:00:00"/>
    <n v="4975"/>
    <n v="0"/>
    <s v="No"/>
    <n v="0"/>
    <x v="0"/>
    <d v="2020-08-28T00:00:00"/>
    <n v="16"/>
    <n v="0"/>
  </r>
  <r>
    <x v="2"/>
    <x v="77"/>
    <x v="76"/>
    <n v="1621429066"/>
    <d v="2020-10-26T00:00:00"/>
    <d v="2020-11-25T00:00:00"/>
    <n v="8755"/>
    <n v="1"/>
    <s v="Yes"/>
    <n v="0"/>
    <x v="1"/>
    <d v="2020-11-25T00:00:00"/>
    <n v="30"/>
    <n v="0"/>
  </r>
  <r>
    <x v="3"/>
    <x v="65"/>
    <x v="65"/>
    <n v="1621957925"/>
    <d v="2021-04-15T00:00:00"/>
    <d v="2021-05-15T00:00:00"/>
    <n v="2201"/>
    <n v="0"/>
    <s v="No"/>
    <n v="0"/>
    <x v="0"/>
    <d v="2021-04-25T00:00:00"/>
    <n v="10"/>
    <n v="0"/>
  </r>
  <r>
    <x v="1"/>
    <x v="68"/>
    <x v="68"/>
    <n v="1631213514"/>
    <d v="2020-10-24T00:00:00"/>
    <d v="2020-11-23T00:00:00"/>
    <n v="7771"/>
    <n v="0"/>
    <s v="No"/>
    <n v="0"/>
    <x v="0"/>
    <d v="2020-11-17T00:00:00"/>
    <n v="24"/>
    <n v="0"/>
  </r>
  <r>
    <x v="0"/>
    <x v="22"/>
    <x v="22"/>
    <n v="1633220775"/>
    <d v="2020-01-09T00:00:00"/>
    <d v="2020-02-08T00:00:00"/>
    <n v="4199"/>
    <n v="0"/>
    <s v="No"/>
    <n v="0"/>
    <x v="0"/>
    <d v="2020-02-06T00:00:00"/>
    <n v="28"/>
    <n v="0"/>
  </r>
  <r>
    <x v="3"/>
    <x v="53"/>
    <x v="53"/>
    <n v="1652571996"/>
    <d v="2021-10-14T00:00:00"/>
    <d v="2021-11-13T00:00:00"/>
    <n v="5423"/>
    <n v="0"/>
    <s v="No"/>
    <n v="0"/>
    <x v="0"/>
    <d v="2021-11-11T00:00:00"/>
    <n v="28"/>
    <n v="0"/>
  </r>
  <r>
    <x v="1"/>
    <x v="43"/>
    <x v="43"/>
    <n v="1653597509"/>
    <d v="2020-07-16T00:00:00"/>
    <d v="2020-08-15T00:00:00"/>
    <n v="10063"/>
    <n v="0"/>
    <s v="No"/>
    <n v="0"/>
    <x v="0"/>
    <d v="2020-08-19T00:00:00"/>
    <n v="34"/>
    <n v="4"/>
  </r>
  <r>
    <x v="4"/>
    <x v="42"/>
    <x v="42"/>
    <n v="1653708883"/>
    <d v="2021-11-26T00:00:00"/>
    <d v="2021-12-26T00:00:00"/>
    <n v="4404"/>
    <n v="0"/>
    <s v="No"/>
    <n v="0"/>
    <x v="0"/>
    <d v="2021-12-21T00:00:00"/>
    <n v="25"/>
    <n v="0"/>
  </r>
  <r>
    <x v="4"/>
    <x v="73"/>
    <x v="73"/>
    <n v="1657046645"/>
    <d v="2020-01-29T00:00:00"/>
    <d v="2020-02-28T00:00:00"/>
    <n v="2763"/>
    <n v="0"/>
    <s v="No"/>
    <n v="0"/>
    <x v="0"/>
    <d v="2020-03-21T00:00:00"/>
    <n v="52"/>
    <n v="22"/>
  </r>
  <r>
    <x v="3"/>
    <x v="53"/>
    <x v="53"/>
    <n v="1660153943"/>
    <d v="2020-02-21T00:00:00"/>
    <d v="2020-03-22T00:00:00"/>
    <n v="4508"/>
    <n v="0"/>
    <s v="No"/>
    <n v="0"/>
    <x v="0"/>
    <d v="2020-03-28T00:00:00"/>
    <n v="36"/>
    <n v="6"/>
  </r>
  <r>
    <x v="0"/>
    <x v="28"/>
    <x v="28"/>
    <n v="1661281311"/>
    <d v="2020-03-13T00:00:00"/>
    <d v="2020-04-12T00:00:00"/>
    <n v="7621"/>
    <n v="0"/>
    <s v="No"/>
    <n v="0"/>
    <x v="0"/>
    <d v="2020-04-09T00:00:00"/>
    <n v="27"/>
    <n v="0"/>
  </r>
  <r>
    <x v="0"/>
    <x v="60"/>
    <x v="60"/>
    <n v="1666441527"/>
    <d v="2020-12-15T00:00:00"/>
    <d v="2021-01-14T00:00:00"/>
    <n v="5427"/>
    <n v="1"/>
    <s v="Yes"/>
    <n v="0"/>
    <x v="1"/>
    <d v="2021-01-28T00:00:00"/>
    <n v="44"/>
    <n v="14"/>
  </r>
  <r>
    <x v="4"/>
    <x v="83"/>
    <x v="82"/>
    <n v="1669605495"/>
    <d v="2020-03-20T00:00:00"/>
    <d v="2020-04-19T00:00:00"/>
    <n v="8298"/>
    <n v="0"/>
    <s v="No"/>
    <n v="0"/>
    <x v="0"/>
    <d v="2020-04-25T00:00:00"/>
    <n v="36"/>
    <n v="6"/>
  </r>
  <r>
    <x v="1"/>
    <x v="35"/>
    <x v="35"/>
    <n v="1670705301"/>
    <d v="2021-01-17T00:00:00"/>
    <d v="2021-02-16T00:00:00"/>
    <n v="8836"/>
    <n v="0"/>
    <s v="No"/>
    <n v="0"/>
    <x v="0"/>
    <d v="2021-02-22T00:00:00"/>
    <n v="36"/>
    <n v="6"/>
  </r>
  <r>
    <x v="0"/>
    <x v="29"/>
    <x v="29"/>
    <n v="1671914105"/>
    <d v="2021-07-10T00:00:00"/>
    <d v="2021-08-09T00:00:00"/>
    <n v="8349"/>
    <n v="1"/>
    <s v="Yes"/>
    <n v="0"/>
    <x v="1"/>
    <d v="2021-08-05T00:00:00"/>
    <n v="26"/>
    <n v="0"/>
  </r>
  <r>
    <x v="3"/>
    <x v="27"/>
    <x v="27"/>
    <n v="1671932723"/>
    <d v="2021-05-20T00:00:00"/>
    <d v="2021-06-19T00:00:00"/>
    <n v="6616"/>
    <n v="0"/>
    <s v="No"/>
    <n v="0"/>
    <x v="0"/>
    <d v="2021-05-21T00:00:00"/>
    <n v="1"/>
    <n v="0"/>
  </r>
  <r>
    <x v="3"/>
    <x v="53"/>
    <x v="53"/>
    <n v="1675817832"/>
    <d v="2020-05-12T00:00:00"/>
    <d v="2020-06-11T00:00:00"/>
    <n v="4742"/>
    <n v="0"/>
    <s v="No"/>
    <n v="0"/>
    <x v="0"/>
    <d v="2020-06-20T00:00:00"/>
    <n v="39"/>
    <n v="9"/>
  </r>
  <r>
    <x v="0"/>
    <x v="57"/>
    <x v="57"/>
    <n v="1677488544"/>
    <d v="2020-07-30T00:00:00"/>
    <d v="2020-08-29T00:00:00"/>
    <n v="6228"/>
    <n v="0"/>
    <s v="No"/>
    <n v="0"/>
    <x v="0"/>
    <d v="2020-08-18T00:00:00"/>
    <n v="19"/>
    <n v="0"/>
  </r>
  <r>
    <x v="4"/>
    <x v="84"/>
    <x v="83"/>
    <n v="1678077270"/>
    <d v="2020-04-24T00:00:00"/>
    <d v="2020-05-24T00:00:00"/>
    <n v="6093"/>
    <n v="0"/>
    <s v="No"/>
    <n v="0"/>
    <x v="0"/>
    <d v="2020-05-12T00:00:00"/>
    <n v="18"/>
    <n v="0"/>
  </r>
  <r>
    <x v="0"/>
    <x v="98"/>
    <x v="97"/>
    <n v="1681500044"/>
    <d v="2021-06-10T00:00:00"/>
    <d v="2021-07-10T00:00:00"/>
    <n v="6367"/>
    <n v="0"/>
    <s v="No"/>
    <n v="0"/>
    <x v="0"/>
    <d v="2021-07-03T00:00:00"/>
    <n v="23"/>
    <n v="0"/>
  </r>
  <r>
    <x v="1"/>
    <x v="55"/>
    <x v="55"/>
    <n v="1688223461"/>
    <d v="2021-05-24T00:00:00"/>
    <d v="2021-06-23T00:00:00"/>
    <n v="7242"/>
    <n v="0"/>
    <s v="No"/>
    <n v="0"/>
    <x v="0"/>
    <d v="2021-05-29T00:00:00"/>
    <n v="5"/>
    <n v="0"/>
  </r>
  <r>
    <x v="0"/>
    <x v="2"/>
    <x v="2"/>
    <n v="1691604826"/>
    <d v="2021-11-20T00:00:00"/>
    <d v="2021-12-20T00:00:00"/>
    <n v="8241"/>
    <n v="0"/>
    <s v="No"/>
    <n v="0"/>
    <x v="0"/>
    <d v="2021-11-26T00:00:00"/>
    <n v="6"/>
    <n v="0"/>
  </r>
  <r>
    <x v="3"/>
    <x v="97"/>
    <x v="96"/>
    <n v="1695583002"/>
    <d v="2021-01-01T00:00:00"/>
    <d v="2021-01-31T00:00:00"/>
    <n v="6232"/>
    <n v="0"/>
    <s v="No"/>
    <n v="0"/>
    <x v="0"/>
    <d v="2021-01-28T00:00:00"/>
    <n v="27"/>
    <n v="0"/>
  </r>
  <r>
    <x v="0"/>
    <x v="32"/>
    <x v="32"/>
    <n v="1697562316"/>
    <d v="2021-01-06T00:00:00"/>
    <d v="2021-02-05T00:00:00"/>
    <n v="7309"/>
    <n v="0"/>
    <s v="No"/>
    <n v="0"/>
    <x v="0"/>
    <d v="2021-01-19T00:00:00"/>
    <n v="13"/>
    <n v="0"/>
  </r>
  <r>
    <x v="2"/>
    <x v="36"/>
    <x v="36"/>
    <n v="1699566488"/>
    <d v="2021-02-13T00:00:00"/>
    <d v="2021-03-15T00:00:00"/>
    <n v="9210"/>
    <n v="0"/>
    <s v="No"/>
    <n v="0"/>
    <x v="0"/>
    <d v="2021-02-27T00:00:00"/>
    <n v="14"/>
    <n v="0"/>
  </r>
  <r>
    <x v="0"/>
    <x v="15"/>
    <x v="15"/>
    <n v="1699863695"/>
    <d v="2020-07-23T00:00:00"/>
    <d v="2020-08-22T00:00:00"/>
    <n v="8533"/>
    <n v="0"/>
    <s v="No"/>
    <n v="0"/>
    <x v="0"/>
    <d v="2020-07-30T00:00:00"/>
    <n v="7"/>
    <n v="0"/>
  </r>
  <r>
    <x v="1"/>
    <x v="40"/>
    <x v="40"/>
    <n v="3755391775"/>
    <d v="2020-05-16T00:00:00"/>
    <d v="2020-06-15T00:00:00"/>
    <n v="3288"/>
    <n v="1"/>
    <s v="Yes"/>
    <n v="0"/>
    <x v="1"/>
    <d v="2020-05-31T00:00:00"/>
    <n v="15"/>
    <n v="0"/>
  </r>
  <r>
    <x v="1"/>
    <x v="13"/>
    <x v="13"/>
    <n v="6346701213"/>
    <d v="2020-05-16T00:00:00"/>
    <d v="2020-06-15T00:00:00"/>
    <n v="2999"/>
    <n v="1"/>
    <s v="Yes"/>
    <n v="0"/>
    <x v="1"/>
    <d v="2020-07-02T00:00:00"/>
    <n v="47"/>
    <n v="17"/>
  </r>
  <r>
    <x v="0"/>
    <x v="94"/>
    <x v="93"/>
    <n v="1715841585"/>
    <d v="2020-07-01T00:00:00"/>
    <d v="2020-07-31T00:00:00"/>
    <n v="6738"/>
    <n v="1"/>
    <s v="Yes"/>
    <n v="0"/>
    <x v="1"/>
    <d v="2020-07-30T00:00:00"/>
    <n v="29"/>
    <n v="0"/>
  </r>
  <r>
    <x v="0"/>
    <x v="45"/>
    <x v="45"/>
    <n v="1717812362"/>
    <d v="2020-11-28T00:00:00"/>
    <d v="2020-12-28T00:00:00"/>
    <n v="4875"/>
    <n v="0"/>
    <s v="No"/>
    <n v="0"/>
    <x v="0"/>
    <d v="2020-12-28T00:00:00"/>
    <n v="30"/>
    <n v="0"/>
  </r>
  <r>
    <x v="0"/>
    <x v="60"/>
    <x v="60"/>
    <n v="1720149611"/>
    <d v="2020-04-24T00:00:00"/>
    <d v="2020-05-24T00:00:00"/>
    <n v="7168"/>
    <n v="0"/>
    <s v="No"/>
    <n v="0"/>
    <x v="0"/>
    <d v="2020-05-18T00:00:00"/>
    <n v="24"/>
    <n v="0"/>
  </r>
  <r>
    <x v="1"/>
    <x v="88"/>
    <x v="87"/>
    <n v="1720532549"/>
    <d v="2021-06-20T00:00:00"/>
    <d v="2021-07-20T00:00:00"/>
    <n v="4946"/>
    <n v="0"/>
    <s v="No"/>
    <n v="0"/>
    <x v="0"/>
    <d v="2021-07-12T00:00:00"/>
    <n v="22"/>
    <n v="0"/>
  </r>
  <r>
    <x v="3"/>
    <x v="6"/>
    <x v="6"/>
    <n v="1730560128"/>
    <d v="2021-09-16T00:00:00"/>
    <d v="2021-10-16T00:00:00"/>
    <n v="3697"/>
    <n v="0"/>
    <s v="No"/>
    <n v="0"/>
    <x v="0"/>
    <d v="2021-10-08T00:00:00"/>
    <n v="22"/>
    <n v="0"/>
  </r>
  <r>
    <x v="0"/>
    <x v="78"/>
    <x v="77"/>
    <n v="1731769135"/>
    <d v="2021-06-11T00:00:00"/>
    <d v="2021-07-11T00:00:00"/>
    <n v="5145"/>
    <n v="1"/>
    <s v="Yes"/>
    <n v="0"/>
    <x v="1"/>
    <d v="2021-07-22T00:00:00"/>
    <n v="41"/>
    <n v="11"/>
  </r>
  <r>
    <x v="1"/>
    <x v="40"/>
    <x v="40"/>
    <n v="2127219922"/>
    <d v="2020-05-19T00:00:00"/>
    <d v="2020-06-18T00:00:00"/>
    <n v="6889"/>
    <n v="1"/>
    <s v="Yes"/>
    <n v="0"/>
    <x v="1"/>
    <d v="2020-06-16T00:00:00"/>
    <n v="28"/>
    <n v="0"/>
  </r>
  <r>
    <x v="4"/>
    <x v="72"/>
    <x v="72"/>
    <n v="1745880588"/>
    <d v="2020-08-01T00:00:00"/>
    <d v="2020-08-31T00:00:00"/>
    <n v="6100"/>
    <n v="0"/>
    <s v="No"/>
    <n v="0"/>
    <x v="0"/>
    <d v="2020-09-05T00:00:00"/>
    <n v="35"/>
    <n v="5"/>
  </r>
  <r>
    <x v="1"/>
    <x v="3"/>
    <x v="3"/>
    <n v="1748015447"/>
    <d v="2020-12-24T00:00:00"/>
    <d v="2021-01-23T00:00:00"/>
    <n v="7519"/>
    <n v="0"/>
    <s v="No"/>
    <n v="0"/>
    <x v="0"/>
    <d v="2021-01-25T00:00:00"/>
    <n v="32"/>
    <n v="2"/>
  </r>
  <r>
    <x v="3"/>
    <x v="6"/>
    <x v="6"/>
    <n v="1752036971"/>
    <d v="2020-04-08T00:00:00"/>
    <d v="2020-05-08T00:00:00"/>
    <n v="7172"/>
    <n v="0"/>
    <s v="No"/>
    <n v="0"/>
    <x v="0"/>
    <d v="2020-05-15T00:00:00"/>
    <n v="37"/>
    <n v="7"/>
  </r>
  <r>
    <x v="4"/>
    <x v="49"/>
    <x v="49"/>
    <n v="1752423656"/>
    <d v="2021-09-20T00:00:00"/>
    <d v="2021-10-20T00:00:00"/>
    <n v="8899"/>
    <n v="1"/>
    <s v="Yes"/>
    <n v="0"/>
    <x v="1"/>
    <d v="2021-10-24T00:00:00"/>
    <n v="34"/>
    <n v="4"/>
  </r>
  <r>
    <x v="1"/>
    <x v="90"/>
    <x v="89"/>
    <n v="1754229382"/>
    <d v="2020-05-15T00:00:00"/>
    <d v="2020-06-14T00:00:00"/>
    <n v="8110"/>
    <n v="0"/>
    <s v="No"/>
    <n v="0"/>
    <x v="0"/>
    <d v="2020-06-18T00:00:00"/>
    <n v="34"/>
    <n v="4"/>
  </r>
  <r>
    <x v="0"/>
    <x v="39"/>
    <x v="39"/>
    <n v="1754538629"/>
    <d v="2021-09-11T00:00:00"/>
    <d v="2021-10-11T00:00:00"/>
    <n v="7952"/>
    <n v="0"/>
    <s v="No"/>
    <n v="0"/>
    <x v="0"/>
    <d v="2021-10-10T00:00:00"/>
    <n v="29"/>
    <n v="0"/>
  </r>
  <r>
    <x v="0"/>
    <x v="99"/>
    <x v="98"/>
    <n v="1756742390"/>
    <d v="2020-09-05T00:00:00"/>
    <d v="2020-10-05T00:00:00"/>
    <n v="8457"/>
    <n v="0"/>
    <s v="No"/>
    <n v="0"/>
    <x v="0"/>
    <d v="2020-09-14T00:00:00"/>
    <n v="9"/>
    <n v="0"/>
  </r>
  <r>
    <x v="1"/>
    <x v="46"/>
    <x v="46"/>
    <n v="1759240329"/>
    <d v="2021-09-19T00:00:00"/>
    <d v="2021-10-19T00:00:00"/>
    <n v="7209"/>
    <n v="0"/>
    <s v="No"/>
    <n v="0"/>
    <x v="0"/>
    <d v="2021-10-07T00:00:00"/>
    <n v="18"/>
    <n v="0"/>
  </r>
  <r>
    <x v="3"/>
    <x v="74"/>
    <x v="29"/>
    <n v="1761962468"/>
    <d v="2021-09-18T00:00:00"/>
    <d v="2021-10-18T00:00:00"/>
    <n v="7539"/>
    <n v="1"/>
    <s v="Yes"/>
    <n v="0"/>
    <x v="1"/>
    <d v="2021-10-30T00:00:00"/>
    <n v="42"/>
    <n v="12"/>
  </r>
  <r>
    <x v="4"/>
    <x v="20"/>
    <x v="20"/>
    <n v="1767317198"/>
    <d v="2020-09-23T00:00:00"/>
    <d v="2020-10-23T00:00:00"/>
    <n v="4170"/>
    <n v="0"/>
    <s v="No"/>
    <n v="0"/>
    <x v="0"/>
    <d v="2020-10-30T00:00:00"/>
    <n v="37"/>
    <n v="7"/>
  </r>
  <r>
    <x v="3"/>
    <x v="91"/>
    <x v="90"/>
    <n v="1767708917"/>
    <d v="2021-07-21T00:00:00"/>
    <d v="2021-08-20T00:00:00"/>
    <n v="836"/>
    <n v="1"/>
    <s v="Yes"/>
    <n v="0"/>
    <x v="1"/>
    <d v="2021-08-17T00:00:00"/>
    <n v="27"/>
    <n v="0"/>
  </r>
  <r>
    <x v="0"/>
    <x v="28"/>
    <x v="28"/>
    <n v="1774766742"/>
    <d v="2021-08-22T00:00:00"/>
    <d v="2021-09-21T00:00:00"/>
    <n v="7685"/>
    <n v="0"/>
    <s v="No"/>
    <n v="0"/>
    <x v="0"/>
    <d v="2021-09-04T00:00:00"/>
    <n v="13"/>
    <n v="0"/>
  </r>
  <r>
    <x v="2"/>
    <x v="26"/>
    <x v="26"/>
    <n v="1777289135"/>
    <d v="2021-05-24T00:00:00"/>
    <d v="2021-06-23T00:00:00"/>
    <n v="5166"/>
    <n v="1"/>
    <s v="Yes"/>
    <n v="0"/>
    <x v="1"/>
    <d v="2021-06-28T00:00:00"/>
    <n v="35"/>
    <n v="5"/>
  </r>
  <r>
    <x v="3"/>
    <x v="92"/>
    <x v="91"/>
    <n v="1779886998"/>
    <d v="2020-11-25T00:00:00"/>
    <d v="2020-12-25T00:00:00"/>
    <n v="6550"/>
    <n v="0"/>
    <s v="No"/>
    <n v="0"/>
    <x v="0"/>
    <d v="2020-12-18T00:00:00"/>
    <n v="23"/>
    <n v="0"/>
  </r>
  <r>
    <x v="1"/>
    <x v="46"/>
    <x v="46"/>
    <n v="1784835874"/>
    <d v="2020-10-14T00:00:00"/>
    <d v="2020-11-13T00:00:00"/>
    <n v="6243"/>
    <n v="0"/>
    <s v="No"/>
    <n v="0"/>
    <x v="0"/>
    <d v="2020-11-12T00:00:00"/>
    <n v="29"/>
    <n v="0"/>
  </r>
  <r>
    <x v="3"/>
    <x v="74"/>
    <x v="29"/>
    <n v="1789438475"/>
    <d v="2020-01-07T00:00:00"/>
    <d v="2020-02-06T00:00:00"/>
    <n v="4633"/>
    <n v="1"/>
    <s v="Yes"/>
    <n v="0"/>
    <x v="1"/>
    <d v="2020-02-10T00:00:00"/>
    <n v="34"/>
    <n v="4"/>
  </r>
  <r>
    <x v="0"/>
    <x v="23"/>
    <x v="23"/>
    <n v="1796958572"/>
    <d v="2020-03-22T00:00:00"/>
    <d v="2020-04-21T00:00:00"/>
    <n v="4261"/>
    <n v="0"/>
    <s v="No"/>
    <n v="0"/>
    <x v="0"/>
    <d v="2020-04-16T00:00:00"/>
    <n v="25"/>
    <n v="0"/>
  </r>
  <r>
    <x v="1"/>
    <x v="50"/>
    <x v="50"/>
    <n v="1801620782"/>
    <d v="2021-08-14T00:00:00"/>
    <d v="2021-09-13T00:00:00"/>
    <n v="7844"/>
    <n v="0"/>
    <s v="No"/>
    <n v="0"/>
    <x v="0"/>
    <d v="2021-08-15T00:00:00"/>
    <n v="1"/>
    <n v="0"/>
  </r>
  <r>
    <x v="3"/>
    <x v="27"/>
    <x v="27"/>
    <n v="1826457023"/>
    <d v="2021-11-09T00:00:00"/>
    <d v="2021-12-09T00:00:00"/>
    <n v="7293"/>
    <n v="1"/>
    <s v="Yes"/>
    <n v="0"/>
    <x v="1"/>
    <d v="2021-11-24T00:00:00"/>
    <n v="15"/>
    <n v="0"/>
  </r>
  <r>
    <x v="4"/>
    <x v="10"/>
    <x v="10"/>
    <n v="1826544220"/>
    <d v="2020-07-15T00:00:00"/>
    <d v="2020-08-14T00:00:00"/>
    <n v="4865"/>
    <n v="0"/>
    <s v="No"/>
    <n v="0"/>
    <x v="0"/>
    <d v="2020-07-30T00:00:00"/>
    <n v="15"/>
    <n v="0"/>
  </r>
  <r>
    <x v="2"/>
    <x v="61"/>
    <x v="61"/>
    <n v="1829655163"/>
    <d v="2021-11-09T00:00:00"/>
    <d v="2021-12-09T00:00:00"/>
    <n v="5628"/>
    <n v="0"/>
    <s v="No"/>
    <n v="0"/>
    <x v="0"/>
    <d v="2021-11-11T00:00:00"/>
    <n v="2"/>
    <n v="0"/>
  </r>
  <r>
    <x v="2"/>
    <x v="26"/>
    <x v="26"/>
    <n v="1838230354"/>
    <d v="2020-04-10T00:00:00"/>
    <d v="2020-05-10T00:00:00"/>
    <n v="5956"/>
    <n v="1"/>
    <s v="Yes"/>
    <n v="1"/>
    <x v="2"/>
    <d v="2020-06-03T00:00:00"/>
    <n v="54"/>
    <n v="24"/>
  </r>
  <r>
    <x v="1"/>
    <x v="59"/>
    <x v="59"/>
    <n v="8732948590"/>
    <d v="2020-05-20T00:00:00"/>
    <d v="2020-06-19T00:00:00"/>
    <n v="6577"/>
    <n v="1"/>
    <s v="Yes"/>
    <n v="0"/>
    <x v="1"/>
    <d v="2020-06-27T00:00:00"/>
    <n v="38"/>
    <n v="8"/>
  </r>
  <r>
    <x v="4"/>
    <x v="37"/>
    <x v="37"/>
    <n v="1839830620"/>
    <d v="2021-11-13T00:00:00"/>
    <d v="2021-12-13T00:00:00"/>
    <n v="4456"/>
    <n v="0"/>
    <s v="No"/>
    <n v="0"/>
    <x v="0"/>
    <d v="2021-12-16T00:00:00"/>
    <n v="33"/>
    <n v="3"/>
  </r>
  <r>
    <x v="1"/>
    <x v="16"/>
    <x v="16"/>
    <n v="1102283094"/>
    <d v="2020-05-21T00:00:00"/>
    <d v="2020-06-20T00:00:00"/>
    <n v="8481"/>
    <n v="1"/>
    <s v="Yes"/>
    <n v="0"/>
    <x v="1"/>
    <d v="2020-06-19T00:00:00"/>
    <n v="29"/>
    <n v="0"/>
  </r>
  <r>
    <x v="1"/>
    <x v="46"/>
    <x v="46"/>
    <n v="1841884225"/>
    <d v="2021-11-08T00:00:00"/>
    <d v="2021-12-08T00:00:00"/>
    <n v="8604"/>
    <n v="0"/>
    <s v="No"/>
    <n v="0"/>
    <x v="0"/>
    <d v="2021-11-26T00:00:00"/>
    <n v="18"/>
    <n v="0"/>
  </r>
  <r>
    <x v="1"/>
    <x v="11"/>
    <x v="11"/>
    <n v="1842693179"/>
    <d v="2020-05-25T00:00:00"/>
    <d v="2020-06-24T00:00:00"/>
    <n v="6835"/>
    <n v="0"/>
    <s v="No"/>
    <n v="0"/>
    <x v="0"/>
    <d v="2020-06-10T00:00:00"/>
    <n v="16"/>
    <n v="0"/>
  </r>
  <r>
    <x v="3"/>
    <x v="91"/>
    <x v="90"/>
    <n v="1850105221"/>
    <d v="2020-06-17T00:00:00"/>
    <d v="2020-07-17T00:00:00"/>
    <n v="803"/>
    <n v="0"/>
    <s v="No"/>
    <n v="0"/>
    <x v="0"/>
    <d v="2020-07-02T00:00:00"/>
    <n v="15"/>
    <n v="0"/>
  </r>
  <r>
    <x v="3"/>
    <x v="95"/>
    <x v="94"/>
    <n v="1851875591"/>
    <d v="2020-06-04T00:00:00"/>
    <d v="2020-07-04T00:00:00"/>
    <n v="5709"/>
    <n v="0"/>
    <s v="No"/>
    <n v="0"/>
    <x v="0"/>
    <d v="2020-07-23T00:00:00"/>
    <n v="49"/>
    <n v="19"/>
  </r>
  <r>
    <x v="4"/>
    <x v="73"/>
    <x v="73"/>
    <n v="1853598981"/>
    <d v="2020-09-12T00:00:00"/>
    <d v="2020-10-12T00:00:00"/>
    <n v="6186"/>
    <n v="1"/>
    <s v="Yes"/>
    <n v="0"/>
    <x v="1"/>
    <d v="2020-10-31T00:00:00"/>
    <n v="49"/>
    <n v="19"/>
  </r>
  <r>
    <x v="0"/>
    <x v="38"/>
    <x v="38"/>
    <n v="1853646712"/>
    <d v="2021-11-08T00:00:00"/>
    <d v="2021-12-08T00:00:00"/>
    <n v="8147"/>
    <n v="0"/>
    <s v="No"/>
    <n v="0"/>
    <x v="0"/>
    <d v="2021-11-20T00:00:00"/>
    <n v="12"/>
    <n v="0"/>
  </r>
  <r>
    <x v="4"/>
    <x v="10"/>
    <x v="10"/>
    <n v="1854369389"/>
    <d v="2020-07-17T00:00:00"/>
    <d v="2020-08-16T00:00:00"/>
    <n v="5621"/>
    <n v="0"/>
    <s v="No"/>
    <n v="0"/>
    <x v="0"/>
    <d v="2020-08-09T00:00:00"/>
    <n v="23"/>
    <n v="0"/>
  </r>
  <r>
    <x v="0"/>
    <x v="32"/>
    <x v="32"/>
    <n v="1854927312"/>
    <d v="2021-11-16T00:00:00"/>
    <d v="2021-12-16T00:00:00"/>
    <n v="5712"/>
    <n v="0"/>
    <s v="No"/>
    <n v="0"/>
    <x v="0"/>
    <d v="2021-12-09T00:00:00"/>
    <n v="23"/>
    <n v="0"/>
  </r>
  <r>
    <x v="0"/>
    <x v="57"/>
    <x v="57"/>
    <n v="1857536288"/>
    <d v="2020-06-09T00:00:00"/>
    <d v="2020-07-09T00:00:00"/>
    <n v="6499"/>
    <n v="0"/>
    <s v="No"/>
    <n v="0"/>
    <x v="0"/>
    <d v="2020-07-01T00:00:00"/>
    <n v="22"/>
    <n v="0"/>
  </r>
  <r>
    <x v="3"/>
    <x v="47"/>
    <x v="47"/>
    <n v="1858692476"/>
    <d v="2021-06-05T00:00:00"/>
    <d v="2021-07-05T00:00:00"/>
    <n v="4307"/>
    <n v="1"/>
    <s v="Yes"/>
    <n v="0"/>
    <x v="1"/>
    <d v="2021-08-03T00:00:00"/>
    <n v="59"/>
    <n v="29"/>
  </r>
  <r>
    <x v="0"/>
    <x v="34"/>
    <x v="34"/>
    <n v="1863257564"/>
    <d v="2020-07-01T00:00:00"/>
    <d v="2020-07-31T00:00:00"/>
    <n v="7269"/>
    <n v="0"/>
    <s v="No"/>
    <n v="0"/>
    <x v="0"/>
    <d v="2020-07-29T00:00:00"/>
    <n v="28"/>
    <n v="0"/>
  </r>
  <r>
    <x v="4"/>
    <x v="80"/>
    <x v="79"/>
    <n v="1867249429"/>
    <d v="2021-11-15T00:00:00"/>
    <d v="2021-12-15T00:00:00"/>
    <n v="4606"/>
    <n v="0"/>
    <s v="No"/>
    <n v="0"/>
    <x v="0"/>
    <d v="2021-12-08T00:00:00"/>
    <n v="23"/>
    <n v="0"/>
  </r>
  <r>
    <x v="1"/>
    <x v="79"/>
    <x v="78"/>
    <n v="1879423925"/>
    <d v="2020-04-29T00:00:00"/>
    <d v="2020-05-29T00:00:00"/>
    <n v="6545"/>
    <n v="0"/>
    <s v="No"/>
    <n v="0"/>
    <x v="0"/>
    <d v="2020-06-01T00:00:00"/>
    <n v="33"/>
    <n v="3"/>
  </r>
  <r>
    <x v="0"/>
    <x v="23"/>
    <x v="23"/>
    <n v="1887027624"/>
    <d v="2020-08-20T00:00:00"/>
    <d v="2020-09-19T00:00:00"/>
    <n v="6158"/>
    <n v="0"/>
    <s v="No"/>
    <n v="0"/>
    <x v="0"/>
    <d v="2020-09-05T00:00:00"/>
    <n v="16"/>
    <n v="0"/>
  </r>
  <r>
    <x v="3"/>
    <x v="65"/>
    <x v="65"/>
    <n v="1889308921"/>
    <d v="2020-12-02T00:00:00"/>
    <d v="2021-01-01T00:00:00"/>
    <n v="2350"/>
    <n v="0"/>
    <s v="No"/>
    <n v="0"/>
    <x v="0"/>
    <d v="2020-12-14T00:00:00"/>
    <n v="12"/>
    <n v="0"/>
  </r>
  <r>
    <x v="0"/>
    <x v="98"/>
    <x v="97"/>
    <n v="1890815777"/>
    <d v="2021-08-18T00:00:00"/>
    <d v="2021-09-17T00:00:00"/>
    <n v="6171"/>
    <n v="0"/>
    <s v="No"/>
    <n v="0"/>
    <x v="0"/>
    <d v="2021-09-19T00:00:00"/>
    <n v="32"/>
    <n v="2"/>
  </r>
  <r>
    <x v="0"/>
    <x v="34"/>
    <x v="34"/>
    <n v="1893700854"/>
    <d v="2021-06-22T00:00:00"/>
    <d v="2021-07-22T00:00:00"/>
    <n v="6120"/>
    <n v="0"/>
    <s v="No"/>
    <n v="0"/>
    <x v="0"/>
    <d v="2021-07-22T00:00:00"/>
    <n v="30"/>
    <n v="0"/>
  </r>
  <r>
    <x v="1"/>
    <x v="90"/>
    <x v="89"/>
    <n v="1898422054"/>
    <d v="2021-05-07T00:00:00"/>
    <d v="2021-06-06T00:00:00"/>
    <n v="6113"/>
    <n v="0"/>
    <s v="No"/>
    <n v="0"/>
    <x v="0"/>
    <d v="2021-06-23T00:00:00"/>
    <n v="47"/>
    <n v="17"/>
  </r>
  <r>
    <x v="4"/>
    <x v="73"/>
    <x v="73"/>
    <n v="1899442732"/>
    <d v="2020-02-11T00:00:00"/>
    <d v="2020-03-12T00:00:00"/>
    <n v="4500"/>
    <n v="0"/>
    <s v="No"/>
    <n v="0"/>
    <x v="0"/>
    <d v="2020-03-21T00:00:00"/>
    <n v="39"/>
    <n v="9"/>
  </r>
  <r>
    <x v="4"/>
    <x v="73"/>
    <x v="73"/>
    <n v="1900323621"/>
    <d v="2021-04-11T00:00:00"/>
    <d v="2021-05-11T00:00:00"/>
    <n v="4306"/>
    <n v="0"/>
    <s v="No"/>
    <n v="0"/>
    <x v="0"/>
    <d v="2021-05-13T00:00:00"/>
    <n v="32"/>
    <n v="2"/>
  </r>
  <r>
    <x v="3"/>
    <x v="65"/>
    <x v="65"/>
    <n v="1901766579"/>
    <d v="2020-01-25T00:00:00"/>
    <d v="2020-02-24T00:00:00"/>
    <n v="755"/>
    <n v="1"/>
    <s v="Yes"/>
    <n v="0"/>
    <x v="1"/>
    <d v="2020-02-20T00:00:00"/>
    <n v="26"/>
    <n v="0"/>
  </r>
  <r>
    <x v="3"/>
    <x v="6"/>
    <x v="6"/>
    <n v="1903828465"/>
    <d v="2021-05-31T00:00:00"/>
    <d v="2021-06-30T00:00:00"/>
    <n v="6235"/>
    <n v="0"/>
    <s v="No"/>
    <n v="0"/>
    <x v="0"/>
    <d v="2021-07-08T00:00:00"/>
    <n v="38"/>
    <n v="8"/>
  </r>
  <r>
    <x v="1"/>
    <x v="40"/>
    <x v="40"/>
    <n v="6034265548"/>
    <d v="2020-05-21T00:00:00"/>
    <d v="2020-06-20T00:00:00"/>
    <n v="5554"/>
    <n v="1"/>
    <s v="Yes"/>
    <n v="1"/>
    <x v="2"/>
    <d v="2020-06-17T00:00:00"/>
    <n v="27"/>
    <n v="0"/>
  </r>
  <r>
    <x v="1"/>
    <x v="13"/>
    <x v="13"/>
    <n v="7022172137"/>
    <d v="2020-05-21T00:00:00"/>
    <d v="2020-06-20T00:00:00"/>
    <n v="6333"/>
    <n v="1"/>
    <s v="Yes"/>
    <n v="0"/>
    <x v="1"/>
    <d v="2020-07-11T00:00:00"/>
    <n v="51"/>
    <n v="21"/>
  </r>
  <r>
    <x v="2"/>
    <x v="82"/>
    <x v="81"/>
    <n v="1913883700"/>
    <d v="2021-06-12T00:00:00"/>
    <d v="2021-07-12T00:00:00"/>
    <n v="4491"/>
    <n v="0"/>
    <s v="No"/>
    <n v="0"/>
    <x v="0"/>
    <d v="2021-07-26T00:00:00"/>
    <n v="44"/>
    <n v="14"/>
  </r>
  <r>
    <x v="1"/>
    <x v="58"/>
    <x v="58"/>
    <n v="4112599163"/>
    <d v="2020-06-01T00:00:00"/>
    <d v="2020-07-01T00:00:00"/>
    <n v="6603"/>
    <n v="1"/>
    <s v="Yes"/>
    <n v="0"/>
    <x v="1"/>
    <d v="2020-07-01T00:00:00"/>
    <n v="30"/>
    <n v="0"/>
  </r>
  <r>
    <x v="1"/>
    <x v="19"/>
    <x v="19"/>
    <n v="1927022550"/>
    <d v="2020-10-14T00:00:00"/>
    <d v="2020-11-13T00:00:00"/>
    <n v="6817"/>
    <n v="0"/>
    <s v="No"/>
    <n v="0"/>
    <x v="0"/>
    <d v="2020-10-29T00:00:00"/>
    <n v="15"/>
    <n v="0"/>
  </r>
  <r>
    <x v="2"/>
    <x v="77"/>
    <x v="76"/>
    <n v="1929017575"/>
    <d v="2020-01-13T00:00:00"/>
    <d v="2020-02-12T00:00:00"/>
    <n v="8789"/>
    <n v="0"/>
    <s v="No"/>
    <n v="0"/>
    <x v="0"/>
    <d v="2020-02-04T00:00:00"/>
    <n v="22"/>
    <n v="0"/>
  </r>
  <r>
    <x v="1"/>
    <x v="54"/>
    <x v="54"/>
    <n v="8374209501"/>
    <d v="2020-06-01T00:00:00"/>
    <d v="2020-07-01T00:00:00"/>
    <n v="8368"/>
    <n v="1"/>
    <s v="Yes"/>
    <n v="0"/>
    <x v="1"/>
    <d v="2020-07-08T00:00:00"/>
    <n v="37"/>
    <n v="7"/>
  </r>
  <r>
    <x v="1"/>
    <x v="55"/>
    <x v="55"/>
    <n v="1950762665"/>
    <d v="2020-07-28T00:00:00"/>
    <d v="2020-08-27T00:00:00"/>
    <n v="7554"/>
    <n v="0"/>
    <s v="No"/>
    <n v="0"/>
    <x v="0"/>
    <d v="2020-08-01T00:00:00"/>
    <n v="4"/>
    <n v="0"/>
  </r>
  <r>
    <x v="3"/>
    <x v="97"/>
    <x v="96"/>
    <n v="1951887650"/>
    <d v="2021-09-21T00:00:00"/>
    <d v="2021-10-21T00:00:00"/>
    <n v="863"/>
    <n v="0"/>
    <s v="No"/>
    <n v="0"/>
    <x v="0"/>
    <d v="2021-10-10T00:00:00"/>
    <n v="19"/>
    <n v="0"/>
  </r>
  <r>
    <x v="4"/>
    <x v="20"/>
    <x v="20"/>
    <n v="1953579202"/>
    <d v="2020-08-21T00:00:00"/>
    <d v="2020-09-20T00:00:00"/>
    <n v="6087"/>
    <n v="0"/>
    <s v="No"/>
    <n v="0"/>
    <x v="0"/>
    <d v="2020-09-21T00:00:00"/>
    <n v="31"/>
    <n v="1"/>
  </r>
  <r>
    <x v="3"/>
    <x v="64"/>
    <x v="64"/>
    <n v="1953588118"/>
    <d v="2020-12-03T00:00:00"/>
    <d v="2021-01-02T00:00:00"/>
    <n v="5105"/>
    <n v="0"/>
    <s v="No"/>
    <n v="0"/>
    <x v="0"/>
    <d v="2021-01-01T00:00:00"/>
    <n v="29"/>
    <n v="0"/>
  </r>
  <r>
    <x v="1"/>
    <x v="43"/>
    <x v="43"/>
    <n v="1965699392"/>
    <d v="2021-04-29T00:00:00"/>
    <d v="2021-05-29T00:00:00"/>
    <n v="8946"/>
    <n v="0"/>
    <s v="No"/>
    <n v="0"/>
    <x v="0"/>
    <d v="2021-06-03T00:00:00"/>
    <n v="35"/>
    <n v="5"/>
  </r>
  <r>
    <x v="4"/>
    <x v="7"/>
    <x v="7"/>
    <n v="1976510492"/>
    <d v="2020-05-08T00:00:00"/>
    <d v="2020-06-07T00:00:00"/>
    <n v="6186"/>
    <n v="1"/>
    <s v="Yes"/>
    <n v="0"/>
    <x v="1"/>
    <d v="2020-06-27T00:00:00"/>
    <n v="50"/>
    <n v="20"/>
  </r>
  <r>
    <x v="0"/>
    <x v="71"/>
    <x v="71"/>
    <n v="1976759712"/>
    <d v="2020-07-26T00:00:00"/>
    <d v="2020-08-25T00:00:00"/>
    <n v="5156"/>
    <n v="0"/>
    <s v="No"/>
    <n v="0"/>
    <x v="0"/>
    <d v="2020-08-13T00:00:00"/>
    <n v="18"/>
    <n v="0"/>
  </r>
  <r>
    <x v="3"/>
    <x v="74"/>
    <x v="29"/>
    <n v="1985925745"/>
    <d v="2020-09-12T00:00:00"/>
    <d v="2020-10-12T00:00:00"/>
    <n v="2951"/>
    <n v="0"/>
    <s v="No"/>
    <n v="0"/>
    <x v="0"/>
    <d v="2020-10-19T00:00:00"/>
    <n v="37"/>
    <n v="7"/>
  </r>
  <r>
    <x v="1"/>
    <x v="19"/>
    <x v="19"/>
    <n v="1992091788"/>
    <d v="2021-01-26T00:00:00"/>
    <d v="2021-02-25T00:00:00"/>
    <n v="6382"/>
    <n v="0"/>
    <s v="No"/>
    <n v="0"/>
    <x v="0"/>
    <d v="2021-02-15T00:00:00"/>
    <n v="20"/>
    <n v="0"/>
  </r>
  <r>
    <x v="2"/>
    <x v="24"/>
    <x v="24"/>
    <n v="1995851356"/>
    <d v="2020-04-13T00:00:00"/>
    <d v="2020-05-13T00:00:00"/>
    <n v="4535"/>
    <n v="0"/>
    <s v="No"/>
    <n v="0"/>
    <x v="0"/>
    <d v="2020-05-06T00:00:00"/>
    <n v="23"/>
    <n v="0"/>
  </r>
  <r>
    <x v="4"/>
    <x v="80"/>
    <x v="79"/>
    <n v="2008743660"/>
    <d v="2020-12-13T00:00:00"/>
    <d v="2021-01-12T00:00:00"/>
    <n v="6727"/>
    <n v="0"/>
    <s v="No"/>
    <n v="0"/>
    <x v="0"/>
    <d v="2020-12-27T00:00:00"/>
    <n v="14"/>
    <n v="0"/>
  </r>
  <r>
    <x v="1"/>
    <x v="54"/>
    <x v="54"/>
    <n v="7876340954"/>
    <d v="2020-06-05T00:00:00"/>
    <d v="2020-07-05T00:00:00"/>
    <n v="3873"/>
    <n v="1"/>
    <s v="Yes"/>
    <n v="0"/>
    <x v="1"/>
    <d v="2020-07-12T00:00:00"/>
    <n v="37"/>
    <n v="7"/>
  </r>
  <r>
    <x v="1"/>
    <x v="59"/>
    <x v="59"/>
    <n v="186768686"/>
    <d v="2020-06-10T00:00:00"/>
    <d v="2020-07-10T00:00:00"/>
    <n v="4054"/>
    <n v="1"/>
    <s v="Yes"/>
    <n v="0"/>
    <x v="1"/>
    <d v="2020-07-11T00:00:00"/>
    <n v="31"/>
    <n v="1"/>
  </r>
  <r>
    <x v="2"/>
    <x v="17"/>
    <x v="17"/>
    <n v="2017481337"/>
    <d v="2021-09-05T00:00:00"/>
    <d v="2021-10-05T00:00:00"/>
    <n v="6750"/>
    <n v="1"/>
    <s v="Yes"/>
    <n v="0"/>
    <x v="1"/>
    <d v="2021-09-26T00:00:00"/>
    <n v="21"/>
    <n v="0"/>
  </r>
  <r>
    <x v="2"/>
    <x v="26"/>
    <x v="26"/>
    <n v="2017486994"/>
    <d v="2020-07-17T00:00:00"/>
    <d v="2020-08-16T00:00:00"/>
    <n v="5763"/>
    <n v="1"/>
    <s v="Yes"/>
    <n v="0"/>
    <x v="1"/>
    <d v="2020-09-07T00:00:00"/>
    <n v="52"/>
    <n v="22"/>
  </r>
  <r>
    <x v="0"/>
    <x v="48"/>
    <x v="48"/>
    <n v="2024965903"/>
    <d v="2021-10-04T00:00:00"/>
    <d v="2021-11-03T00:00:00"/>
    <n v="8032"/>
    <n v="1"/>
    <s v="Yes"/>
    <n v="1"/>
    <x v="2"/>
    <d v="2021-11-09T00:00:00"/>
    <n v="36"/>
    <n v="6"/>
  </r>
  <r>
    <x v="4"/>
    <x v="42"/>
    <x v="42"/>
    <n v="2025587663"/>
    <d v="2021-10-17T00:00:00"/>
    <d v="2021-11-16T00:00:00"/>
    <n v="2206"/>
    <n v="1"/>
    <s v="Yes"/>
    <n v="0"/>
    <x v="1"/>
    <d v="2021-11-23T00:00:00"/>
    <n v="37"/>
    <n v="7"/>
  </r>
  <r>
    <x v="2"/>
    <x v="26"/>
    <x v="26"/>
    <n v="2035503608"/>
    <d v="2020-08-29T00:00:00"/>
    <d v="2020-09-28T00:00:00"/>
    <n v="3837"/>
    <n v="0"/>
    <s v="No"/>
    <n v="0"/>
    <x v="0"/>
    <d v="2020-09-30T00:00:00"/>
    <n v="32"/>
    <n v="2"/>
  </r>
  <r>
    <x v="1"/>
    <x v="68"/>
    <x v="68"/>
    <n v="2050809961"/>
    <d v="2021-10-25T00:00:00"/>
    <d v="2021-11-24T00:00:00"/>
    <n v="7874"/>
    <n v="1"/>
    <s v="Yes"/>
    <n v="0"/>
    <x v="1"/>
    <d v="2021-11-23T00:00:00"/>
    <n v="29"/>
    <n v="0"/>
  </r>
  <r>
    <x v="3"/>
    <x v="64"/>
    <x v="64"/>
    <n v="2054631411"/>
    <d v="2020-06-12T00:00:00"/>
    <d v="2020-07-12T00:00:00"/>
    <n v="3196"/>
    <n v="0"/>
    <s v="No"/>
    <n v="0"/>
    <x v="0"/>
    <d v="2020-07-13T00:00:00"/>
    <n v="31"/>
    <n v="1"/>
  </r>
  <r>
    <x v="0"/>
    <x v="15"/>
    <x v="15"/>
    <n v="2073423085"/>
    <d v="2020-04-02T00:00:00"/>
    <d v="2020-05-02T00:00:00"/>
    <n v="6997"/>
    <n v="0"/>
    <s v="No"/>
    <n v="0"/>
    <x v="0"/>
    <d v="2020-04-12T00:00:00"/>
    <n v="10"/>
    <n v="0"/>
  </r>
  <r>
    <x v="1"/>
    <x v="25"/>
    <x v="25"/>
    <n v="6552783571"/>
    <d v="2020-06-10T00:00:00"/>
    <d v="2020-07-10T00:00:00"/>
    <n v="9477"/>
    <n v="1"/>
    <s v="Yes"/>
    <n v="0"/>
    <x v="1"/>
    <d v="2020-07-16T00:00:00"/>
    <n v="36"/>
    <n v="6"/>
  </r>
  <r>
    <x v="0"/>
    <x v="23"/>
    <x v="23"/>
    <n v="2079450535"/>
    <d v="2021-01-17T00:00:00"/>
    <d v="2021-02-16T00:00:00"/>
    <n v="6212"/>
    <n v="0"/>
    <s v="No"/>
    <n v="0"/>
    <x v="0"/>
    <d v="2021-02-22T00:00:00"/>
    <n v="36"/>
    <n v="6"/>
  </r>
  <r>
    <x v="0"/>
    <x v="38"/>
    <x v="38"/>
    <n v="2079957616"/>
    <d v="2020-12-23T00:00:00"/>
    <d v="2021-01-22T00:00:00"/>
    <n v="6258"/>
    <n v="0"/>
    <s v="No"/>
    <n v="0"/>
    <x v="0"/>
    <d v="2021-01-13T00:00:00"/>
    <n v="21"/>
    <n v="0"/>
  </r>
  <r>
    <x v="3"/>
    <x v="64"/>
    <x v="64"/>
    <n v="2086131876"/>
    <d v="2021-03-15T00:00:00"/>
    <d v="2021-04-14T00:00:00"/>
    <n v="4782"/>
    <n v="0"/>
    <s v="No"/>
    <n v="0"/>
    <x v="0"/>
    <d v="2021-04-05T00:00:00"/>
    <n v="21"/>
    <n v="0"/>
  </r>
  <r>
    <x v="3"/>
    <x v="64"/>
    <x v="64"/>
    <n v="2088115416"/>
    <d v="2020-05-29T00:00:00"/>
    <d v="2020-06-28T00:00:00"/>
    <n v="5707"/>
    <n v="0"/>
    <s v="No"/>
    <n v="0"/>
    <x v="0"/>
    <d v="2020-06-20T00:00:00"/>
    <n v="22"/>
    <n v="0"/>
  </r>
  <r>
    <x v="2"/>
    <x v="21"/>
    <x v="21"/>
    <n v="2091543308"/>
    <d v="2021-04-18T00:00:00"/>
    <d v="2021-05-18T00:00:00"/>
    <n v="5617"/>
    <n v="0"/>
    <s v="No"/>
    <n v="0"/>
    <x v="0"/>
    <d v="2021-05-02T00:00:00"/>
    <n v="14"/>
    <n v="0"/>
  </r>
  <r>
    <x v="2"/>
    <x v="36"/>
    <x v="36"/>
    <n v="2094625650"/>
    <d v="2021-03-21T00:00:00"/>
    <d v="2021-04-20T00:00:00"/>
    <n v="8302"/>
    <n v="0"/>
    <s v="No"/>
    <n v="0"/>
    <x v="0"/>
    <d v="2021-04-13T00:00:00"/>
    <n v="23"/>
    <n v="0"/>
  </r>
  <r>
    <x v="2"/>
    <x v="82"/>
    <x v="81"/>
    <n v="2099442850"/>
    <d v="2020-11-25T00:00:00"/>
    <d v="2020-12-25T00:00:00"/>
    <n v="7310"/>
    <n v="0"/>
    <s v="No"/>
    <n v="0"/>
    <x v="0"/>
    <d v="2021-01-13T00:00:00"/>
    <n v="49"/>
    <n v="19"/>
  </r>
  <r>
    <x v="1"/>
    <x v="50"/>
    <x v="50"/>
    <n v="2102092958"/>
    <d v="2020-08-06T00:00:00"/>
    <d v="2020-09-05T00:00:00"/>
    <n v="9236"/>
    <n v="0"/>
    <s v="No"/>
    <n v="0"/>
    <x v="0"/>
    <d v="2020-08-10T00:00:00"/>
    <n v="4"/>
    <n v="0"/>
  </r>
  <r>
    <x v="1"/>
    <x v="13"/>
    <x v="13"/>
    <n v="2110258079"/>
    <d v="2020-01-25T00:00:00"/>
    <d v="2020-02-24T00:00:00"/>
    <n v="2209"/>
    <n v="0"/>
    <s v="No"/>
    <n v="0"/>
    <x v="0"/>
    <d v="2020-03-06T00:00:00"/>
    <n v="41"/>
    <n v="11"/>
  </r>
  <r>
    <x v="1"/>
    <x v="3"/>
    <x v="3"/>
    <n v="2118879684"/>
    <d v="2021-09-06T00:00:00"/>
    <d v="2021-10-06T00:00:00"/>
    <n v="11454"/>
    <n v="0"/>
    <s v="No"/>
    <n v="0"/>
    <x v="0"/>
    <d v="2021-10-11T00:00:00"/>
    <n v="35"/>
    <n v="5"/>
  </r>
  <r>
    <x v="0"/>
    <x v="29"/>
    <x v="29"/>
    <n v="2121660618"/>
    <d v="2021-01-25T00:00:00"/>
    <d v="2021-02-24T00:00:00"/>
    <n v="7979"/>
    <n v="1"/>
    <s v="Yes"/>
    <n v="0"/>
    <x v="1"/>
    <d v="2021-03-02T00:00:00"/>
    <n v="36"/>
    <n v="6"/>
  </r>
  <r>
    <x v="2"/>
    <x v="77"/>
    <x v="76"/>
    <n v="2123675598"/>
    <d v="2021-04-23T00:00:00"/>
    <d v="2021-05-23T00:00:00"/>
    <n v="7371"/>
    <n v="0"/>
    <s v="No"/>
    <n v="0"/>
    <x v="0"/>
    <d v="2021-05-16T00:00:00"/>
    <n v="23"/>
    <n v="0"/>
  </r>
  <r>
    <x v="1"/>
    <x v="13"/>
    <x v="13"/>
    <n v="2123935700"/>
    <d v="2020-05-29T00:00:00"/>
    <d v="2020-06-28T00:00:00"/>
    <n v="5555"/>
    <n v="0"/>
    <s v="No"/>
    <n v="0"/>
    <x v="0"/>
    <d v="2020-07-04T00:00:00"/>
    <n v="36"/>
    <n v="6"/>
  </r>
  <r>
    <x v="2"/>
    <x v="24"/>
    <x v="24"/>
    <n v="2125307184"/>
    <d v="2021-08-11T00:00:00"/>
    <d v="2021-09-10T00:00:00"/>
    <n v="6734"/>
    <n v="0"/>
    <s v="No"/>
    <n v="0"/>
    <x v="0"/>
    <d v="2021-09-14T00:00:00"/>
    <n v="34"/>
    <n v="4"/>
  </r>
  <r>
    <x v="1"/>
    <x v="46"/>
    <x v="46"/>
    <n v="956388773"/>
    <d v="2020-06-17T00:00:00"/>
    <d v="2020-07-17T00:00:00"/>
    <n v="5813"/>
    <n v="1"/>
    <s v="Yes"/>
    <n v="0"/>
    <x v="1"/>
    <d v="2020-07-28T00:00:00"/>
    <n v="41"/>
    <n v="11"/>
  </r>
  <r>
    <x v="0"/>
    <x v="60"/>
    <x v="60"/>
    <n v="2129779702"/>
    <d v="2021-11-18T00:00:00"/>
    <d v="2021-12-18T00:00:00"/>
    <n v="6046"/>
    <n v="0"/>
    <s v="No"/>
    <n v="0"/>
    <x v="0"/>
    <d v="2021-12-06T00:00:00"/>
    <n v="18"/>
    <n v="0"/>
  </r>
  <r>
    <x v="4"/>
    <x v="37"/>
    <x v="37"/>
    <n v="2131645470"/>
    <d v="2021-08-09T00:00:00"/>
    <d v="2021-09-08T00:00:00"/>
    <n v="6106"/>
    <n v="0"/>
    <s v="No"/>
    <n v="0"/>
    <x v="0"/>
    <d v="2021-09-05T00:00:00"/>
    <n v="27"/>
    <n v="0"/>
  </r>
  <r>
    <x v="2"/>
    <x v="82"/>
    <x v="81"/>
    <n v="2135320728"/>
    <d v="2021-09-25T00:00:00"/>
    <d v="2021-10-25T00:00:00"/>
    <n v="6632"/>
    <n v="0"/>
    <s v="No"/>
    <n v="0"/>
    <x v="0"/>
    <d v="2021-11-05T00:00:00"/>
    <n v="41"/>
    <n v="11"/>
  </r>
  <r>
    <x v="0"/>
    <x v="63"/>
    <x v="63"/>
    <n v="2135406196"/>
    <d v="2021-01-03T00:00:00"/>
    <d v="2021-02-02T00:00:00"/>
    <n v="4951"/>
    <n v="0"/>
    <s v="No"/>
    <n v="0"/>
    <x v="0"/>
    <d v="2021-01-15T00:00:00"/>
    <n v="12"/>
    <n v="0"/>
  </r>
  <r>
    <x v="3"/>
    <x v="95"/>
    <x v="94"/>
    <n v="2137157897"/>
    <d v="2021-07-21T00:00:00"/>
    <d v="2021-08-20T00:00:00"/>
    <n v="2055"/>
    <n v="0"/>
    <s v="No"/>
    <n v="0"/>
    <x v="0"/>
    <d v="2021-08-06T00:00:00"/>
    <n v="16"/>
    <n v="0"/>
  </r>
  <r>
    <x v="4"/>
    <x v="80"/>
    <x v="79"/>
    <n v="2146884004"/>
    <d v="2021-11-05T00:00:00"/>
    <d v="2021-12-05T00:00:00"/>
    <n v="4326"/>
    <n v="0"/>
    <s v="No"/>
    <n v="0"/>
    <x v="0"/>
    <d v="2021-11-19T00:00:00"/>
    <n v="14"/>
    <n v="0"/>
  </r>
  <r>
    <x v="3"/>
    <x v="86"/>
    <x v="85"/>
    <n v="2148266465"/>
    <d v="2021-05-07T00:00:00"/>
    <d v="2021-06-06T00:00:00"/>
    <n v="2439"/>
    <n v="1"/>
    <s v="Yes"/>
    <n v="0"/>
    <x v="1"/>
    <d v="2021-06-13T00:00:00"/>
    <n v="37"/>
    <n v="7"/>
  </r>
  <r>
    <x v="0"/>
    <x v="71"/>
    <x v="71"/>
    <n v="2158841878"/>
    <d v="2021-08-10T00:00:00"/>
    <d v="2021-09-09T00:00:00"/>
    <n v="6435"/>
    <n v="0"/>
    <s v="No"/>
    <n v="0"/>
    <x v="0"/>
    <d v="2021-08-20T00:00:00"/>
    <n v="10"/>
    <n v="0"/>
  </r>
  <r>
    <x v="1"/>
    <x v="11"/>
    <x v="11"/>
    <n v="2161519126"/>
    <d v="2021-08-21T00:00:00"/>
    <d v="2021-09-20T00:00:00"/>
    <n v="9888"/>
    <n v="0"/>
    <s v="No"/>
    <n v="0"/>
    <x v="0"/>
    <d v="2021-08-24T00:00:00"/>
    <n v="3"/>
    <n v="0"/>
  </r>
  <r>
    <x v="2"/>
    <x v="26"/>
    <x v="26"/>
    <n v="2161660036"/>
    <d v="2020-06-17T00:00:00"/>
    <d v="2020-07-17T00:00:00"/>
    <n v="4038"/>
    <n v="0"/>
    <s v="No"/>
    <n v="0"/>
    <x v="0"/>
    <d v="2020-07-19T00:00:00"/>
    <n v="32"/>
    <n v="2"/>
  </r>
  <r>
    <x v="1"/>
    <x v="58"/>
    <x v="58"/>
    <n v="6733279966"/>
    <d v="2020-06-20T00:00:00"/>
    <d v="2020-07-20T00:00:00"/>
    <n v="4548"/>
    <n v="1"/>
    <s v="Yes"/>
    <n v="0"/>
    <x v="1"/>
    <d v="2020-07-15T00:00:00"/>
    <n v="25"/>
    <n v="0"/>
  </r>
  <r>
    <x v="4"/>
    <x v="72"/>
    <x v="72"/>
    <n v="2168210949"/>
    <d v="2020-09-03T00:00:00"/>
    <d v="2020-10-03T00:00:00"/>
    <n v="4341"/>
    <n v="1"/>
    <s v="Yes"/>
    <n v="0"/>
    <x v="1"/>
    <d v="2020-10-23T00:00:00"/>
    <n v="50"/>
    <n v="20"/>
  </r>
  <r>
    <x v="0"/>
    <x v="39"/>
    <x v="39"/>
    <n v="2186599382"/>
    <d v="2020-03-24T00:00:00"/>
    <d v="2020-04-23T00:00:00"/>
    <n v="9276"/>
    <n v="0"/>
    <s v="No"/>
    <n v="0"/>
    <x v="0"/>
    <d v="2020-05-05T00:00:00"/>
    <n v="42"/>
    <n v="12"/>
  </r>
  <r>
    <x v="0"/>
    <x v="89"/>
    <x v="88"/>
    <n v="2189582262"/>
    <d v="2021-12-02T00:00:00"/>
    <d v="2022-01-01T00:00:00"/>
    <n v="6769"/>
    <n v="0"/>
    <s v="No"/>
    <n v="0"/>
    <x v="0"/>
    <d v="2021-12-28T00:00:00"/>
    <n v="26"/>
    <n v="0"/>
  </r>
  <r>
    <x v="2"/>
    <x v="4"/>
    <x v="4"/>
    <n v="2195380883"/>
    <d v="2020-01-06T00:00:00"/>
    <d v="2020-02-05T00:00:00"/>
    <n v="4707"/>
    <n v="1"/>
    <s v="Yes"/>
    <n v="0"/>
    <x v="1"/>
    <d v="2020-02-03T00:00:00"/>
    <n v="28"/>
    <n v="0"/>
  </r>
  <r>
    <x v="3"/>
    <x v="27"/>
    <x v="27"/>
    <n v="2197465105"/>
    <d v="2021-10-29T00:00:00"/>
    <d v="2021-11-28T00:00:00"/>
    <n v="7674"/>
    <n v="1"/>
    <s v="Yes"/>
    <n v="0"/>
    <x v="1"/>
    <d v="2021-11-13T00:00:00"/>
    <n v="15"/>
    <n v="0"/>
  </r>
  <r>
    <x v="4"/>
    <x v="80"/>
    <x v="79"/>
    <n v="2197485330"/>
    <d v="2020-10-19T00:00:00"/>
    <d v="2020-11-18T00:00:00"/>
    <n v="4561"/>
    <n v="0"/>
    <s v="No"/>
    <n v="0"/>
    <x v="0"/>
    <d v="2020-11-10T00:00:00"/>
    <n v="22"/>
    <n v="0"/>
  </r>
  <r>
    <x v="0"/>
    <x v="15"/>
    <x v="15"/>
    <n v="2205310400"/>
    <d v="2020-02-06T00:00:00"/>
    <d v="2020-03-07T00:00:00"/>
    <n v="7146"/>
    <n v="0"/>
    <s v="No"/>
    <n v="0"/>
    <x v="0"/>
    <d v="2020-02-19T00:00:00"/>
    <n v="13"/>
    <n v="0"/>
  </r>
  <r>
    <x v="1"/>
    <x v="52"/>
    <x v="52"/>
    <n v="9119375519"/>
    <d v="2020-06-23T00:00:00"/>
    <d v="2020-07-23T00:00:00"/>
    <n v="9451"/>
    <n v="1"/>
    <s v="Yes"/>
    <n v="0"/>
    <x v="1"/>
    <d v="2020-08-06T00:00:00"/>
    <n v="44"/>
    <n v="14"/>
  </r>
  <r>
    <x v="4"/>
    <x v="7"/>
    <x v="7"/>
    <n v="2212611817"/>
    <d v="2021-03-09T00:00:00"/>
    <d v="2021-04-08T00:00:00"/>
    <n v="3297"/>
    <n v="0"/>
    <s v="No"/>
    <n v="0"/>
    <x v="0"/>
    <d v="2021-04-16T00:00:00"/>
    <n v="38"/>
    <n v="8"/>
  </r>
  <r>
    <x v="4"/>
    <x v="73"/>
    <x v="73"/>
    <n v="2219394095"/>
    <d v="2020-07-10T00:00:00"/>
    <d v="2020-08-09T00:00:00"/>
    <n v="5132"/>
    <n v="0"/>
    <s v="No"/>
    <n v="0"/>
    <x v="0"/>
    <d v="2020-08-27T00:00:00"/>
    <n v="48"/>
    <n v="18"/>
  </r>
  <r>
    <x v="3"/>
    <x v="6"/>
    <x v="6"/>
    <n v="2222502782"/>
    <d v="2021-04-18T00:00:00"/>
    <d v="2021-05-18T00:00:00"/>
    <n v="7489"/>
    <n v="0"/>
    <s v="No"/>
    <n v="0"/>
    <x v="0"/>
    <d v="2021-05-18T00:00:00"/>
    <n v="30"/>
    <n v="0"/>
  </r>
  <r>
    <x v="0"/>
    <x v="57"/>
    <x v="57"/>
    <n v="2225581009"/>
    <d v="2021-01-02T00:00:00"/>
    <d v="2021-02-01T00:00:00"/>
    <n v="4571"/>
    <n v="0"/>
    <s v="No"/>
    <n v="0"/>
    <x v="0"/>
    <d v="2021-01-25T00:00:00"/>
    <n v="23"/>
    <n v="0"/>
  </r>
  <r>
    <x v="3"/>
    <x v="6"/>
    <x v="6"/>
    <n v="2238411112"/>
    <d v="2021-11-30T00:00:00"/>
    <d v="2021-12-30T00:00:00"/>
    <n v="5621"/>
    <n v="0"/>
    <s v="No"/>
    <n v="0"/>
    <x v="0"/>
    <d v="2022-01-02T00:00:00"/>
    <n v="33"/>
    <n v="3"/>
  </r>
  <r>
    <x v="4"/>
    <x v="69"/>
    <x v="69"/>
    <n v="2238525299"/>
    <d v="2021-10-05T00:00:00"/>
    <d v="2021-11-04T00:00:00"/>
    <n v="3570"/>
    <n v="0"/>
    <s v="No"/>
    <n v="0"/>
    <x v="0"/>
    <d v="2021-10-26T00:00:00"/>
    <n v="21"/>
    <n v="0"/>
  </r>
  <r>
    <x v="4"/>
    <x v="51"/>
    <x v="51"/>
    <n v="2245157627"/>
    <d v="2021-01-12T00:00:00"/>
    <d v="2021-02-11T00:00:00"/>
    <n v="5207"/>
    <n v="0"/>
    <s v="No"/>
    <n v="0"/>
    <x v="0"/>
    <d v="2021-02-12T00:00:00"/>
    <n v="31"/>
    <n v="1"/>
  </r>
  <r>
    <x v="4"/>
    <x v="66"/>
    <x v="66"/>
    <n v="2246279597"/>
    <d v="2021-03-30T00:00:00"/>
    <d v="2021-04-29T00:00:00"/>
    <n v="2140"/>
    <n v="0"/>
    <s v="No"/>
    <n v="0"/>
    <x v="0"/>
    <d v="2021-04-08T00:00:00"/>
    <n v="9"/>
    <n v="0"/>
  </r>
  <r>
    <x v="1"/>
    <x v="1"/>
    <x v="1"/>
    <n v="4456170015"/>
    <d v="2020-06-27T00:00:00"/>
    <d v="2020-07-27T00:00:00"/>
    <n v="6942"/>
    <n v="1"/>
    <s v="Yes"/>
    <n v="0"/>
    <x v="1"/>
    <d v="2020-08-26T00:00:00"/>
    <n v="60"/>
    <n v="30"/>
  </r>
  <r>
    <x v="0"/>
    <x v="71"/>
    <x v="71"/>
    <n v="2253964269"/>
    <d v="2021-10-09T00:00:00"/>
    <d v="2021-11-08T00:00:00"/>
    <n v="4721"/>
    <n v="1"/>
    <s v="Yes"/>
    <n v="0"/>
    <x v="1"/>
    <d v="2021-11-11T00:00:00"/>
    <n v="33"/>
    <n v="3"/>
  </r>
  <r>
    <x v="4"/>
    <x v="83"/>
    <x v="82"/>
    <n v="2254159769"/>
    <d v="2020-03-07T00:00:00"/>
    <d v="2020-04-06T00:00:00"/>
    <n v="7283"/>
    <n v="0"/>
    <s v="No"/>
    <n v="0"/>
    <x v="0"/>
    <d v="2020-04-03T00:00:00"/>
    <n v="27"/>
    <n v="0"/>
  </r>
  <r>
    <x v="1"/>
    <x v="58"/>
    <x v="58"/>
    <n v="296503272"/>
    <d v="2020-07-03T00:00:00"/>
    <d v="2020-08-02T00:00:00"/>
    <n v="6125"/>
    <n v="1"/>
    <s v="Yes"/>
    <n v="0"/>
    <x v="1"/>
    <d v="2020-08-07T00:00:00"/>
    <n v="35"/>
    <n v="5"/>
  </r>
  <r>
    <x v="4"/>
    <x v="73"/>
    <x v="73"/>
    <n v="2257886659"/>
    <d v="2021-05-06T00:00:00"/>
    <d v="2021-06-05T00:00:00"/>
    <n v="4090"/>
    <n v="0"/>
    <s v="No"/>
    <n v="0"/>
    <x v="0"/>
    <d v="2021-06-13T00:00:00"/>
    <n v="38"/>
    <n v="8"/>
  </r>
  <r>
    <x v="2"/>
    <x v="81"/>
    <x v="80"/>
    <n v="2262995436"/>
    <d v="2021-04-17T00:00:00"/>
    <d v="2021-05-17T00:00:00"/>
    <n v="7059"/>
    <n v="1"/>
    <s v="Yes"/>
    <n v="0"/>
    <x v="1"/>
    <d v="2021-06-02T00:00:00"/>
    <n v="46"/>
    <n v="16"/>
  </r>
  <r>
    <x v="1"/>
    <x v="25"/>
    <x v="25"/>
    <n v="7576910302"/>
    <d v="2020-06-23T00:00:00"/>
    <d v="2020-07-23T00:00:00"/>
    <n v="8280"/>
    <n v="0"/>
    <s v="No"/>
    <n v="0"/>
    <x v="0"/>
    <d v="2020-07-18T00:00:00"/>
    <n v="25"/>
    <n v="0"/>
  </r>
  <r>
    <x v="3"/>
    <x v="93"/>
    <x v="92"/>
    <n v="2267584907"/>
    <d v="2021-12-01T00:00:00"/>
    <d v="2021-12-31T00:00:00"/>
    <n v="5276"/>
    <n v="0"/>
    <s v="No"/>
    <n v="0"/>
    <x v="0"/>
    <d v="2021-12-15T00:00:00"/>
    <n v="14"/>
    <n v="0"/>
  </r>
  <r>
    <x v="3"/>
    <x v="30"/>
    <x v="30"/>
    <n v="2267825101"/>
    <d v="2021-04-12T00:00:00"/>
    <d v="2021-05-12T00:00:00"/>
    <n v="2729"/>
    <n v="0"/>
    <s v="No"/>
    <n v="0"/>
    <x v="0"/>
    <d v="2021-04-14T00:00:00"/>
    <n v="2"/>
    <n v="0"/>
  </r>
  <r>
    <x v="1"/>
    <x v="46"/>
    <x v="46"/>
    <n v="5747215345"/>
    <d v="2020-07-05T00:00:00"/>
    <d v="2020-08-04T00:00:00"/>
    <n v="6654"/>
    <n v="1"/>
    <s v="Yes"/>
    <n v="0"/>
    <x v="1"/>
    <d v="2020-08-13T00:00:00"/>
    <n v="39"/>
    <n v="9"/>
  </r>
  <r>
    <x v="2"/>
    <x v="96"/>
    <x v="95"/>
    <n v="2279639083"/>
    <d v="2021-01-08T00:00:00"/>
    <d v="2021-02-07T00:00:00"/>
    <n v="5165"/>
    <n v="0"/>
    <s v="No"/>
    <n v="0"/>
    <x v="0"/>
    <d v="2021-01-23T00:00:00"/>
    <n v="15"/>
    <n v="0"/>
  </r>
  <r>
    <x v="2"/>
    <x v="24"/>
    <x v="24"/>
    <n v="2281124725"/>
    <d v="2020-09-18T00:00:00"/>
    <d v="2020-10-18T00:00:00"/>
    <n v="2737"/>
    <n v="0"/>
    <s v="No"/>
    <n v="0"/>
    <x v="0"/>
    <d v="2020-10-13T00:00:00"/>
    <n v="25"/>
    <n v="0"/>
  </r>
  <r>
    <x v="3"/>
    <x v="53"/>
    <x v="53"/>
    <n v="2290457712"/>
    <d v="2021-01-02T00:00:00"/>
    <d v="2021-02-01T00:00:00"/>
    <n v="5191"/>
    <n v="1"/>
    <s v="Yes"/>
    <n v="0"/>
    <x v="1"/>
    <d v="2021-02-09T00:00:00"/>
    <n v="38"/>
    <n v="8"/>
  </r>
  <r>
    <x v="4"/>
    <x v="42"/>
    <x v="42"/>
    <n v="2290647128"/>
    <d v="2021-05-01T00:00:00"/>
    <d v="2021-05-31T00:00:00"/>
    <n v="4924"/>
    <n v="1"/>
    <s v="Yes"/>
    <n v="0"/>
    <x v="1"/>
    <d v="2021-06-04T00:00:00"/>
    <n v="34"/>
    <n v="4"/>
  </r>
  <r>
    <x v="2"/>
    <x v="17"/>
    <x v="17"/>
    <n v="2293228619"/>
    <d v="2020-05-08T00:00:00"/>
    <d v="2020-06-07T00:00:00"/>
    <n v="4847"/>
    <n v="1"/>
    <s v="Yes"/>
    <n v="0"/>
    <x v="1"/>
    <d v="2020-06-11T00:00:00"/>
    <n v="34"/>
    <n v="4"/>
  </r>
  <r>
    <x v="1"/>
    <x v="88"/>
    <x v="87"/>
    <n v="2294449843"/>
    <d v="2020-10-28T00:00:00"/>
    <d v="2020-11-27T00:00:00"/>
    <n v="6796"/>
    <n v="0"/>
    <s v="No"/>
    <n v="0"/>
    <x v="0"/>
    <d v="2020-11-08T00:00:00"/>
    <n v="11"/>
    <n v="0"/>
  </r>
  <r>
    <x v="2"/>
    <x v="12"/>
    <x v="12"/>
    <n v="2322349886"/>
    <d v="2020-09-01T00:00:00"/>
    <d v="2020-10-01T00:00:00"/>
    <n v="5986"/>
    <n v="0"/>
    <s v="No"/>
    <n v="0"/>
    <x v="0"/>
    <d v="2020-09-25T00:00:00"/>
    <n v="24"/>
    <n v="0"/>
  </r>
  <r>
    <x v="1"/>
    <x v="52"/>
    <x v="52"/>
    <n v="3949082624"/>
    <d v="2020-07-08T00:00:00"/>
    <d v="2020-08-07T00:00:00"/>
    <n v="10704"/>
    <n v="1"/>
    <s v="Yes"/>
    <n v="0"/>
    <x v="1"/>
    <d v="2020-08-10T00:00:00"/>
    <n v="33"/>
    <n v="3"/>
  </r>
  <r>
    <x v="0"/>
    <x v="29"/>
    <x v="29"/>
    <n v="2329204580"/>
    <d v="2021-03-02T00:00:00"/>
    <d v="2021-04-01T00:00:00"/>
    <n v="5456"/>
    <n v="0"/>
    <s v="No"/>
    <n v="0"/>
    <x v="0"/>
    <d v="2021-03-21T00:00:00"/>
    <n v="19"/>
    <n v="0"/>
  </r>
  <r>
    <x v="2"/>
    <x v="85"/>
    <x v="84"/>
    <n v="2335256143"/>
    <d v="2020-04-16T00:00:00"/>
    <d v="2020-05-16T00:00:00"/>
    <n v="6120"/>
    <n v="0"/>
    <s v="No"/>
    <n v="0"/>
    <x v="0"/>
    <d v="2020-05-16T00:00:00"/>
    <n v="30"/>
    <n v="0"/>
  </r>
  <r>
    <x v="1"/>
    <x v="11"/>
    <x v="11"/>
    <n v="2338417971"/>
    <d v="2021-08-21T00:00:00"/>
    <d v="2021-09-20T00:00:00"/>
    <n v="6557"/>
    <n v="0"/>
    <s v="No"/>
    <n v="0"/>
    <x v="0"/>
    <d v="2021-08-26T00:00:00"/>
    <n v="5"/>
    <n v="0"/>
  </r>
  <r>
    <x v="4"/>
    <x v="31"/>
    <x v="31"/>
    <n v="2346925494"/>
    <d v="2021-05-11T00:00:00"/>
    <d v="2021-06-10T00:00:00"/>
    <n v="3587"/>
    <n v="0"/>
    <s v="No"/>
    <n v="0"/>
    <x v="0"/>
    <d v="2021-06-11T00:00:00"/>
    <n v="31"/>
    <n v="1"/>
  </r>
  <r>
    <x v="3"/>
    <x v="47"/>
    <x v="47"/>
    <n v="2349505867"/>
    <d v="2020-07-16T00:00:00"/>
    <d v="2020-08-15T00:00:00"/>
    <n v="919"/>
    <n v="0"/>
    <s v="No"/>
    <n v="0"/>
    <x v="0"/>
    <d v="2020-09-11T00:00:00"/>
    <n v="57"/>
    <n v="27"/>
  </r>
  <r>
    <x v="0"/>
    <x v="94"/>
    <x v="93"/>
    <n v="2355391609"/>
    <d v="2021-06-08T00:00:00"/>
    <d v="2021-07-08T00:00:00"/>
    <n v="6062"/>
    <n v="0"/>
    <s v="No"/>
    <n v="0"/>
    <x v="0"/>
    <d v="2021-06-25T00:00:00"/>
    <n v="17"/>
    <n v="0"/>
  </r>
  <r>
    <x v="2"/>
    <x v="12"/>
    <x v="12"/>
    <n v="2361287480"/>
    <d v="2021-01-06T00:00:00"/>
    <d v="2021-02-05T00:00:00"/>
    <n v="6922"/>
    <n v="0"/>
    <s v="No"/>
    <n v="0"/>
    <x v="0"/>
    <d v="2021-01-20T00:00:00"/>
    <n v="14"/>
    <n v="0"/>
  </r>
  <r>
    <x v="3"/>
    <x v="44"/>
    <x v="44"/>
    <n v="2364345783"/>
    <d v="2020-07-03T00:00:00"/>
    <d v="2020-08-02T00:00:00"/>
    <n v="4818"/>
    <n v="0"/>
    <s v="No"/>
    <n v="0"/>
    <x v="0"/>
    <d v="2020-07-18T00:00:00"/>
    <n v="15"/>
    <n v="0"/>
  </r>
  <r>
    <x v="4"/>
    <x v="80"/>
    <x v="79"/>
    <n v="2367277437"/>
    <d v="2020-08-13T00:00:00"/>
    <d v="2020-09-12T00:00:00"/>
    <n v="5246"/>
    <n v="0"/>
    <s v="No"/>
    <n v="0"/>
    <x v="0"/>
    <d v="2020-09-13T00:00:00"/>
    <n v="31"/>
    <n v="1"/>
  </r>
  <r>
    <x v="1"/>
    <x v="46"/>
    <x v="46"/>
    <n v="4120167451"/>
    <d v="2020-07-15T00:00:00"/>
    <d v="2020-08-14T00:00:00"/>
    <n v="8069"/>
    <n v="1"/>
    <s v="Yes"/>
    <n v="0"/>
    <x v="1"/>
    <d v="2020-08-26T00:00:00"/>
    <n v="42"/>
    <n v="12"/>
  </r>
  <r>
    <x v="1"/>
    <x v="40"/>
    <x v="40"/>
    <n v="2404027687"/>
    <d v="2020-07-19T00:00:00"/>
    <d v="2020-08-18T00:00:00"/>
    <n v="6740"/>
    <n v="1"/>
    <s v="Yes"/>
    <n v="0"/>
    <x v="1"/>
    <d v="2020-08-01T00:00:00"/>
    <n v="13"/>
    <n v="0"/>
  </r>
  <r>
    <x v="2"/>
    <x v="26"/>
    <x v="26"/>
    <n v="2384851679"/>
    <d v="2020-10-01T00:00:00"/>
    <d v="2020-10-31T00:00:00"/>
    <n v="4200"/>
    <n v="0"/>
    <s v="No"/>
    <n v="0"/>
    <x v="0"/>
    <d v="2020-10-24T00:00:00"/>
    <n v="23"/>
    <n v="0"/>
  </r>
  <r>
    <x v="4"/>
    <x v="31"/>
    <x v="31"/>
    <n v="2399454051"/>
    <d v="2020-12-18T00:00:00"/>
    <d v="2021-01-17T00:00:00"/>
    <n v="4156"/>
    <n v="0"/>
    <s v="No"/>
    <n v="0"/>
    <x v="0"/>
    <d v="2021-01-25T00:00:00"/>
    <n v="38"/>
    <n v="8"/>
  </r>
  <r>
    <x v="1"/>
    <x v="59"/>
    <x v="59"/>
    <n v="8099860445"/>
    <d v="2020-07-23T00:00:00"/>
    <d v="2020-08-22T00:00:00"/>
    <n v="5271"/>
    <n v="1"/>
    <s v="Yes"/>
    <n v="0"/>
    <x v="1"/>
    <d v="2020-08-25T00:00:00"/>
    <n v="33"/>
    <n v="3"/>
  </r>
  <r>
    <x v="1"/>
    <x v="43"/>
    <x v="43"/>
    <n v="2419712397"/>
    <d v="2021-02-11T00:00:00"/>
    <d v="2021-03-13T00:00:00"/>
    <n v="8672"/>
    <n v="0"/>
    <s v="No"/>
    <n v="0"/>
    <x v="0"/>
    <d v="2021-03-29T00:00:00"/>
    <n v="46"/>
    <n v="16"/>
  </r>
  <r>
    <x v="3"/>
    <x v="92"/>
    <x v="91"/>
    <n v="2427601971"/>
    <d v="2021-01-13T00:00:00"/>
    <d v="2021-02-12T00:00:00"/>
    <n v="3918"/>
    <n v="0"/>
    <s v="No"/>
    <n v="0"/>
    <x v="0"/>
    <d v="2021-02-01T00:00:00"/>
    <n v="19"/>
    <n v="0"/>
  </r>
  <r>
    <x v="2"/>
    <x v="96"/>
    <x v="95"/>
    <n v="2428102854"/>
    <d v="2020-04-02T00:00:00"/>
    <d v="2020-05-02T00:00:00"/>
    <n v="8374"/>
    <n v="1"/>
    <s v="Yes"/>
    <n v="0"/>
    <x v="1"/>
    <d v="2020-05-02T00:00:00"/>
    <n v="30"/>
    <n v="0"/>
  </r>
  <r>
    <x v="2"/>
    <x v="82"/>
    <x v="81"/>
    <n v="2430916585"/>
    <d v="2021-03-07T00:00:00"/>
    <d v="2021-04-06T00:00:00"/>
    <n v="6345"/>
    <n v="0"/>
    <s v="No"/>
    <n v="0"/>
    <x v="0"/>
    <d v="2021-04-22T00:00:00"/>
    <n v="46"/>
    <n v="16"/>
  </r>
  <r>
    <x v="1"/>
    <x v="40"/>
    <x v="40"/>
    <n v="3817082781"/>
    <d v="2020-07-25T00:00:00"/>
    <d v="2020-08-24T00:00:00"/>
    <n v="2985"/>
    <n v="1"/>
    <s v="Yes"/>
    <n v="0"/>
    <x v="1"/>
    <d v="2020-08-15T00:00:00"/>
    <n v="21"/>
    <n v="0"/>
  </r>
  <r>
    <x v="4"/>
    <x v="56"/>
    <x v="56"/>
    <n v="2440506703"/>
    <d v="2021-08-24T00:00:00"/>
    <d v="2021-09-23T00:00:00"/>
    <n v="8242"/>
    <n v="1"/>
    <s v="Yes"/>
    <n v="0"/>
    <x v="1"/>
    <d v="2021-09-29T00:00:00"/>
    <n v="36"/>
    <n v="6"/>
  </r>
  <r>
    <x v="3"/>
    <x v="93"/>
    <x v="92"/>
    <n v="2441403899"/>
    <d v="2021-02-27T00:00:00"/>
    <d v="2021-03-29T00:00:00"/>
    <n v="5917"/>
    <n v="0"/>
    <s v="No"/>
    <n v="0"/>
    <x v="0"/>
    <d v="2021-03-22T00:00:00"/>
    <n v="23"/>
    <n v="0"/>
  </r>
  <r>
    <x v="3"/>
    <x v="9"/>
    <x v="9"/>
    <n v="2442634583"/>
    <d v="2020-12-28T00:00:00"/>
    <d v="2021-01-27T00:00:00"/>
    <n v="4511"/>
    <n v="0"/>
    <s v="No"/>
    <n v="0"/>
    <x v="0"/>
    <d v="2021-01-14T00:00:00"/>
    <n v="17"/>
    <n v="0"/>
  </r>
  <r>
    <x v="2"/>
    <x v="26"/>
    <x v="26"/>
    <n v="2442844131"/>
    <d v="2021-04-15T00:00:00"/>
    <d v="2021-05-15T00:00:00"/>
    <n v="6419"/>
    <n v="0"/>
    <s v="No"/>
    <n v="0"/>
    <x v="0"/>
    <d v="2021-05-07T00:00:00"/>
    <n v="22"/>
    <n v="0"/>
  </r>
  <r>
    <x v="1"/>
    <x v="55"/>
    <x v="55"/>
    <n v="2448402169"/>
    <d v="2021-09-24T00:00:00"/>
    <d v="2021-10-24T00:00:00"/>
    <n v="7633"/>
    <n v="0"/>
    <s v="No"/>
    <n v="0"/>
    <x v="0"/>
    <d v="2021-09-29T00:00:00"/>
    <n v="5"/>
    <n v="0"/>
  </r>
  <r>
    <x v="2"/>
    <x v="26"/>
    <x v="26"/>
    <n v="2455126326"/>
    <d v="2021-12-02T00:00:00"/>
    <d v="2022-01-01T00:00:00"/>
    <n v="4951"/>
    <n v="0"/>
    <s v="No"/>
    <n v="0"/>
    <x v="0"/>
    <d v="2022-01-07T00:00:00"/>
    <n v="36"/>
    <n v="6"/>
  </r>
  <r>
    <x v="0"/>
    <x v="34"/>
    <x v="34"/>
    <n v="2458578956"/>
    <d v="2021-03-30T00:00:00"/>
    <d v="2021-04-29T00:00:00"/>
    <n v="6466"/>
    <n v="0"/>
    <s v="No"/>
    <n v="0"/>
    <x v="0"/>
    <d v="2021-04-28T00:00:00"/>
    <n v="29"/>
    <n v="0"/>
  </r>
  <r>
    <x v="3"/>
    <x v="91"/>
    <x v="90"/>
    <n v="2464264785"/>
    <d v="2021-11-21T00:00:00"/>
    <d v="2021-12-21T00:00:00"/>
    <n v="3422"/>
    <n v="1"/>
    <s v="Yes"/>
    <n v="0"/>
    <x v="1"/>
    <d v="2022-01-01T00:00:00"/>
    <n v="41"/>
    <n v="11"/>
  </r>
  <r>
    <x v="1"/>
    <x v="54"/>
    <x v="54"/>
    <n v="2467417643"/>
    <d v="2021-05-03T00:00:00"/>
    <d v="2021-06-02T00:00:00"/>
    <n v="7357"/>
    <n v="0"/>
    <s v="No"/>
    <n v="0"/>
    <x v="0"/>
    <d v="2021-05-17T00:00:00"/>
    <n v="14"/>
    <n v="0"/>
  </r>
  <r>
    <x v="3"/>
    <x v="27"/>
    <x v="27"/>
    <n v="2468958629"/>
    <d v="2020-11-04T00:00:00"/>
    <d v="2020-12-04T00:00:00"/>
    <n v="2505"/>
    <n v="0"/>
    <s v="No"/>
    <n v="0"/>
    <x v="0"/>
    <d v="2020-11-15T00:00:00"/>
    <n v="11"/>
    <n v="0"/>
  </r>
  <r>
    <x v="3"/>
    <x v="44"/>
    <x v="44"/>
    <n v="2474022495"/>
    <d v="2021-03-30T00:00:00"/>
    <d v="2021-04-29T00:00:00"/>
    <n v="2570"/>
    <n v="0"/>
    <s v="No"/>
    <n v="0"/>
    <x v="0"/>
    <d v="2021-04-08T00:00:00"/>
    <n v="9"/>
    <n v="0"/>
  </r>
  <r>
    <x v="1"/>
    <x v="76"/>
    <x v="75"/>
    <n v="2486669145"/>
    <d v="2021-11-10T00:00:00"/>
    <d v="2021-12-10T00:00:00"/>
    <n v="7462"/>
    <n v="0"/>
    <s v="No"/>
    <n v="0"/>
    <x v="0"/>
    <d v="2021-12-03T00:00:00"/>
    <n v="23"/>
    <n v="0"/>
  </r>
  <r>
    <x v="4"/>
    <x v="8"/>
    <x v="8"/>
    <n v="2487012635"/>
    <d v="2021-02-26T00:00:00"/>
    <d v="2021-03-28T00:00:00"/>
    <n v="7409"/>
    <n v="0"/>
    <s v="No"/>
    <n v="0"/>
    <x v="0"/>
    <d v="2021-04-03T00:00:00"/>
    <n v="36"/>
    <n v="6"/>
  </r>
  <r>
    <x v="4"/>
    <x v="31"/>
    <x v="31"/>
    <n v="2487299552"/>
    <d v="2021-06-20T00:00:00"/>
    <d v="2021-07-20T00:00:00"/>
    <n v="4870"/>
    <n v="1"/>
    <s v="Yes"/>
    <n v="0"/>
    <x v="1"/>
    <d v="2021-07-30T00:00:00"/>
    <n v="40"/>
    <n v="10"/>
  </r>
  <r>
    <x v="4"/>
    <x v="7"/>
    <x v="7"/>
    <n v="2487366623"/>
    <d v="2021-05-14T00:00:00"/>
    <d v="2021-06-13T00:00:00"/>
    <n v="8076"/>
    <n v="1"/>
    <s v="Yes"/>
    <n v="0"/>
    <x v="1"/>
    <d v="2021-06-22T00:00:00"/>
    <n v="39"/>
    <n v="9"/>
  </r>
  <r>
    <x v="4"/>
    <x v="66"/>
    <x v="66"/>
    <n v="2498731372"/>
    <d v="2021-05-04T00:00:00"/>
    <d v="2021-06-03T00:00:00"/>
    <n v="4259"/>
    <n v="0"/>
    <s v="No"/>
    <n v="0"/>
    <x v="0"/>
    <d v="2021-05-24T00:00:00"/>
    <n v="20"/>
    <n v="0"/>
  </r>
  <r>
    <x v="2"/>
    <x v="36"/>
    <x v="36"/>
    <n v="2506087360"/>
    <d v="2020-02-04T00:00:00"/>
    <d v="2020-03-05T00:00:00"/>
    <n v="6978"/>
    <n v="0"/>
    <s v="No"/>
    <n v="0"/>
    <x v="0"/>
    <d v="2020-03-01T00:00:00"/>
    <n v="26"/>
    <n v="0"/>
  </r>
  <r>
    <x v="4"/>
    <x v="49"/>
    <x v="49"/>
    <n v="2511656905"/>
    <d v="2021-11-19T00:00:00"/>
    <d v="2021-12-19T00:00:00"/>
    <n v="6412"/>
    <n v="0"/>
    <s v="No"/>
    <n v="0"/>
    <x v="0"/>
    <d v="2021-12-03T00:00:00"/>
    <n v="14"/>
    <n v="0"/>
  </r>
  <r>
    <x v="1"/>
    <x v="16"/>
    <x v="16"/>
    <n v="2514985347"/>
    <d v="2020-09-26T00:00:00"/>
    <d v="2020-10-26T00:00:00"/>
    <n v="5318"/>
    <n v="0"/>
    <s v="No"/>
    <n v="0"/>
    <x v="0"/>
    <d v="2020-10-16T00:00:00"/>
    <n v="20"/>
    <n v="0"/>
  </r>
  <r>
    <x v="2"/>
    <x v="24"/>
    <x v="24"/>
    <n v="2515817366"/>
    <d v="2021-08-14T00:00:00"/>
    <d v="2021-09-13T00:00:00"/>
    <n v="5953"/>
    <n v="0"/>
    <s v="No"/>
    <n v="0"/>
    <x v="0"/>
    <d v="2021-09-05T00:00:00"/>
    <n v="22"/>
    <n v="0"/>
  </r>
  <r>
    <x v="4"/>
    <x v="7"/>
    <x v="7"/>
    <n v="2527171256"/>
    <d v="2021-04-22T00:00:00"/>
    <d v="2021-05-22T00:00:00"/>
    <n v="7516"/>
    <n v="1"/>
    <s v="Yes"/>
    <n v="0"/>
    <x v="1"/>
    <d v="2021-06-25T00:00:00"/>
    <n v="64"/>
    <n v="34"/>
  </r>
  <r>
    <x v="3"/>
    <x v="30"/>
    <x v="30"/>
    <n v="2528333146"/>
    <d v="2020-08-03T00:00:00"/>
    <d v="2020-09-02T00:00:00"/>
    <n v="4531"/>
    <n v="1"/>
    <s v="Yes"/>
    <n v="1"/>
    <x v="2"/>
    <d v="2020-08-19T00:00:00"/>
    <n v="16"/>
    <n v="0"/>
  </r>
  <r>
    <x v="4"/>
    <x v="72"/>
    <x v="72"/>
    <n v="2528705556"/>
    <d v="2021-04-02T00:00:00"/>
    <d v="2021-05-02T00:00:00"/>
    <n v="6300"/>
    <n v="0"/>
    <s v="No"/>
    <n v="0"/>
    <x v="0"/>
    <d v="2021-04-28T00:00:00"/>
    <n v="26"/>
    <n v="0"/>
  </r>
  <r>
    <x v="0"/>
    <x v="75"/>
    <x v="74"/>
    <n v="2529299296"/>
    <d v="2021-10-31T00:00:00"/>
    <d v="2021-11-30T00:00:00"/>
    <n v="9471"/>
    <n v="0"/>
    <s v="No"/>
    <n v="0"/>
    <x v="0"/>
    <d v="2021-11-14T00:00:00"/>
    <n v="14"/>
    <n v="0"/>
  </r>
  <r>
    <x v="1"/>
    <x v="50"/>
    <x v="50"/>
    <n v="2529818478"/>
    <d v="2021-04-08T00:00:00"/>
    <d v="2021-05-08T00:00:00"/>
    <n v="7741"/>
    <n v="0"/>
    <s v="No"/>
    <n v="0"/>
    <x v="0"/>
    <d v="2021-04-14T00:00:00"/>
    <n v="6"/>
    <n v="0"/>
  </r>
  <r>
    <x v="1"/>
    <x v="55"/>
    <x v="55"/>
    <n v="2536946008"/>
    <d v="2021-04-08T00:00:00"/>
    <d v="2021-05-08T00:00:00"/>
    <n v="8256"/>
    <n v="0"/>
    <s v="No"/>
    <n v="0"/>
    <x v="0"/>
    <d v="2021-04-12T00:00:00"/>
    <n v="4"/>
    <n v="0"/>
  </r>
  <r>
    <x v="2"/>
    <x v="12"/>
    <x v="12"/>
    <n v="2538593943"/>
    <d v="2021-01-19T00:00:00"/>
    <d v="2021-02-18T00:00:00"/>
    <n v="7236"/>
    <n v="1"/>
    <s v="Yes"/>
    <n v="1"/>
    <x v="2"/>
    <d v="2021-03-06T00:00:00"/>
    <n v="46"/>
    <n v="16"/>
  </r>
  <r>
    <x v="1"/>
    <x v="67"/>
    <x v="67"/>
    <n v="2548747107"/>
    <d v="2020-11-07T00:00:00"/>
    <d v="2020-12-07T00:00:00"/>
    <n v="7382"/>
    <n v="0"/>
    <s v="No"/>
    <n v="0"/>
    <x v="0"/>
    <d v="2020-11-20T00:00:00"/>
    <n v="13"/>
    <n v="0"/>
  </r>
  <r>
    <x v="3"/>
    <x v="97"/>
    <x v="96"/>
    <n v="2549781436"/>
    <d v="2021-07-24T00:00:00"/>
    <d v="2021-08-23T00:00:00"/>
    <n v="7906"/>
    <n v="0"/>
    <s v="No"/>
    <n v="0"/>
    <x v="0"/>
    <d v="2021-08-13T00:00:00"/>
    <n v="20"/>
    <n v="0"/>
  </r>
  <r>
    <x v="3"/>
    <x v="86"/>
    <x v="85"/>
    <n v="2556169247"/>
    <d v="2021-02-26T00:00:00"/>
    <d v="2021-03-28T00:00:00"/>
    <n v="3988"/>
    <n v="0"/>
    <s v="No"/>
    <n v="0"/>
    <x v="0"/>
    <d v="2021-03-26T00:00:00"/>
    <n v="28"/>
    <n v="0"/>
  </r>
  <r>
    <x v="0"/>
    <x v="38"/>
    <x v="38"/>
    <n v="2561298121"/>
    <d v="2021-01-01T00:00:00"/>
    <d v="2021-01-31T00:00:00"/>
    <n v="3610"/>
    <n v="0"/>
    <s v="No"/>
    <n v="0"/>
    <x v="0"/>
    <d v="2021-01-13T00:00:00"/>
    <n v="12"/>
    <n v="0"/>
  </r>
  <r>
    <x v="2"/>
    <x v="12"/>
    <x v="12"/>
    <n v="2567314578"/>
    <d v="2021-04-14T00:00:00"/>
    <d v="2021-05-14T00:00:00"/>
    <n v="8126"/>
    <n v="0"/>
    <s v="No"/>
    <n v="0"/>
    <x v="0"/>
    <d v="2021-05-07T00:00:00"/>
    <n v="23"/>
    <n v="0"/>
  </r>
  <r>
    <x v="4"/>
    <x v="42"/>
    <x v="42"/>
    <n v="2570203308"/>
    <d v="2020-05-28T00:00:00"/>
    <d v="2020-06-27T00:00:00"/>
    <n v="4433"/>
    <n v="0"/>
    <s v="No"/>
    <n v="0"/>
    <x v="0"/>
    <d v="2020-06-29T00:00:00"/>
    <n v="32"/>
    <n v="2"/>
  </r>
  <r>
    <x v="1"/>
    <x v="1"/>
    <x v="1"/>
    <n v="2571390571"/>
    <d v="2021-06-24T00:00:00"/>
    <d v="2021-07-24T00:00:00"/>
    <n v="9062"/>
    <n v="0"/>
    <s v="No"/>
    <n v="0"/>
    <x v="0"/>
    <d v="2021-07-29T00:00:00"/>
    <n v="35"/>
    <n v="5"/>
  </r>
  <r>
    <x v="3"/>
    <x v="93"/>
    <x v="92"/>
    <n v="2585470999"/>
    <d v="2020-03-17T00:00:00"/>
    <d v="2020-04-16T00:00:00"/>
    <n v="3457"/>
    <n v="0"/>
    <s v="No"/>
    <n v="0"/>
    <x v="0"/>
    <d v="2020-04-09T00:00:00"/>
    <n v="23"/>
    <n v="0"/>
  </r>
  <r>
    <x v="0"/>
    <x v="29"/>
    <x v="29"/>
    <n v="2592238538"/>
    <d v="2020-05-27T00:00:00"/>
    <d v="2020-06-26T00:00:00"/>
    <n v="9225"/>
    <n v="1"/>
    <s v="Yes"/>
    <n v="1"/>
    <x v="2"/>
    <d v="2020-06-29T00:00:00"/>
    <n v="33"/>
    <n v="3"/>
  </r>
  <r>
    <x v="0"/>
    <x v="23"/>
    <x v="23"/>
    <n v="2597867711"/>
    <d v="2021-01-19T00:00:00"/>
    <d v="2021-02-18T00:00:00"/>
    <n v="5582"/>
    <n v="0"/>
    <s v="No"/>
    <n v="0"/>
    <x v="0"/>
    <d v="2021-02-12T00:00:00"/>
    <n v="24"/>
    <n v="0"/>
  </r>
  <r>
    <x v="2"/>
    <x v="18"/>
    <x v="18"/>
    <n v="2601239901"/>
    <d v="2020-08-29T00:00:00"/>
    <d v="2020-09-28T00:00:00"/>
    <n v="5554"/>
    <n v="1"/>
    <s v="Yes"/>
    <n v="0"/>
    <x v="1"/>
    <d v="2020-10-13T00:00:00"/>
    <n v="45"/>
    <n v="15"/>
  </r>
  <r>
    <x v="0"/>
    <x v="28"/>
    <x v="28"/>
    <n v="2603539730"/>
    <d v="2020-02-25T00:00:00"/>
    <d v="2020-03-26T00:00:00"/>
    <n v="8321"/>
    <n v="0"/>
    <s v="No"/>
    <n v="0"/>
    <x v="0"/>
    <d v="2020-03-19T00:00:00"/>
    <n v="23"/>
    <n v="0"/>
  </r>
  <r>
    <x v="4"/>
    <x v="56"/>
    <x v="56"/>
    <n v="2606687623"/>
    <d v="2020-07-27T00:00:00"/>
    <d v="2020-08-26T00:00:00"/>
    <n v="6317"/>
    <n v="0"/>
    <s v="No"/>
    <n v="0"/>
    <x v="0"/>
    <d v="2020-08-22T00:00:00"/>
    <n v="26"/>
    <n v="0"/>
  </r>
  <r>
    <x v="1"/>
    <x v="76"/>
    <x v="75"/>
    <n v="1905229160"/>
    <d v="2020-07-26T00:00:00"/>
    <d v="2020-08-25T00:00:00"/>
    <n v="7822"/>
    <n v="1"/>
    <s v="Yes"/>
    <n v="0"/>
    <x v="1"/>
    <d v="2020-09-02T00:00:00"/>
    <n v="38"/>
    <n v="8"/>
  </r>
  <r>
    <x v="0"/>
    <x v="45"/>
    <x v="45"/>
    <n v="2620239474"/>
    <d v="2020-11-12T00:00:00"/>
    <d v="2020-12-12T00:00:00"/>
    <n v="7612"/>
    <n v="1"/>
    <s v="Yes"/>
    <n v="0"/>
    <x v="1"/>
    <d v="2020-12-23T00:00:00"/>
    <n v="41"/>
    <n v="11"/>
  </r>
  <r>
    <x v="0"/>
    <x v="22"/>
    <x v="22"/>
    <n v="2624507671"/>
    <d v="2021-09-19T00:00:00"/>
    <d v="2021-10-19T00:00:00"/>
    <n v="6858"/>
    <n v="0"/>
    <s v="No"/>
    <n v="0"/>
    <x v="0"/>
    <d v="2021-10-09T00:00:00"/>
    <n v="20"/>
    <n v="0"/>
  </r>
  <r>
    <x v="4"/>
    <x v="10"/>
    <x v="10"/>
    <n v="2631512798"/>
    <d v="2021-04-16T00:00:00"/>
    <d v="2021-05-16T00:00:00"/>
    <n v="7761"/>
    <n v="0"/>
    <s v="No"/>
    <n v="0"/>
    <x v="0"/>
    <d v="2021-04-27T00:00:00"/>
    <n v="11"/>
    <n v="0"/>
  </r>
  <r>
    <x v="3"/>
    <x v="6"/>
    <x v="6"/>
    <n v="2634865247"/>
    <d v="2021-11-11T00:00:00"/>
    <d v="2021-12-11T00:00:00"/>
    <n v="5443"/>
    <n v="0"/>
    <s v="No"/>
    <n v="0"/>
    <x v="0"/>
    <d v="2021-12-18T00:00:00"/>
    <n v="37"/>
    <n v="7"/>
  </r>
  <r>
    <x v="0"/>
    <x v="63"/>
    <x v="63"/>
    <n v="2637006256"/>
    <d v="2020-10-24T00:00:00"/>
    <d v="2020-11-23T00:00:00"/>
    <n v="4632"/>
    <n v="0"/>
    <s v="No"/>
    <n v="0"/>
    <x v="0"/>
    <d v="2020-11-07T00:00:00"/>
    <n v="14"/>
    <n v="0"/>
  </r>
  <r>
    <x v="2"/>
    <x v="26"/>
    <x v="26"/>
    <n v="2640415165"/>
    <d v="2021-01-12T00:00:00"/>
    <d v="2021-02-11T00:00:00"/>
    <n v="3696"/>
    <n v="0"/>
    <s v="No"/>
    <n v="0"/>
    <x v="0"/>
    <d v="2021-02-09T00:00:00"/>
    <n v="28"/>
    <n v="0"/>
  </r>
  <r>
    <x v="1"/>
    <x v="88"/>
    <x v="87"/>
    <n v="2649653276"/>
    <d v="2020-05-14T00:00:00"/>
    <d v="2020-06-13T00:00:00"/>
    <n v="5288"/>
    <n v="0"/>
    <s v="No"/>
    <n v="0"/>
    <x v="0"/>
    <d v="2020-06-02T00:00:00"/>
    <n v="19"/>
    <n v="0"/>
  </r>
  <r>
    <x v="4"/>
    <x v="51"/>
    <x v="51"/>
    <n v="2652788570"/>
    <d v="2020-11-02T00:00:00"/>
    <d v="2020-12-02T00:00:00"/>
    <n v="5653"/>
    <n v="0"/>
    <s v="No"/>
    <n v="0"/>
    <x v="0"/>
    <d v="2020-12-09T00:00:00"/>
    <n v="37"/>
    <n v="7"/>
  </r>
  <r>
    <x v="2"/>
    <x v="81"/>
    <x v="80"/>
    <n v="2659238903"/>
    <d v="2021-03-09T00:00:00"/>
    <d v="2021-04-08T00:00:00"/>
    <n v="4686"/>
    <n v="0"/>
    <s v="No"/>
    <n v="0"/>
    <x v="0"/>
    <d v="2021-04-12T00:00:00"/>
    <n v="34"/>
    <n v="4"/>
  </r>
  <r>
    <x v="2"/>
    <x v="85"/>
    <x v="84"/>
    <n v="2666514859"/>
    <d v="2021-08-27T00:00:00"/>
    <d v="2021-09-26T00:00:00"/>
    <n v="9982"/>
    <n v="1"/>
    <s v="Yes"/>
    <n v="0"/>
    <x v="1"/>
    <d v="2021-10-06T00:00:00"/>
    <n v="40"/>
    <n v="10"/>
  </r>
  <r>
    <x v="4"/>
    <x v="42"/>
    <x v="42"/>
    <n v="2669865910"/>
    <d v="2021-09-07T00:00:00"/>
    <d v="2021-10-07T00:00:00"/>
    <n v="1453"/>
    <n v="0"/>
    <s v="No"/>
    <n v="0"/>
    <x v="0"/>
    <d v="2021-10-03T00:00:00"/>
    <n v="26"/>
    <n v="0"/>
  </r>
  <r>
    <x v="0"/>
    <x v="48"/>
    <x v="48"/>
    <n v="2672884008"/>
    <d v="2021-06-23T00:00:00"/>
    <d v="2021-07-23T00:00:00"/>
    <n v="8856"/>
    <n v="0"/>
    <s v="No"/>
    <n v="0"/>
    <x v="0"/>
    <d v="2021-07-03T00:00:00"/>
    <n v="10"/>
    <n v="0"/>
  </r>
  <r>
    <x v="2"/>
    <x v="81"/>
    <x v="80"/>
    <n v="2675977268"/>
    <d v="2021-05-29T00:00:00"/>
    <d v="2021-06-28T00:00:00"/>
    <n v="6735"/>
    <n v="1"/>
    <s v="Yes"/>
    <n v="0"/>
    <x v="1"/>
    <d v="2021-07-23T00:00:00"/>
    <n v="55"/>
    <n v="25"/>
  </r>
  <r>
    <x v="0"/>
    <x v="2"/>
    <x v="2"/>
    <n v="2677499546"/>
    <d v="2021-10-13T00:00:00"/>
    <d v="2021-11-12T00:00:00"/>
    <n v="5418"/>
    <n v="0"/>
    <s v="No"/>
    <n v="0"/>
    <x v="0"/>
    <d v="2021-10-18T00:00:00"/>
    <n v="5"/>
    <n v="0"/>
  </r>
  <r>
    <x v="4"/>
    <x v="51"/>
    <x v="51"/>
    <n v="2680537112"/>
    <d v="2020-12-31T00:00:00"/>
    <d v="2021-01-30T00:00:00"/>
    <n v="4968"/>
    <n v="0"/>
    <s v="No"/>
    <n v="0"/>
    <x v="0"/>
    <d v="2021-02-02T00:00:00"/>
    <n v="33"/>
    <n v="3"/>
  </r>
  <r>
    <x v="1"/>
    <x v="76"/>
    <x v="75"/>
    <n v="2686795105"/>
    <d v="2021-01-14T00:00:00"/>
    <d v="2021-02-13T00:00:00"/>
    <n v="5186"/>
    <n v="0"/>
    <s v="No"/>
    <n v="0"/>
    <x v="0"/>
    <d v="2021-02-09T00:00:00"/>
    <n v="26"/>
    <n v="0"/>
  </r>
  <r>
    <x v="0"/>
    <x v="63"/>
    <x v="63"/>
    <n v="2690415975"/>
    <d v="2020-07-20T00:00:00"/>
    <d v="2020-08-19T00:00:00"/>
    <n v="8454"/>
    <n v="0"/>
    <s v="No"/>
    <n v="0"/>
    <x v="0"/>
    <d v="2020-08-13T00:00:00"/>
    <n v="24"/>
    <n v="0"/>
  </r>
  <r>
    <x v="1"/>
    <x v="19"/>
    <x v="19"/>
    <n v="2691990675"/>
    <d v="2020-05-01T00:00:00"/>
    <d v="2020-05-31T00:00:00"/>
    <n v="9370"/>
    <n v="0"/>
    <s v="No"/>
    <n v="0"/>
    <x v="0"/>
    <d v="2020-05-21T00:00:00"/>
    <n v="20"/>
    <n v="0"/>
  </r>
  <r>
    <x v="4"/>
    <x v="83"/>
    <x v="82"/>
    <n v="2693687613"/>
    <d v="2021-11-06T00:00:00"/>
    <d v="2021-12-06T00:00:00"/>
    <n v="5624"/>
    <n v="0"/>
    <s v="No"/>
    <n v="0"/>
    <x v="0"/>
    <d v="2021-11-27T00:00:00"/>
    <n v="21"/>
    <n v="0"/>
  </r>
  <r>
    <x v="3"/>
    <x v="93"/>
    <x v="92"/>
    <n v="2694732247"/>
    <d v="2020-03-18T00:00:00"/>
    <d v="2020-04-17T00:00:00"/>
    <n v="3008"/>
    <n v="0"/>
    <s v="No"/>
    <n v="0"/>
    <x v="0"/>
    <d v="2020-04-09T00:00:00"/>
    <n v="22"/>
    <n v="0"/>
  </r>
  <r>
    <x v="3"/>
    <x v="47"/>
    <x v="47"/>
    <n v="2698045799"/>
    <d v="2021-03-26T00:00:00"/>
    <d v="2021-04-25T00:00:00"/>
    <n v="5516"/>
    <n v="1"/>
    <s v="Yes"/>
    <n v="0"/>
    <x v="1"/>
    <d v="2021-05-27T00:00:00"/>
    <n v="62"/>
    <n v="32"/>
  </r>
  <r>
    <x v="1"/>
    <x v="79"/>
    <x v="78"/>
    <n v="2699755955"/>
    <d v="2021-06-22T00:00:00"/>
    <d v="2021-07-22T00:00:00"/>
    <n v="3881"/>
    <n v="0"/>
    <s v="No"/>
    <n v="0"/>
    <x v="0"/>
    <d v="2021-07-27T00:00:00"/>
    <n v="35"/>
    <n v="5"/>
  </r>
  <r>
    <x v="4"/>
    <x v="66"/>
    <x v="66"/>
    <n v="2702927066"/>
    <d v="2021-05-14T00:00:00"/>
    <d v="2021-06-13T00:00:00"/>
    <n v="4307"/>
    <n v="0"/>
    <s v="No"/>
    <n v="0"/>
    <x v="0"/>
    <d v="2021-05-28T00:00:00"/>
    <n v="14"/>
    <n v="0"/>
  </r>
  <r>
    <x v="0"/>
    <x v="94"/>
    <x v="93"/>
    <n v="2714712437"/>
    <d v="2020-12-28T00:00:00"/>
    <d v="2021-01-27T00:00:00"/>
    <n v="9631"/>
    <n v="0"/>
    <s v="No"/>
    <n v="0"/>
    <x v="0"/>
    <d v="2021-01-22T00:00:00"/>
    <n v="25"/>
    <n v="0"/>
  </r>
  <r>
    <x v="2"/>
    <x v="17"/>
    <x v="17"/>
    <n v="2717531125"/>
    <d v="2020-10-05T00:00:00"/>
    <d v="2020-11-04T00:00:00"/>
    <n v="8313"/>
    <n v="1"/>
    <s v="Yes"/>
    <n v="0"/>
    <x v="1"/>
    <d v="2020-10-28T00:00:00"/>
    <n v="23"/>
    <n v="0"/>
  </r>
  <r>
    <x v="2"/>
    <x v="4"/>
    <x v="4"/>
    <n v="2726493725"/>
    <d v="2021-02-13T00:00:00"/>
    <d v="2021-03-15T00:00:00"/>
    <n v="5735"/>
    <n v="0"/>
    <s v="No"/>
    <n v="0"/>
    <x v="0"/>
    <d v="2021-02-25T00:00:00"/>
    <n v="12"/>
    <n v="0"/>
  </r>
  <r>
    <x v="0"/>
    <x v="94"/>
    <x v="93"/>
    <n v="2726898858"/>
    <d v="2021-06-01T00:00:00"/>
    <d v="2021-07-01T00:00:00"/>
    <n v="7798"/>
    <n v="0"/>
    <s v="No"/>
    <n v="0"/>
    <x v="0"/>
    <d v="2021-06-18T00:00:00"/>
    <n v="17"/>
    <n v="0"/>
  </r>
  <r>
    <x v="1"/>
    <x v="13"/>
    <x v="13"/>
    <n v="9275623026"/>
    <d v="2020-07-27T00:00:00"/>
    <d v="2020-08-26T00:00:00"/>
    <n v="6995"/>
    <n v="1"/>
    <s v="Yes"/>
    <n v="1"/>
    <x v="2"/>
    <d v="2020-10-02T00:00:00"/>
    <n v="67"/>
    <n v="37"/>
  </r>
  <r>
    <x v="1"/>
    <x v="25"/>
    <x v="25"/>
    <n v="312361525"/>
    <d v="2020-07-05T00:00:00"/>
    <d v="2020-08-04T00:00:00"/>
    <n v="6613"/>
    <n v="1"/>
    <s v="Yes"/>
    <n v="0"/>
    <x v="1"/>
    <d v="2020-08-13T00:00:00"/>
    <n v="39"/>
    <n v="9"/>
  </r>
  <r>
    <x v="1"/>
    <x v="54"/>
    <x v="54"/>
    <n v="2741619477"/>
    <d v="2021-06-11T00:00:00"/>
    <d v="2021-07-11T00:00:00"/>
    <n v="8819"/>
    <n v="0"/>
    <s v="No"/>
    <n v="0"/>
    <x v="0"/>
    <d v="2021-07-06T00:00:00"/>
    <n v="25"/>
    <n v="0"/>
  </r>
  <r>
    <x v="0"/>
    <x v="33"/>
    <x v="33"/>
    <n v="2742482273"/>
    <d v="2020-11-15T00:00:00"/>
    <d v="2020-12-15T00:00:00"/>
    <n v="5593"/>
    <n v="1"/>
    <s v="Yes"/>
    <n v="0"/>
    <x v="1"/>
    <d v="2020-12-06T00:00:00"/>
    <n v="21"/>
    <n v="0"/>
  </r>
  <r>
    <x v="3"/>
    <x v="97"/>
    <x v="96"/>
    <n v="2744921812"/>
    <d v="2020-08-20T00:00:00"/>
    <d v="2020-09-19T00:00:00"/>
    <n v="5205"/>
    <n v="0"/>
    <s v="No"/>
    <n v="0"/>
    <x v="0"/>
    <d v="2020-09-06T00:00:00"/>
    <n v="17"/>
    <n v="0"/>
  </r>
  <r>
    <x v="3"/>
    <x v="47"/>
    <x v="47"/>
    <n v="2745672878"/>
    <d v="2020-11-14T00:00:00"/>
    <d v="2020-12-14T00:00:00"/>
    <n v="2305"/>
    <n v="0"/>
    <s v="No"/>
    <n v="0"/>
    <x v="0"/>
    <d v="2020-12-25T00:00:00"/>
    <n v="41"/>
    <n v="11"/>
  </r>
  <r>
    <x v="2"/>
    <x v="77"/>
    <x v="76"/>
    <n v="2746735879"/>
    <d v="2021-03-25T00:00:00"/>
    <d v="2021-04-24T00:00:00"/>
    <n v="5079"/>
    <n v="1"/>
    <s v="Yes"/>
    <n v="0"/>
    <x v="1"/>
    <d v="2021-05-06T00:00:00"/>
    <n v="42"/>
    <n v="12"/>
  </r>
  <r>
    <x v="1"/>
    <x v="76"/>
    <x v="75"/>
    <n v="8467769345"/>
    <d v="2020-07-28T00:00:00"/>
    <d v="2020-08-27T00:00:00"/>
    <n v="8676"/>
    <n v="1"/>
    <s v="Yes"/>
    <n v="1"/>
    <x v="2"/>
    <d v="2020-09-15T00:00:00"/>
    <n v="49"/>
    <n v="19"/>
  </r>
  <r>
    <x v="0"/>
    <x v="0"/>
    <x v="0"/>
    <n v="2748334767"/>
    <d v="2021-06-24T00:00:00"/>
    <d v="2021-07-24T00:00:00"/>
    <n v="6166"/>
    <n v="0"/>
    <s v="No"/>
    <n v="0"/>
    <x v="0"/>
    <d v="2021-07-11T00:00:00"/>
    <n v="17"/>
    <n v="0"/>
  </r>
  <r>
    <x v="0"/>
    <x v="89"/>
    <x v="88"/>
    <n v="2752068327"/>
    <d v="2021-07-23T00:00:00"/>
    <d v="2021-08-22T00:00:00"/>
    <n v="5603"/>
    <n v="0"/>
    <s v="No"/>
    <n v="0"/>
    <x v="0"/>
    <d v="2021-08-18T00:00:00"/>
    <n v="26"/>
    <n v="0"/>
  </r>
  <r>
    <x v="4"/>
    <x v="7"/>
    <x v="7"/>
    <n v="2757630472"/>
    <d v="2021-04-28T00:00:00"/>
    <d v="2021-05-28T00:00:00"/>
    <n v="6263"/>
    <n v="0"/>
    <s v="No"/>
    <n v="0"/>
    <x v="0"/>
    <d v="2021-06-01T00:00:00"/>
    <n v="34"/>
    <n v="4"/>
  </r>
  <r>
    <x v="3"/>
    <x v="92"/>
    <x v="91"/>
    <n v="2758133753"/>
    <d v="2021-06-12T00:00:00"/>
    <d v="2021-07-12T00:00:00"/>
    <n v="2680"/>
    <n v="0"/>
    <s v="No"/>
    <n v="0"/>
    <x v="0"/>
    <d v="2021-07-03T00:00:00"/>
    <n v="21"/>
    <n v="0"/>
  </r>
  <r>
    <x v="4"/>
    <x v="70"/>
    <x v="70"/>
    <n v="2765073058"/>
    <d v="2021-04-15T00:00:00"/>
    <d v="2021-05-15T00:00:00"/>
    <n v="5533"/>
    <n v="0"/>
    <s v="No"/>
    <n v="0"/>
    <x v="0"/>
    <d v="2021-04-25T00:00:00"/>
    <n v="10"/>
    <n v="0"/>
  </r>
  <r>
    <x v="3"/>
    <x v="97"/>
    <x v="96"/>
    <n v="2771850469"/>
    <d v="2020-10-28T00:00:00"/>
    <d v="2020-11-27T00:00:00"/>
    <n v="4513"/>
    <n v="0"/>
    <s v="No"/>
    <n v="0"/>
    <x v="0"/>
    <d v="2020-11-22T00:00:00"/>
    <n v="25"/>
    <n v="0"/>
  </r>
  <r>
    <x v="2"/>
    <x v="14"/>
    <x v="14"/>
    <n v="2783374260"/>
    <d v="2021-03-20T00:00:00"/>
    <d v="2021-04-19T00:00:00"/>
    <n v="4990"/>
    <n v="0"/>
    <s v="No"/>
    <n v="0"/>
    <x v="0"/>
    <d v="2021-03-24T00:00:00"/>
    <n v="4"/>
    <n v="0"/>
  </r>
  <r>
    <x v="1"/>
    <x v="79"/>
    <x v="78"/>
    <n v="2794370654"/>
    <d v="2020-01-16T00:00:00"/>
    <d v="2020-02-15T00:00:00"/>
    <n v="8778"/>
    <n v="0"/>
    <s v="No"/>
    <n v="0"/>
    <x v="0"/>
    <d v="2020-02-20T00:00:00"/>
    <n v="35"/>
    <n v="5"/>
  </r>
  <r>
    <x v="0"/>
    <x v="60"/>
    <x v="60"/>
    <n v="2800981232"/>
    <d v="2020-07-02T00:00:00"/>
    <d v="2020-08-01T00:00:00"/>
    <n v="8914"/>
    <n v="0"/>
    <s v="No"/>
    <n v="0"/>
    <x v="0"/>
    <d v="2020-07-28T00:00:00"/>
    <n v="26"/>
    <n v="0"/>
  </r>
  <r>
    <x v="1"/>
    <x v="76"/>
    <x v="75"/>
    <n v="2801147000"/>
    <d v="2021-03-03T00:00:00"/>
    <d v="2021-04-02T00:00:00"/>
    <n v="7974"/>
    <n v="0"/>
    <s v="No"/>
    <n v="0"/>
    <x v="0"/>
    <d v="2021-03-25T00:00:00"/>
    <n v="22"/>
    <n v="0"/>
  </r>
  <r>
    <x v="0"/>
    <x v="78"/>
    <x v="77"/>
    <n v="2806337298"/>
    <d v="2020-02-19T00:00:00"/>
    <d v="2020-03-20T00:00:00"/>
    <n v="6285"/>
    <n v="0"/>
    <s v="No"/>
    <n v="0"/>
    <x v="0"/>
    <d v="2020-03-25T00:00:00"/>
    <n v="35"/>
    <n v="5"/>
  </r>
  <r>
    <x v="1"/>
    <x v="54"/>
    <x v="54"/>
    <n v="2806345363"/>
    <d v="2021-04-18T00:00:00"/>
    <d v="2021-05-18T00:00:00"/>
    <n v="5037"/>
    <n v="0"/>
    <s v="No"/>
    <n v="0"/>
    <x v="0"/>
    <d v="2021-05-08T00:00:00"/>
    <n v="20"/>
    <n v="0"/>
  </r>
  <r>
    <x v="0"/>
    <x v="57"/>
    <x v="57"/>
    <n v="2811916189"/>
    <d v="2021-10-28T00:00:00"/>
    <d v="2021-11-27T00:00:00"/>
    <n v="5407"/>
    <n v="0"/>
    <s v="No"/>
    <n v="0"/>
    <x v="0"/>
    <d v="2021-11-13T00:00:00"/>
    <n v="16"/>
    <n v="0"/>
  </r>
  <r>
    <x v="0"/>
    <x v="29"/>
    <x v="29"/>
    <n v="2818239190"/>
    <d v="2020-07-15T00:00:00"/>
    <d v="2020-08-14T00:00:00"/>
    <n v="6148"/>
    <n v="0"/>
    <s v="No"/>
    <n v="0"/>
    <x v="0"/>
    <d v="2020-08-13T00:00:00"/>
    <n v="29"/>
    <n v="0"/>
  </r>
  <r>
    <x v="0"/>
    <x v="2"/>
    <x v="2"/>
    <n v="2819777550"/>
    <d v="2021-05-24T00:00:00"/>
    <d v="2021-06-23T00:00:00"/>
    <n v="6145"/>
    <n v="0"/>
    <s v="No"/>
    <n v="0"/>
    <x v="0"/>
    <d v="2021-05-28T00:00:00"/>
    <n v="4"/>
    <n v="0"/>
  </r>
  <r>
    <x v="0"/>
    <x v="71"/>
    <x v="71"/>
    <n v="2824604487"/>
    <d v="2020-01-28T00:00:00"/>
    <d v="2020-02-27T00:00:00"/>
    <n v="7425"/>
    <n v="0"/>
    <s v="No"/>
    <n v="0"/>
    <x v="0"/>
    <d v="2020-02-13T00:00:00"/>
    <n v="16"/>
    <n v="0"/>
  </r>
  <r>
    <x v="4"/>
    <x v="66"/>
    <x v="66"/>
    <n v="2827612677"/>
    <d v="2020-11-21T00:00:00"/>
    <d v="2020-12-21T00:00:00"/>
    <n v="3336"/>
    <n v="0"/>
    <s v="No"/>
    <n v="0"/>
    <x v="0"/>
    <d v="2020-12-07T00:00:00"/>
    <n v="16"/>
    <n v="0"/>
  </r>
  <r>
    <x v="2"/>
    <x v="81"/>
    <x v="80"/>
    <n v="2836103383"/>
    <d v="2020-05-10T00:00:00"/>
    <d v="2020-06-09T00:00:00"/>
    <n v="6821"/>
    <n v="1"/>
    <s v="Yes"/>
    <n v="0"/>
    <x v="1"/>
    <d v="2020-06-23T00:00:00"/>
    <n v="44"/>
    <n v="14"/>
  </r>
  <r>
    <x v="1"/>
    <x v="13"/>
    <x v="13"/>
    <n v="2840107285"/>
    <d v="2021-01-02T00:00:00"/>
    <d v="2021-02-01T00:00:00"/>
    <n v="4959"/>
    <n v="0"/>
    <s v="No"/>
    <n v="0"/>
    <x v="0"/>
    <d v="2021-02-06T00:00:00"/>
    <n v="35"/>
    <n v="5"/>
  </r>
  <r>
    <x v="4"/>
    <x v="51"/>
    <x v="51"/>
    <n v="2843203106"/>
    <d v="2020-06-27T00:00:00"/>
    <d v="2020-07-27T00:00:00"/>
    <n v="4575"/>
    <n v="0"/>
    <s v="No"/>
    <n v="0"/>
    <x v="0"/>
    <d v="2020-07-31T00:00:00"/>
    <n v="34"/>
    <n v="4"/>
  </r>
  <r>
    <x v="1"/>
    <x v="3"/>
    <x v="3"/>
    <n v="2863276075"/>
    <d v="2020-03-26T00:00:00"/>
    <d v="2020-04-25T00:00:00"/>
    <n v="9594"/>
    <n v="0"/>
    <s v="No"/>
    <n v="0"/>
    <x v="0"/>
    <d v="2020-05-06T00:00:00"/>
    <n v="41"/>
    <n v="11"/>
  </r>
  <r>
    <x v="0"/>
    <x v="63"/>
    <x v="63"/>
    <n v="2867355070"/>
    <d v="2021-11-05T00:00:00"/>
    <d v="2021-12-05T00:00:00"/>
    <n v="9041"/>
    <n v="0"/>
    <s v="No"/>
    <n v="0"/>
    <x v="0"/>
    <d v="2021-11-22T00:00:00"/>
    <n v="17"/>
    <n v="0"/>
  </r>
  <r>
    <x v="0"/>
    <x v="39"/>
    <x v="39"/>
    <n v="2871447909"/>
    <d v="2021-05-05T00:00:00"/>
    <d v="2021-06-04T00:00:00"/>
    <n v="7649"/>
    <n v="0"/>
    <s v="No"/>
    <n v="0"/>
    <x v="0"/>
    <d v="2021-06-03T00:00:00"/>
    <n v="29"/>
    <n v="0"/>
  </r>
  <r>
    <x v="1"/>
    <x v="16"/>
    <x v="16"/>
    <n v="2872500354"/>
    <d v="2020-03-25T00:00:00"/>
    <d v="2020-04-24T00:00:00"/>
    <n v="6741"/>
    <n v="0"/>
    <s v="No"/>
    <n v="0"/>
    <x v="0"/>
    <d v="2020-04-18T00:00:00"/>
    <n v="24"/>
    <n v="0"/>
  </r>
  <r>
    <x v="0"/>
    <x v="78"/>
    <x v="77"/>
    <n v="2879905746"/>
    <d v="2021-11-24T00:00:00"/>
    <d v="2021-12-24T00:00:00"/>
    <n v="5629"/>
    <n v="0"/>
    <s v="No"/>
    <n v="0"/>
    <x v="0"/>
    <d v="2021-12-24T00:00:00"/>
    <n v="30"/>
    <n v="0"/>
  </r>
  <r>
    <x v="2"/>
    <x v="77"/>
    <x v="76"/>
    <n v="2882083969"/>
    <d v="2021-05-22T00:00:00"/>
    <d v="2021-06-21T00:00:00"/>
    <n v="6606"/>
    <n v="1"/>
    <s v="Yes"/>
    <n v="0"/>
    <x v="1"/>
    <d v="2021-07-08T00:00:00"/>
    <n v="47"/>
    <n v="17"/>
  </r>
  <r>
    <x v="4"/>
    <x v="49"/>
    <x v="49"/>
    <n v="2884857136"/>
    <d v="2020-09-19T00:00:00"/>
    <d v="2020-10-19T00:00:00"/>
    <n v="5253"/>
    <n v="0"/>
    <s v="No"/>
    <n v="0"/>
    <x v="0"/>
    <d v="2020-10-13T00:00:00"/>
    <n v="24"/>
    <n v="0"/>
  </r>
  <r>
    <x v="3"/>
    <x v="93"/>
    <x v="92"/>
    <n v="2898287464"/>
    <d v="2020-10-28T00:00:00"/>
    <d v="2020-11-27T00:00:00"/>
    <n v="1270"/>
    <n v="0"/>
    <s v="No"/>
    <n v="0"/>
    <x v="0"/>
    <d v="2020-11-25T00:00:00"/>
    <n v="28"/>
    <n v="0"/>
  </r>
  <r>
    <x v="0"/>
    <x v="98"/>
    <x v="97"/>
    <n v="2899243412"/>
    <d v="2020-06-30T00:00:00"/>
    <d v="2020-07-30T00:00:00"/>
    <n v="7422"/>
    <n v="0"/>
    <s v="No"/>
    <n v="0"/>
    <x v="0"/>
    <d v="2020-07-23T00:00:00"/>
    <n v="23"/>
    <n v="0"/>
  </r>
  <r>
    <x v="3"/>
    <x v="93"/>
    <x v="92"/>
    <n v="2900528557"/>
    <d v="2020-11-28T00:00:00"/>
    <d v="2020-12-28T00:00:00"/>
    <n v="4176"/>
    <n v="0"/>
    <s v="No"/>
    <n v="0"/>
    <x v="0"/>
    <d v="2020-12-31T00:00:00"/>
    <n v="33"/>
    <n v="3"/>
  </r>
  <r>
    <x v="0"/>
    <x v="89"/>
    <x v="88"/>
    <n v="2906379133"/>
    <d v="2020-12-17T00:00:00"/>
    <d v="2021-01-16T00:00:00"/>
    <n v="6675"/>
    <n v="0"/>
    <s v="No"/>
    <n v="0"/>
    <x v="0"/>
    <d v="2021-02-01T00:00:00"/>
    <n v="46"/>
    <n v="16"/>
  </r>
  <r>
    <x v="0"/>
    <x v="29"/>
    <x v="29"/>
    <n v="2912484665"/>
    <d v="2021-08-05T00:00:00"/>
    <d v="2021-09-04T00:00:00"/>
    <n v="9216"/>
    <n v="1"/>
    <s v="Yes"/>
    <n v="0"/>
    <x v="1"/>
    <d v="2021-09-08T00:00:00"/>
    <n v="34"/>
    <n v="4"/>
  </r>
  <r>
    <x v="1"/>
    <x v="67"/>
    <x v="67"/>
    <n v="2923296215"/>
    <d v="2020-01-04T00:00:00"/>
    <d v="2020-02-03T00:00:00"/>
    <n v="6771"/>
    <n v="0"/>
    <s v="No"/>
    <n v="0"/>
    <x v="0"/>
    <d v="2020-01-28T00:00:00"/>
    <n v="24"/>
    <n v="0"/>
  </r>
  <r>
    <x v="2"/>
    <x v="5"/>
    <x v="5"/>
    <n v="2924198306"/>
    <d v="2021-10-31T00:00:00"/>
    <d v="2021-11-30T00:00:00"/>
    <n v="9126"/>
    <n v="0"/>
    <s v="No"/>
    <n v="0"/>
    <x v="0"/>
    <d v="2021-11-22T00:00:00"/>
    <n v="22"/>
    <n v="0"/>
  </r>
  <r>
    <x v="2"/>
    <x v="4"/>
    <x v="4"/>
    <n v="2924562161"/>
    <d v="2020-12-17T00:00:00"/>
    <d v="2021-01-16T00:00:00"/>
    <n v="9873"/>
    <n v="0"/>
    <s v="No"/>
    <n v="0"/>
    <x v="0"/>
    <d v="2021-01-03T00:00:00"/>
    <n v="17"/>
    <n v="0"/>
  </r>
  <r>
    <x v="0"/>
    <x v="29"/>
    <x v="29"/>
    <n v="2925434206"/>
    <d v="2021-10-11T00:00:00"/>
    <d v="2021-11-10T00:00:00"/>
    <n v="7607"/>
    <n v="0"/>
    <s v="No"/>
    <n v="0"/>
    <x v="0"/>
    <d v="2021-10-23T00:00:00"/>
    <n v="12"/>
    <n v="0"/>
  </r>
  <r>
    <x v="3"/>
    <x v="44"/>
    <x v="44"/>
    <n v="2926591272"/>
    <d v="2021-06-22T00:00:00"/>
    <d v="2021-07-22T00:00:00"/>
    <n v="3662"/>
    <n v="1"/>
    <s v="Yes"/>
    <n v="0"/>
    <x v="1"/>
    <d v="2021-07-16T00:00:00"/>
    <n v="24"/>
    <n v="0"/>
  </r>
  <r>
    <x v="4"/>
    <x v="83"/>
    <x v="82"/>
    <n v="2936586813"/>
    <d v="2021-04-30T00:00:00"/>
    <d v="2021-05-30T00:00:00"/>
    <n v="5978"/>
    <n v="0"/>
    <s v="No"/>
    <n v="0"/>
    <x v="0"/>
    <d v="2021-05-30T00:00:00"/>
    <n v="30"/>
    <n v="0"/>
  </r>
  <r>
    <x v="2"/>
    <x v="14"/>
    <x v="14"/>
    <n v="2938081000"/>
    <d v="2020-03-19T00:00:00"/>
    <d v="2020-04-18T00:00:00"/>
    <n v="5721"/>
    <n v="1"/>
    <s v="Yes"/>
    <n v="0"/>
    <x v="1"/>
    <d v="2020-04-06T00:00:00"/>
    <n v="18"/>
    <n v="0"/>
  </r>
  <r>
    <x v="1"/>
    <x v="52"/>
    <x v="52"/>
    <n v="2073573910"/>
    <d v="2020-07-30T00:00:00"/>
    <d v="2020-08-29T00:00:00"/>
    <n v="7495"/>
    <n v="1"/>
    <s v="Yes"/>
    <n v="0"/>
    <x v="1"/>
    <d v="2020-09-02T00:00:00"/>
    <n v="34"/>
    <n v="4"/>
  </r>
  <r>
    <x v="4"/>
    <x v="20"/>
    <x v="20"/>
    <n v="2947584001"/>
    <d v="2021-03-19T00:00:00"/>
    <d v="2021-04-18T00:00:00"/>
    <n v="7250"/>
    <n v="1"/>
    <s v="Yes"/>
    <n v="0"/>
    <x v="1"/>
    <d v="2021-05-11T00:00:00"/>
    <n v="53"/>
    <n v="23"/>
  </r>
  <r>
    <x v="3"/>
    <x v="97"/>
    <x v="96"/>
    <n v="2947790220"/>
    <d v="2020-01-05T00:00:00"/>
    <d v="2020-02-04T00:00:00"/>
    <n v="3228"/>
    <n v="0"/>
    <s v="No"/>
    <n v="0"/>
    <x v="0"/>
    <d v="2020-01-19T00:00:00"/>
    <n v="14"/>
    <n v="0"/>
  </r>
  <r>
    <x v="2"/>
    <x v="61"/>
    <x v="61"/>
    <n v="2949843698"/>
    <d v="2020-04-10T00:00:00"/>
    <d v="2020-05-10T00:00:00"/>
    <n v="3935"/>
    <n v="0"/>
    <s v="No"/>
    <n v="0"/>
    <x v="0"/>
    <d v="2020-04-15T00:00:00"/>
    <n v="5"/>
    <n v="0"/>
  </r>
  <r>
    <x v="0"/>
    <x v="38"/>
    <x v="38"/>
    <n v="2952430924"/>
    <d v="2021-06-11T00:00:00"/>
    <d v="2021-07-11T00:00:00"/>
    <n v="5309"/>
    <n v="0"/>
    <s v="No"/>
    <n v="0"/>
    <x v="0"/>
    <d v="2021-06-21T00:00:00"/>
    <n v="10"/>
    <n v="0"/>
  </r>
  <r>
    <x v="1"/>
    <x v="76"/>
    <x v="75"/>
    <n v="2953405140"/>
    <d v="2021-08-21T00:00:00"/>
    <d v="2021-09-20T00:00:00"/>
    <n v="6141"/>
    <n v="0"/>
    <s v="No"/>
    <n v="0"/>
    <x v="0"/>
    <d v="2021-09-12T00:00:00"/>
    <n v="22"/>
    <n v="0"/>
  </r>
  <r>
    <x v="3"/>
    <x v="47"/>
    <x v="47"/>
    <n v="2960848343"/>
    <d v="2021-08-22T00:00:00"/>
    <d v="2021-09-21T00:00:00"/>
    <n v="3660"/>
    <n v="0"/>
    <s v="No"/>
    <n v="0"/>
    <x v="0"/>
    <d v="2021-09-26T00:00:00"/>
    <n v="35"/>
    <n v="5"/>
  </r>
  <r>
    <x v="0"/>
    <x v="75"/>
    <x v="74"/>
    <n v="2962262974"/>
    <d v="2021-09-06T00:00:00"/>
    <d v="2021-10-06T00:00:00"/>
    <n v="5650"/>
    <n v="0"/>
    <s v="No"/>
    <n v="0"/>
    <x v="0"/>
    <d v="2021-09-13T00:00:00"/>
    <n v="7"/>
    <n v="0"/>
  </r>
  <r>
    <x v="2"/>
    <x v="96"/>
    <x v="95"/>
    <n v="2964011777"/>
    <d v="2021-01-06T00:00:00"/>
    <d v="2021-02-05T00:00:00"/>
    <n v="7050"/>
    <n v="0"/>
    <s v="No"/>
    <n v="0"/>
    <x v="0"/>
    <d v="2021-01-30T00:00:00"/>
    <n v="24"/>
    <n v="0"/>
  </r>
  <r>
    <x v="2"/>
    <x v="85"/>
    <x v="84"/>
    <n v="2966579935"/>
    <d v="2021-05-18T00:00:00"/>
    <d v="2021-06-17T00:00:00"/>
    <n v="9985"/>
    <n v="1"/>
    <s v="Yes"/>
    <n v="0"/>
    <x v="1"/>
    <d v="2021-07-15T00:00:00"/>
    <n v="58"/>
    <n v="28"/>
  </r>
  <r>
    <x v="3"/>
    <x v="65"/>
    <x v="65"/>
    <n v="2969671399"/>
    <d v="2021-05-26T00:00:00"/>
    <d v="2021-06-25T00:00:00"/>
    <n v="747"/>
    <n v="0"/>
    <s v="No"/>
    <n v="0"/>
    <x v="0"/>
    <d v="2021-05-31T00:00:00"/>
    <n v="5"/>
    <n v="0"/>
  </r>
  <r>
    <x v="3"/>
    <x v="92"/>
    <x v="91"/>
    <n v="2969926155"/>
    <d v="2021-06-11T00:00:00"/>
    <d v="2021-07-11T00:00:00"/>
    <n v="8263"/>
    <n v="0"/>
    <s v="No"/>
    <n v="0"/>
    <x v="0"/>
    <d v="2021-07-03T00:00:00"/>
    <n v="22"/>
    <n v="0"/>
  </r>
  <r>
    <x v="0"/>
    <x v="38"/>
    <x v="38"/>
    <n v="2969979027"/>
    <d v="2020-12-30T00:00:00"/>
    <d v="2021-01-29T00:00:00"/>
    <n v="5034"/>
    <n v="0"/>
    <s v="No"/>
    <n v="0"/>
    <x v="0"/>
    <d v="2021-01-14T00:00:00"/>
    <n v="15"/>
    <n v="0"/>
  </r>
  <r>
    <x v="4"/>
    <x v="31"/>
    <x v="31"/>
    <n v="2970425808"/>
    <d v="2021-08-13T00:00:00"/>
    <d v="2021-09-12T00:00:00"/>
    <n v="3574"/>
    <n v="0"/>
    <s v="No"/>
    <n v="0"/>
    <x v="0"/>
    <d v="2021-09-01T00:00:00"/>
    <n v="19"/>
    <n v="0"/>
  </r>
  <r>
    <x v="3"/>
    <x v="93"/>
    <x v="92"/>
    <n v="2977673351"/>
    <d v="2021-06-03T00:00:00"/>
    <d v="2021-07-03T00:00:00"/>
    <n v="3489"/>
    <n v="0"/>
    <s v="No"/>
    <n v="0"/>
    <x v="0"/>
    <d v="2021-06-24T00:00:00"/>
    <n v="21"/>
    <n v="0"/>
  </r>
  <r>
    <x v="1"/>
    <x v="16"/>
    <x v="16"/>
    <n v="2979360755"/>
    <d v="2020-05-12T00:00:00"/>
    <d v="2020-06-11T00:00:00"/>
    <n v="10367"/>
    <n v="0"/>
    <s v="No"/>
    <n v="0"/>
    <x v="0"/>
    <d v="2020-06-02T00:00:00"/>
    <n v="21"/>
    <n v="0"/>
  </r>
  <r>
    <x v="4"/>
    <x v="56"/>
    <x v="56"/>
    <n v="2987359559"/>
    <d v="2021-03-08T00:00:00"/>
    <d v="2021-04-07T00:00:00"/>
    <n v="5796"/>
    <n v="1"/>
    <s v="Yes"/>
    <n v="0"/>
    <x v="1"/>
    <d v="2021-04-24T00:00:00"/>
    <n v="47"/>
    <n v="17"/>
  </r>
  <r>
    <x v="0"/>
    <x v="0"/>
    <x v="0"/>
    <n v="2998565198"/>
    <d v="2020-02-12T00:00:00"/>
    <d v="2020-03-13T00:00:00"/>
    <n v="2821"/>
    <n v="0"/>
    <s v="No"/>
    <n v="0"/>
    <x v="0"/>
    <d v="2020-02-28T00:00:00"/>
    <n v="16"/>
    <n v="0"/>
  </r>
  <r>
    <x v="0"/>
    <x v="75"/>
    <x v="74"/>
    <n v="3007642107"/>
    <d v="2020-05-20T00:00:00"/>
    <d v="2020-06-19T00:00:00"/>
    <n v="5603"/>
    <n v="0"/>
    <s v="No"/>
    <n v="0"/>
    <x v="0"/>
    <d v="2020-06-01T00:00:00"/>
    <n v="12"/>
    <n v="0"/>
  </r>
  <r>
    <x v="2"/>
    <x v="36"/>
    <x v="36"/>
    <n v="3014047428"/>
    <d v="2020-11-12T00:00:00"/>
    <d v="2020-12-12T00:00:00"/>
    <n v="9203"/>
    <n v="0"/>
    <s v="No"/>
    <n v="0"/>
    <x v="0"/>
    <d v="2020-12-08T00:00:00"/>
    <n v="26"/>
    <n v="0"/>
  </r>
  <r>
    <x v="0"/>
    <x v="89"/>
    <x v="88"/>
    <n v="3021707927"/>
    <d v="2020-08-20T00:00:00"/>
    <d v="2020-09-19T00:00:00"/>
    <n v="7555"/>
    <n v="0"/>
    <s v="No"/>
    <n v="0"/>
    <x v="0"/>
    <d v="2020-09-17T00:00:00"/>
    <n v="28"/>
    <n v="0"/>
  </r>
  <r>
    <x v="1"/>
    <x v="58"/>
    <x v="58"/>
    <n v="3023099566"/>
    <d v="2021-02-18T00:00:00"/>
    <d v="2021-03-20T00:00:00"/>
    <n v="4551"/>
    <n v="0"/>
    <s v="No"/>
    <n v="0"/>
    <x v="0"/>
    <d v="2021-03-07T00:00:00"/>
    <n v="17"/>
    <n v="0"/>
  </r>
  <r>
    <x v="4"/>
    <x v="84"/>
    <x v="83"/>
    <n v="3025631462"/>
    <d v="2021-04-26T00:00:00"/>
    <d v="2021-05-26T00:00:00"/>
    <n v="10354"/>
    <n v="1"/>
    <s v="Yes"/>
    <n v="0"/>
    <x v="1"/>
    <d v="2021-05-25T00:00:00"/>
    <n v="29"/>
    <n v="0"/>
  </r>
  <r>
    <x v="3"/>
    <x v="64"/>
    <x v="64"/>
    <n v="3030097145"/>
    <d v="2020-02-20T00:00:00"/>
    <d v="2020-03-21T00:00:00"/>
    <n v="6841"/>
    <n v="0"/>
    <s v="No"/>
    <n v="0"/>
    <x v="0"/>
    <d v="2020-03-18T00:00:00"/>
    <n v="27"/>
    <n v="0"/>
  </r>
  <r>
    <x v="2"/>
    <x v="5"/>
    <x v="5"/>
    <n v="3032739429"/>
    <d v="2021-05-10T00:00:00"/>
    <d v="2021-06-09T00:00:00"/>
    <n v="8641"/>
    <n v="1"/>
    <s v="Yes"/>
    <n v="0"/>
    <x v="1"/>
    <d v="2021-06-11T00:00:00"/>
    <n v="32"/>
    <n v="2"/>
  </r>
  <r>
    <x v="2"/>
    <x v="82"/>
    <x v="81"/>
    <n v="3037486776"/>
    <d v="2021-01-29T00:00:00"/>
    <d v="2021-02-28T00:00:00"/>
    <n v="7937"/>
    <n v="0"/>
    <s v="No"/>
    <n v="0"/>
    <x v="0"/>
    <d v="2021-03-11T00:00:00"/>
    <n v="41"/>
    <n v="11"/>
  </r>
  <r>
    <x v="2"/>
    <x v="26"/>
    <x v="26"/>
    <n v="3047515591"/>
    <d v="2021-02-03T00:00:00"/>
    <d v="2021-03-05T00:00:00"/>
    <n v="3717"/>
    <n v="1"/>
    <s v="Yes"/>
    <n v="0"/>
    <x v="1"/>
    <d v="2021-03-18T00:00:00"/>
    <n v="43"/>
    <n v="13"/>
  </r>
  <r>
    <x v="0"/>
    <x v="33"/>
    <x v="33"/>
    <n v="3053205526"/>
    <d v="2020-05-28T00:00:00"/>
    <d v="2020-06-27T00:00:00"/>
    <n v="5656"/>
    <n v="0"/>
    <s v="No"/>
    <n v="0"/>
    <x v="0"/>
    <d v="2020-06-10T00:00:00"/>
    <n v="13"/>
    <n v="0"/>
  </r>
  <r>
    <x v="4"/>
    <x v="51"/>
    <x v="51"/>
    <n v="3053271258"/>
    <d v="2021-04-03T00:00:00"/>
    <d v="2021-05-03T00:00:00"/>
    <n v="8395"/>
    <n v="0"/>
    <s v="No"/>
    <n v="0"/>
    <x v="0"/>
    <d v="2021-05-09T00:00:00"/>
    <n v="36"/>
    <n v="6"/>
  </r>
  <r>
    <x v="0"/>
    <x v="0"/>
    <x v="0"/>
    <n v="3056950219"/>
    <d v="2021-08-11T00:00:00"/>
    <d v="2021-09-10T00:00:00"/>
    <n v="4708"/>
    <n v="0"/>
    <s v="No"/>
    <n v="0"/>
    <x v="0"/>
    <d v="2021-08-21T00:00:00"/>
    <n v="10"/>
    <n v="0"/>
  </r>
  <r>
    <x v="1"/>
    <x v="88"/>
    <x v="87"/>
    <n v="3059762404"/>
    <d v="2020-05-25T00:00:00"/>
    <d v="2020-06-24T00:00:00"/>
    <n v="5134"/>
    <n v="0"/>
    <s v="No"/>
    <n v="0"/>
    <x v="0"/>
    <d v="2020-06-11T00:00:00"/>
    <n v="17"/>
    <n v="0"/>
  </r>
  <r>
    <x v="0"/>
    <x v="75"/>
    <x v="74"/>
    <n v="3060840745"/>
    <d v="2020-10-25T00:00:00"/>
    <d v="2020-11-24T00:00:00"/>
    <n v="8368"/>
    <n v="0"/>
    <s v="No"/>
    <n v="0"/>
    <x v="0"/>
    <d v="2020-11-09T00:00:00"/>
    <n v="15"/>
    <n v="0"/>
  </r>
  <r>
    <x v="0"/>
    <x v="32"/>
    <x v="32"/>
    <n v="3066073542"/>
    <d v="2020-03-02T00:00:00"/>
    <d v="2020-04-01T00:00:00"/>
    <n v="5379"/>
    <n v="0"/>
    <s v="No"/>
    <n v="0"/>
    <x v="0"/>
    <d v="2020-04-02T00:00:00"/>
    <n v="31"/>
    <n v="1"/>
  </r>
  <r>
    <x v="2"/>
    <x v="96"/>
    <x v="95"/>
    <n v="3077571538"/>
    <d v="2021-02-27T00:00:00"/>
    <d v="2021-03-29T00:00:00"/>
    <n v="6454"/>
    <n v="0"/>
    <s v="No"/>
    <n v="0"/>
    <x v="0"/>
    <d v="2021-03-18T00:00:00"/>
    <n v="19"/>
    <n v="0"/>
  </r>
  <r>
    <x v="1"/>
    <x v="46"/>
    <x v="46"/>
    <n v="3078815567"/>
    <d v="2021-04-02T00:00:00"/>
    <d v="2021-05-02T00:00:00"/>
    <n v="9462"/>
    <n v="0"/>
    <s v="No"/>
    <n v="0"/>
    <x v="0"/>
    <d v="2021-04-21T00:00:00"/>
    <n v="19"/>
    <n v="0"/>
  </r>
  <r>
    <x v="4"/>
    <x v="73"/>
    <x v="73"/>
    <n v="3085234788"/>
    <d v="2021-02-09T00:00:00"/>
    <d v="2021-03-11T00:00:00"/>
    <n v="3470"/>
    <n v="0"/>
    <s v="No"/>
    <n v="0"/>
    <x v="0"/>
    <d v="2021-03-14T00:00:00"/>
    <n v="33"/>
    <n v="3"/>
  </r>
  <r>
    <x v="1"/>
    <x v="58"/>
    <x v="58"/>
    <n v="3163580771"/>
    <d v="2020-08-01T00:00:00"/>
    <d v="2020-08-31T00:00:00"/>
    <n v="7902"/>
    <n v="1"/>
    <s v="Yes"/>
    <n v="0"/>
    <x v="1"/>
    <d v="2020-08-30T00:00:00"/>
    <n v="29"/>
    <n v="0"/>
  </r>
  <r>
    <x v="4"/>
    <x v="20"/>
    <x v="20"/>
    <n v="3089793704"/>
    <d v="2020-10-09T00:00:00"/>
    <d v="2020-11-08T00:00:00"/>
    <n v="5682"/>
    <n v="0"/>
    <s v="No"/>
    <n v="0"/>
    <x v="0"/>
    <d v="2020-11-10T00:00:00"/>
    <n v="32"/>
    <n v="2"/>
  </r>
  <r>
    <x v="1"/>
    <x v="54"/>
    <x v="54"/>
    <n v="6941328190"/>
    <d v="2020-08-01T00:00:00"/>
    <d v="2020-08-31T00:00:00"/>
    <n v="7183"/>
    <n v="1"/>
    <s v="Yes"/>
    <n v="0"/>
    <x v="1"/>
    <d v="2020-09-04T00:00:00"/>
    <n v="34"/>
    <n v="4"/>
  </r>
  <r>
    <x v="0"/>
    <x v="34"/>
    <x v="34"/>
    <n v="3090692385"/>
    <d v="2020-11-22T00:00:00"/>
    <d v="2020-12-22T00:00:00"/>
    <n v="8968"/>
    <n v="0"/>
    <s v="No"/>
    <n v="0"/>
    <x v="0"/>
    <d v="2020-12-24T00:00:00"/>
    <n v="32"/>
    <n v="2"/>
  </r>
  <r>
    <x v="2"/>
    <x v="36"/>
    <x v="36"/>
    <n v="3091329049"/>
    <d v="2021-02-06T00:00:00"/>
    <d v="2021-03-08T00:00:00"/>
    <n v="9159"/>
    <n v="1"/>
    <s v="Yes"/>
    <n v="0"/>
    <x v="1"/>
    <d v="2021-03-08T00:00:00"/>
    <n v="30"/>
    <n v="0"/>
  </r>
  <r>
    <x v="2"/>
    <x v="4"/>
    <x v="4"/>
    <n v="3094167273"/>
    <d v="2021-08-01T00:00:00"/>
    <d v="2021-08-31T00:00:00"/>
    <n v="8683"/>
    <n v="0"/>
    <s v="No"/>
    <n v="0"/>
    <x v="0"/>
    <d v="2021-08-23T00:00:00"/>
    <n v="22"/>
    <n v="0"/>
  </r>
  <r>
    <x v="2"/>
    <x v="81"/>
    <x v="80"/>
    <n v="3097229122"/>
    <d v="2021-04-08T00:00:00"/>
    <d v="2021-05-08T00:00:00"/>
    <n v="5601"/>
    <n v="1"/>
    <s v="Yes"/>
    <n v="0"/>
    <x v="1"/>
    <d v="2021-05-08T00:00:00"/>
    <n v="30"/>
    <n v="0"/>
  </r>
  <r>
    <x v="0"/>
    <x v="34"/>
    <x v="34"/>
    <n v="3102041998"/>
    <d v="2020-01-17T00:00:00"/>
    <d v="2020-02-16T00:00:00"/>
    <n v="6999"/>
    <n v="0"/>
    <s v="No"/>
    <n v="0"/>
    <x v="0"/>
    <d v="2020-02-15T00:00:00"/>
    <n v="29"/>
    <n v="0"/>
  </r>
  <r>
    <x v="1"/>
    <x v="59"/>
    <x v="59"/>
    <n v="7603025462"/>
    <d v="2020-08-02T00:00:00"/>
    <d v="2020-09-01T00:00:00"/>
    <n v="5806"/>
    <n v="1"/>
    <s v="Yes"/>
    <n v="1"/>
    <x v="2"/>
    <d v="2020-09-14T00:00:00"/>
    <n v="43"/>
    <n v="13"/>
  </r>
  <r>
    <x v="3"/>
    <x v="65"/>
    <x v="65"/>
    <n v="3110080050"/>
    <d v="2020-09-18T00:00:00"/>
    <d v="2020-10-18T00:00:00"/>
    <n v="1306"/>
    <n v="0"/>
    <s v="No"/>
    <n v="0"/>
    <x v="0"/>
    <d v="2020-09-30T00:00:00"/>
    <n v="12"/>
    <n v="0"/>
  </r>
  <r>
    <x v="2"/>
    <x v="17"/>
    <x v="17"/>
    <n v="3110539999"/>
    <d v="2020-03-30T00:00:00"/>
    <d v="2020-04-29T00:00:00"/>
    <n v="3621"/>
    <n v="1"/>
    <s v="Yes"/>
    <n v="0"/>
    <x v="1"/>
    <d v="2020-04-29T00:00:00"/>
    <n v="30"/>
    <n v="0"/>
  </r>
  <r>
    <x v="0"/>
    <x v="89"/>
    <x v="88"/>
    <n v="3110878377"/>
    <d v="2021-06-19T00:00:00"/>
    <d v="2021-07-19T00:00:00"/>
    <n v="3623"/>
    <n v="0"/>
    <s v="No"/>
    <n v="0"/>
    <x v="0"/>
    <d v="2021-07-12T00:00:00"/>
    <n v="23"/>
    <n v="0"/>
  </r>
  <r>
    <x v="3"/>
    <x v="65"/>
    <x v="65"/>
    <n v="3112379825"/>
    <d v="2021-05-25T00:00:00"/>
    <d v="2021-06-24T00:00:00"/>
    <n v="5160"/>
    <n v="0"/>
    <s v="No"/>
    <n v="0"/>
    <x v="0"/>
    <d v="2021-06-02T00:00:00"/>
    <n v="8"/>
    <n v="0"/>
  </r>
  <r>
    <x v="3"/>
    <x v="64"/>
    <x v="64"/>
    <n v="3113502518"/>
    <d v="2020-09-15T00:00:00"/>
    <d v="2020-10-15T00:00:00"/>
    <n v="4649"/>
    <n v="0"/>
    <s v="No"/>
    <n v="0"/>
    <x v="0"/>
    <d v="2020-10-15T00:00:00"/>
    <n v="30"/>
    <n v="0"/>
  </r>
  <r>
    <x v="4"/>
    <x v="84"/>
    <x v="83"/>
    <n v="3115534110"/>
    <d v="2021-05-31T00:00:00"/>
    <d v="2021-06-30T00:00:00"/>
    <n v="7066"/>
    <n v="1"/>
    <s v="Yes"/>
    <n v="0"/>
    <x v="1"/>
    <d v="2021-06-26T00:00:00"/>
    <n v="26"/>
    <n v="0"/>
  </r>
  <r>
    <x v="3"/>
    <x v="64"/>
    <x v="64"/>
    <n v="3121730234"/>
    <d v="2020-10-05T00:00:00"/>
    <d v="2020-11-04T00:00:00"/>
    <n v="4887"/>
    <n v="0"/>
    <s v="No"/>
    <n v="0"/>
    <x v="0"/>
    <d v="2020-10-26T00:00:00"/>
    <n v="21"/>
    <n v="0"/>
  </r>
  <r>
    <x v="3"/>
    <x v="65"/>
    <x v="65"/>
    <n v="3123420222"/>
    <d v="2020-07-03T00:00:00"/>
    <d v="2020-08-02T00:00:00"/>
    <n v="2541"/>
    <n v="0"/>
    <s v="No"/>
    <n v="0"/>
    <x v="0"/>
    <d v="2020-07-11T00:00:00"/>
    <n v="8"/>
    <n v="0"/>
  </r>
  <r>
    <x v="0"/>
    <x v="94"/>
    <x v="93"/>
    <n v="3138040805"/>
    <d v="2020-10-02T00:00:00"/>
    <d v="2020-11-01T00:00:00"/>
    <n v="7521"/>
    <n v="0"/>
    <s v="No"/>
    <n v="0"/>
    <x v="0"/>
    <d v="2020-11-01T00:00:00"/>
    <n v="30"/>
    <n v="0"/>
  </r>
  <r>
    <x v="4"/>
    <x v="80"/>
    <x v="79"/>
    <n v="3141193941"/>
    <d v="2021-01-09T00:00:00"/>
    <d v="2021-02-08T00:00:00"/>
    <n v="6581"/>
    <n v="0"/>
    <s v="No"/>
    <n v="0"/>
    <x v="0"/>
    <d v="2021-02-03T00:00:00"/>
    <n v="25"/>
    <n v="0"/>
  </r>
  <r>
    <x v="2"/>
    <x v="4"/>
    <x v="4"/>
    <n v="3146057306"/>
    <d v="2020-08-08T00:00:00"/>
    <d v="2020-09-07T00:00:00"/>
    <n v="7800"/>
    <n v="0"/>
    <s v="No"/>
    <n v="0"/>
    <x v="0"/>
    <d v="2020-08-26T00:00:00"/>
    <n v="18"/>
    <n v="0"/>
  </r>
  <r>
    <x v="2"/>
    <x v="24"/>
    <x v="24"/>
    <n v="3148320908"/>
    <d v="2021-10-31T00:00:00"/>
    <d v="2021-11-30T00:00:00"/>
    <n v="5648"/>
    <n v="0"/>
    <s v="No"/>
    <n v="0"/>
    <x v="0"/>
    <d v="2021-11-28T00:00:00"/>
    <n v="28"/>
    <n v="0"/>
  </r>
  <r>
    <x v="1"/>
    <x v="11"/>
    <x v="11"/>
    <n v="3148914031"/>
    <d v="2020-02-28T00:00:00"/>
    <d v="2020-03-29T00:00:00"/>
    <n v="7891"/>
    <n v="0"/>
    <s v="No"/>
    <n v="0"/>
    <x v="0"/>
    <d v="2020-03-14T00:00:00"/>
    <n v="15"/>
    <n v="0"/>
  </r>
  <r>
    <x v="0"/>
    <x v="23"/>
    <x v="23"/>
    <n v="3148980303"/>
    <d v="2020-05-17T00:00:00"/>
    <d v="2020-06-16T00:00:00"/>
    <n v="8220"/>
    <n v="0"/>
    <s v="No"/>
    <n v="0"/>
    <x v="0"/>
    <d v="2020-06-15T00:00:00"/>
    <n v="29"/>
    <n v="0"/>
  </r>
  <r>
    <x v="3"/>
    <x v="64"/>
    <x v="64"/>
    <n v="3153726272"/>
    <d v="2021-01-20T00:00:00"/>
    <d v="2021-02-19T00:00:00"/>
    <n v="6543"/>
    <n v="0"/>
    <s v="No"/>
    <n v="0"/>
    <x v="0"/>
    <d v="2021-02-10T00:00:00"/>
    <n v="21"/>
    <n v="0"/>
  </r>
  <r>
    <x v="1"/>
    <x v="11"/>
    <x v="11"/>
    <n v="847327295"/>
    <d v="2020-08-04T00:00:00"/>
    <d v="2020-09-03T00:00:00"/>
    <n v="7295"/>
    <n v="1"/>
    <s v="Yes"/>
    <n v="0"/>
    <x v="1"/>
    <d v="2020-09-09T00:00:00"/>
    <n v="36"/>
    <n v="6"/>
  </r>
  <r>
    <x v="4"/>
    <x v="70"/>
    <x v="70"/>
    <n v="3155625555"/>
    <d v="2021-05-06T00:00:00"/>
    <d v="2021-06-05T00:00:00"/>
    <n v="4172"/>
    <n v="0"/>
    <s v="No"/>
    <n v="0"/>
    <x v="0"/>
    <d v="2021-05-09T00:00:00"/>
    <n v="3"/>
    <n v="0"/>
  </r>
  <r>
    <x v="0"/>
    <x v="60"/>
    <x v="60"/>
    <n v="3155920868"/>
    <d v="2020-08-08T00:00:00"/>
    <d v="2020-09-07T00:00:00"/>
    <n v="5374"/>
    <n v="0"/>
    <s v="No"/>
    <n v="0"/>
    <x v="0"/>
    <d v="2020-09-04T00:00:00"/>
    <n v="27"/>
    <n v="0"/>
  </r>
  <r>
    <x v="4"/>
    <x v="66"/>
    <x v="66"/>
    <n v="3158139891"/>
    <d v="2020-07-29T00:00:00"/>
    <d v="2020-08-28T00:00:00"/>
    <n v="3259"/>
    <n v="0"/>
    <s v="No"/>
    <n v="0"/>
    <x v="0"/>
    <d v="2020-08-16T00:00:00"/>
    <n v="18"/>
    <n v="0"/>
  </r>
  <r>
    <x v="2"/>
    <x v="18"/>
    <x v="18"/>
    <n v="3160080084"/>
    <d v="2021-04-16T00:00:00"/>
    <d v="2021-05-16T00:00:00"/>
    <n v="7186"/>
    <n v="0"/>
    <s v="No"/>
    <n v="0"/>
    <x v="0"/>
    <d v="2021-05-24T00:00:00"/>
    <n v="38"/>
    <n v="8"/>
  </r>
  <r>
    <x v="4"/>
    <x v="8"/>
    <x v="8"/>
    <n v="3161602616"/>
    <d v="2020-03-29T00:00:00"/>
    <d v="2020-04-28T00:00:00"/>
    <n v="7928"/>
    <n v="0"/>
    <s v="No"/>
    <n v="0"/>
    <x v="0"/>
    <d v="2020-05-06T00:00:00"/>
    <n v="38"/>
    <n v="8"/>
  </r>
  <r>
    <x v="0"/>
    <x v="63"/>
    <x v="63"/>
    <n v="3162263646"/>
    <d v="2020-09-29T00:00:00"/>
    <d v="2020-10-29T00:00:00"/>
    <n v="9091"/>
    <n v="0"/>
    <s v="No"/>
    <n v="0"/>
    <x v="0"/>
    <d v="2020-10-19T00:00:00"/>
    <n v="20"/>
    <n v="0"/>
  </r>
  <r>
    <x v="1"/>
    <x v="54"/>
    <x v="54"/>
    <n v="8193753679"/>
    <d v="2020-08-04T00:00:00"/>
    <d v="2020-09-03T00:00:00"/>
    <n v="6965"/>
    <n v="1"/>
    <s v="Yes"/>
    <n v="0"/>
    <x v="1"/>
    <d v="2020-09-13T00:00:00"/>
    <n v="40"/>
    <n v="10"/>
  </r>
  <r>
    <x v="1"/>
    <x v="40"/>
    <x v="40"/>
    <n v="6265467648"/>
    <d v="2020-08-07T00:00:00"/>
    <d v="2020-09-06T00:00:00"/>
    <n v="5119"/>
    <n v="1"/>
    <s v="Yes"/>
    <n v="0"/>
    <x v="1"/>
    <d v="2020-08-31T00:00:00"/>
    <n v="24"/>
    <n v="0"/>
  </r>
  <r>
    <x v="2"/>
    <x v="17"/>
    <x v="17"/>
    <n v="3168924777"/>
    <d v="2021-04-25T00:00:00"/>
    <d v="2021-05-25T00:00:00"/>
    <n v="7288"/>
    <n v="1"/>
    <s v="Yes"/>
    <n v="0"/>
    <x v="1"/>
    <d v="2021-05-13T00:00:00"/>
    <n v="18"/>
    <n v="0"/>
  </r>
  <r>
    <x v="4"/>
    <x v="49"/>
    <x v="49"/>
    <n v="3170339882"/>
    <d v="2020-03-07T00:00:00"/>
    <d v="2020-04-06T00:00:00"/>
    <n v="6224"/>
    <n v="0"/>
    <s v="No"/>
    <n v="0"/>
    <x v="0"/>
    <d v="2020-04-05T00:00:00"/>
    <n v="29"/>
    <n v="0"/>
  </r>
  <r>
    <x v="0"/>
    <x v="41"/>
    <x v="41"/>
    <n v="3171200707"/>
    <d v="2020-12-30T00:00:00"/>
    <d v="2021-01-29T00:00:00"/>
    <n v="6193"/>
    <n v="0"/>
    <s v="No"/>
    <n v="0"/>
    <x v="0"/>
    <d v="2021-02-16T00:00:00"/>
    <n v="48"/>
    <n v="18"/>
  </r>
  <r>
    <x v="3"/>
    <x v="9"/>
    <x v="9"/>
    <n v="3177584497"/>
    <d v="2020-08-11T00:00:00"/>
    <d v="2020-09-10T00:00:00"/>
    <n v="2304"/>
    <n v="0"/>
    <s v="No"/>
    <n v="0"/>
    <x v="0"/>
    <d v="2020-09-06T00:00:00"/>
    <n v="26"/>
    <n v="0"/>
  </r>
  <r>
    <x v="2"/>
    <x v="21"/>
    <x v="21"/>
    <n v="3180169613"/>
    <d v="2020-06-16T00:00:00"/>
    <d v="2020-07-16T00:00:00"/>
    <n v="6551"/>
    <n v="0"/>
    <s v="No"/>
    <n v="0"/>
    <x v="0"/>
    <d v="2020-07-06T00:00:00"/>
    <n v="20"/>
    <n v="0"/>
  </r>
  <r>
    <x v="1"/>
    <x v="67"/>
    <x v="67"/>
    <n v="3191043730"/>
    <d v="2020-11-02T00:00:00"/>
    <d v="2020-12-02T00:00:00"/>
    <n v="6157"/>
    <n v="0"/>
    <s v="No"/>
    <n v="0"/>
    <x v="0"/>
    <d v="2020-11-18T00:00:00"/>
    <n v="16"/>
    <n v="0"/>
  </r>
  <r>
    <x v="2"/>
    <x v="17"/>
    <x v="17"/>
    <n v="3191622040"/>
    <d v="2021-05-25T00:00:00"/>
    <d v="2021-06-24T00:00:00"/>
    <n v="9664"/>
    <n v="1"/>
    <s v="Yes"/>
    <n v="0"/>
    <x v="1"/>
    <d v="2021-06-10T00:00:00"/>
    <n v="16"/>
    <n v="0"/>
  </r>
  <r>
    <x v="3"/>
    <x v="74"/>
    <x v="29"/>
    <n v="3193716421"/>
    <d v="2020-05-23T00:00:00"/>
    <d v="2020-06-22T00:00:00"/>
    <n v="1901"/>
    <n v="1"/>
    <s v="Yes"/>
    <n v="0"/>
    <x v="1"/>
    <d v="2020-07-05T00:00:00"/>
    <n v="43"/>
    <n v="13"/>
  </r>
  <r>
    <x v="2"/>
    <x v="81"/>
    <x v="80"/>
    <n v="3197860193"/>
    <d v="2020-09-22T00:00:00"/>
    <d v="2020-10-22T00:00:00"/>
    <n v="3286"/>
    <n v="0"/>
    <s v="No"/>
    <n v="0"/>
    <x v="0"/>
    <d v="2020-11-02T00:00:00"/>
    <n v="41"/>
    <n v="11"/>
  </r>
  <r>
    <x v="2"/>
    <x v="4"/>
    <x v="4"/>
    <n v="3205321485"/>
    <d v="2020-01-20T00:00:00"/>
    <d v="2020-02-19T00:00:00"/>
    <n v="6052"/>
    <n v="0"/>
    <s v="No"/>
    <n v="0"/>
    <x v="0"/>
    <d v="2020-02-11T00:00:00"/>
    <n v="22"/>
    <n v="0"/>
  </r>
  <r>
    <x v="4"/>
    <x v="83"/>
    <x v="82"/>
    <n v="3206241963"/>
    <d v="2021-02-22T00:00:00"/>
    <d v="2021-03-24T00:00:00"/>
    <n v="8944"/>
    <n v="0"/>
    <s v="No"/>
    <n v="0"/>
    <x v="0"/>
    <d v="2021-03-16T00:00:00"/>
    <n v="22"/>
    <n v="0"/>
  </r>
  <r>
    <x v="0"/>
    <x v="15"/>
    <x v="15"/>
    <n v="3208997911"/>
    <d v="2021-01-12T00:00:00"/>
    <d v="2021-02-11T00:00:00"/>
    <n v="4632"/>
    <n v="0"/>
    <s v="No"/>
    <n v="0"/>
    <x v="0"/>
    <d v="2021-01-21T00:00:00"/>
    <n v="9"/>
    <n v="0"/>
  </r>
  <r>
    <x v="0"/>
    <x v="33"/>
    <x v="33"/>
    <n v="3218896620"/>
    <d v="2021-08-05T00:00:00"/>
    <d v="2021-09-04T00:00:00"/>
    <n v="5250"/>
    <n v="0"/>
    <s v="No"/>
    <n v="0"/>
    <x v="0"/>
    <d v="2021-08-13T00:00:00"/>
    <n v="8"/>
    <n v="0"/>
  </r>
  <r>
    <x v="2"/>
    <x v="36"/>
    <x v="36"/>
    <n v="3219214405"/>
    <d v="2021-03-16T00:00:00"/>
    <d v="2021-04-15T00:00:00"/>
    <n v="6267"/>
    <n v="1"/>
    <s v="Yes"/>
    <n v="0"/>
    <x v="1"/>
    <d v="2021-04-19T00:00:00"/>
    <n v="34"/>
    <n v="4"/>
  </r>
  <r>
    <x v="2"/>
    <x v="96"/>
    <x v="95"/>
    <n v="3223401501"/>
    <d v="2020-11-30T00:00:00"/>
    <d v="2020-12-30T00:00:00"/>
    <n v="10008"/>
    <n v="0"/>
    <s v="No"/>
    <n v="0"/>
    <x v="0"/>
    <d v="2020-12-30T00:00:00"/>
    <n v="30"/>
    <n v="0"/>
  </r>
  <r>
    <x v="4"/>
    <x v="7"/>
    <x v="7"/>
    <n v="3224727771"/>
    <d v="2021-02-23T00:00:00"/>
    <d v="2021-03-25T00:00:00"/>
    <n v="8471"/>
    <n v="1"/>
    <s v="Yes"/>
    <n v="0"/>
    <x v="1"/>
    <d v="2021-04-01T00:00:00"/>
    <n v="37"/>
    <n v="7"/>
  </r>
  <r>
    <x v="1"/>
    <x v="13"/>
    <x v="13"/>
    <n v="3225557120"/>
    <d v="2021-02-20T00:00:00"/>
    <d v="2021-03-22T00:00:00"/>
    <n v="2925"/>
    <n v="0"/>
    <s v="No"/>
    <n v="0"/>
    <x v="0"/>
    <d v="2021-03-23T00:00:00"/>
    <n v="31"/>
    <n v="1"/>
  </r>
  <r>
    <x v="0"/>
    <x v="39"/>
    <x v="39"/>
    <n v="3228259319"/>
    <d v="2020-11-11T00:00:00"/>
    <d v="2020-12-11T00:00:00"/>
    <n v="9419"/>
    <n v="0"/>
    <s v="No"/>
    <n v="0"/>
    <x v="0"/>
    <d v="2020-12-15T00:00:00"/>
    <n v="34"/>
    <n v="4"/>
  </r>
  <r>
    <x v="0"/>
    <x v="60"/>
    <x v="60"/>
    <n v="3230944193"/>
    <d v="2020-07-24T00:00:00"/>
    <d v="2020-08-23T00:00:00"/>
    <n v="7784"/>
    <n v="0"/>
    <s v="No"/>
    <n v="0"/>
    <x v="0"/>
    <d v="2020-08-15T00:00:00"/>
    <n v="22"/>
    <n v="0"/>
  </r>
  <r>
    <x v="1"/>
    <x v="50"/>
    <x v="50"/>
    <n v="3240616518"/>
    <d v="2021-10-18T00:00:00"/>
    <d v="2021-11-17T00:00:00"/>
    <n v="6356"/>
    <n v="1"/>
    <s v="Yes"/>
    <n v="1"/>
    <x v="2"/>
    <d v="2021-10-22T00:00:00"/>
    <n v="4"/>
    <n v="0"/>
  </r>
  <r>
    <x v="0"/>
    <x v="48"/>
    <x v="48"/>
    <n v="3242588970"/>
    <d v="2021-05-15T00:00:00"/>
    <d v="2021-06-14T00:00:00"/>
    <n v="3523"/>
    <n v="0"/>
    <s v="No"/>
    <n v="0"/>
    <x v="0"/>
    <d v="2021-06-07T00:00:00"/>
    <n v="23"/>
    <n v="0"/>
  </r>
  <r>
    <x v="4"/>
    <x v="7"/>
    <x v="7"/>
    <n v="3242899571"/>
    <d v="2020-03-25T00:00:00"/>
    <d v="2020-04-24T00:00:00"/>
    <n v="4559"/>
    <n v="0"/>
    <s v="No"/>
    <n v="0"/>
    <x v="0"/>
    <d v="2020-04-28T00:00:00"/>
    <n v="34"/>
    <n v="4"/>
  </r>
  <r>
    <x v="4"/>
    <x v="10"/>
    <x v="10"/>
    <n v="3244991557"/>
    <d v="2021-04-06T00:00:00"/>
    <d v="2021-05-06T00:00:00"/>
    <n v="7644"/>
    <n v="0"/>
    <s v="No"/>
    <n v="0"/>
    <x v="0"/>
    <d v="2021-04-17T00:00:00"/>
    <n v="11"/>
    <n v="0"/>
  </r>
  <r>
    <x v="4"/>
    <x v="20"/>
    <x v="20"/>
    <n v="3248497540"/>
    <d v="2020-06-09T00:00:00"/>
    <d v="2020-07-09T00:00:00"/>
    <n v="6806"/>
    <n v="0"/>
    <s v="No"/>
    <n v="0"/>
    <x v="0"/>
    <d v="2020-07-06T00:00:00"/>
    <n v="27"/>
    <n v="0"/>
  </r>
  <r>
    <x v="4"/>
    <x v="20"/>
    <x v="20"/>
    <n v="3248545962"/>
    <d v="2020-03-24T00:00:00"/>
    <d v="2020-04-23T00:00:00"/>
    <n v="6308"/>
    <n v="1"/>
    <s v="Yes"/>
    <n v="0"/>
    <x v="1"/>
    <d v="2020-05-07T00:00:00"/>
    <n v="44"/>
    <n v="14"/>
  </r>
  <r>
    <x v="4"/>
    <x v="80"/>
    <x v="79"/>
    <n v="3250840107"/>
    <d v="2021-11-28T00:00:00"/>
    <d v="2021-12-28T00:00:00"/>
    <n v="4257"/>
    <n v="0"/>
    <s v="No"/>
    <n v="0"/>
    <x v="0"/>
    <d v="2021-12-23T00:00:00"/>
    <n v="25"/>
    <n v="0"/>
  </r>
  <r>
    <x v="4"/>
    <x v="56"/>
    <x v="56"/>
    <n v="3261039339"/>
    <d v="2021-03-29T00:00:00"/>
    <d v="2021-04-28T00:00:00"/>
    <n v="1463"/>
    <n v="0"/>
    <s v="No"/>
    <n v="0"/>
    <x v="0"/>
    <d v="2021-04-24T00:00:00"/>
    <n v="26"/>
    <n v="0"/>
  </r>
  <r>
    <x v="4"/>
    <x v="51"/>
    <x v="51"/>
    <n v="3264536681"/>
    <d v="2020-10-15T00:00:00"/>
    <d v="2020-11-14T00:00:00"/>
    <n v="3277"/>
    <n v="0"/>
    <s v="No"/>
    <n v="0"/>
    <x v="0"/>
    <d v="2020-11-16T00:00:00"/>
    <n v="32"/>
    <n v="2"/>
  </r>
  <r>
    <x v="1"/>
    <x v="16"/>
    <x v="16"/>
    <n v="3267864290"/>
    <d v="2020-01-15T00:00:00"/>
    <d v="2020-02-14T00:00:00"/>
    <n v="5755"/>
    <n v="0"/>
    <s v="No"/>
    <n v="0"/>
    <x v="0"/>
    <d v="2020-02-15T00:00:00"/>
    <n v="31"/>
    <n v="1"/>
  </r>
  <r>
    <x v="3"/>
    <x v="74"/>
    <x v="29"/>
    <n v="3271911081"/>
    <d v="2021-08-26T00:00:00"/>
    <d v="2021-09-25T00:00:00"/>
    <n v="4968"/>
    <n v="1"/>
    <s v="Yes"/>
    <n v="0"/>
    <x v="1"/>
    <d v="2021-10-15T00:00:00"/>
    <n v="50"/>
    <n v="20"/>
  </r>
  <r>
    <x v="0"/>
    <x v="33"/>
    <x v="33"/>
    <n v="3284111300"/>
    <d v="2020-07-14T00:00:00"/>
    <d v="2020-08-13T00:00:00"/>
    <n v="8931"/>
    <n v="0"/>
    <s v="No"/>
    <n v="0"/>
    <x v="0"/>
    <d v="2020-08-02T00:00:00"/>
    <n v="19"/>
    <n v="0"/>
  </r>
  <r>
    <x v="1"/>
    <x v="43"/>
    <x v="43"/>
    <n v="3285658330"/>
    <d v="2021-08-19T00:00:00"/>
    <d v="2021-09-18T00:00:00"/>
    <n v="4754"/>
    <n v="0"/>
    <s v="No"/>
    <n v="0"/>
    <x v="0"/>
    <d v="2021-09-26T00:00:00"/>
    <n v="38"/>
    <n v="8"/>
  </r>
  <r>
    <x v="0"/>
    <x v="29"/>
    <x v="29"/>
    <n v="3289097967"/>
    <d v="2021-08-30T00:00:00"/>
    <d v="2021-09-29T00:00:00"/>
    <n v="8260"/>
    <n v="1"/>
    <s v="Yes"/>
    <n v="0"/>
    <x v="1"/>
    <d v="2021-10-03T00:00:00"/>
    <n v="34"/>
    <n v="4"/>
  </r>
  <r>
    <x v="1"/>
    <x v="90"/>
    <x v="89"/>
    <n v="3289137440"/>
    <d v="2020-08-02T00:00:00"/>
    <d v="2020-09-01T00:00:00"/>
    <n v="8475"/>
    <n v="0"/>
    <s v="No"/>
    <n v="0"/>
    <x v="0"/>
    <d v="2020-09-13T00:00:00"/>
    <n v="42"/>
    <n v="12"/>
  </r>
  <r>
    <x v="3"/>
    <x v="91"/>
    <x v="90"/>
    <n v="3289419980"/>
    <d v="2020-03-24T00:00:00"/>
    <d v="2020-04-23T00:00:00"/>
    <n v="711"/>
    <n v="0"/>
    <s v="No"/>
    <n v="0"/>
    <x v="0"/>
    <d v="2020-04-09T00:00:00"/>
    <n v="16"/>
    <n v="0"/>
  </r>
  <r>
    <x v="0"/>
    <x v="71"/>
    <x v="71"/>
    <n v="3294653032"/>
    <d v="2020-12-07T00:00:00"/>
    <d v="2021-01-06T00:00:00"/>
    <n v="7773"/>
    <n v="0"/>
    <s v="No"/>
    <n v="0"/>
    <x v="0"/>
    <d v="2020-12-19T00:00:00"/>
    <n v="12"/>
    <n v="0"/>
  </r>
  <r>
    <x v="3"/>
    <x v="93"/>
    <x v="92"/>
    <n v="3298709830"/>
    <d v="2020-04-10T00:00:00"/>
    <d v="2020-05-10T00:00:00"/>
    <n v="2124"/>
    <n v="0"/>
    <s v="No"/>
    <n v="0"/>
    <x v="0"/>
    <d v="2020-05-04T00:00:00"/>
    <n v="24"/>
    <n v="0"/>
  </r>
  <r>
    <x v="1"/>
    <x v="52"/>
    <x v="52"/>
    <n v="3312319528"/>
    <d v="2020-06-07T00:00:00"/>
    <d v="2020-07-07T00:00:00"/>
    <n v="7260"/>
    <n v="0"/>
    <s v="No"/>
    <n v="0"/>
    <x v="0"/>
    <d v="2020-06-16T00:00:00"/>
    <n v="9"/>
    <n v="0"/>
  </r>
  <r>
    <x v="4"/>
    <x v="66"/>
    <x v="66"/>
    <n v="3314980148"/>
    <d v="2020-01-08T00:00:00"/>
    <d v="2020-02-07T00:00:00"/>
    <n v="2884"/>
    <n v="0"/>
    <s v="No"/>
    <n v="0"/>
    <x v="0"/>
    <d v="2020-02-01T00:00:00"/>
    <n v="24"/>
    <n v="0"/>
  </r>
  <r>
    <x v="4"/>
    <x v="84"/>
    <x v="83"/>
    <n v="3315197094"/>
    <d v="2021-09-13T00:00:00"/>
    <d v="2021-10-13T00:00:00"/>
    <n v="6179"/>
    <n v="1"/>
    <s v="Yes"/>
    <n v="0"/>
    <x v="1"/>
    <d v="2021-10-03T00:00:00"/>
    <n v="20"/>
    <n v="0"/>
  </r>
  <r>
    <x v="1"/>
    <x v="19"/>
    <x v="19"/>
    <n v="3319185490"/>
    <d v="2020-05-10T00:00:00"/>
    <d v="2020-06-09T00:00:00"/>
    <n v="7776"/>
    <n v="0"/>
    <s v="No"/>
    <n v="0"/>
    <x v="0"/>
    <d v="2020-05-30T00:00:00"/>
    <n v="20"/>
    <n v="0"/>
  </r>
  <r>
    <x v="0"/>
    <x v="98"/>
    <x v="97"/>
    <n v="3320090298"/>
    <d v="2021-05-19T00:00:00"/>
    <d v="2021-06-18T00:00:00"/>
    <n v="7965"/>
    <n v="0"/>
    <s v="No"/>
    <n v="0"/>
    <x v="0"/>
    <d v="2021-06-05T00:00:00"/>
    <n v="17"/>
    <n v="0"/>
  </r>
  <r>
    <x v="0"/>
    <x v="45"/>
    <x v="45"/>
    <n v="3336714183"/>
    <d v="2020-03-17T00:00:00"/>
    <d v="2020-04-16T00:00:00"/>
    <n v="5336"/>
    <n v="0"/>
    <s v="No"/>
    <n v="0"/>
    <x v="0"/>
    <d v="2020-04-15T00:00:00"/>
    <n v="29"/>
    <n v="0"/>
  </r>
  <r>
    <x v="4"/>
    <x v="37"/>
    <x v="37"/>
    <n v="3341311423"/>
    <d v="2021-09-02T00:00:00"/>
    <d v="2021-10-02T00:00:00"/>
    <n v="6897"/>
    <n v="0"/>
    <s v="No"/>
    <n v="0"/>
    <x v="0"/>
    <d v="2021-09-28T00:00:00"/>
    <n v="26"/>
    <n v="0"/>
  </r>
  <r>
    <x v="0"/>
    <x v="78"/>
    <x v="77"/>
    <n v="3342383577"/>
    <d v="2021-06-21T00:00:00"/>
    <d v="2021-07-21T00:00:00"/>
    <n v="3609"/>
    <n v="0"/>
    <s v="No"/>
    <n v="0"/>
    <x v="0"/>
    <d v="2021-07-12T00:00:00"/>
    <n v="21"/>
    <n v="0"/>
  </r>
  <r>
    <x v="0"/>
    <x v="75"/>
    <x v="74"/>
    <n v="3345939091"/>
    <d v="2021-11-21T00:00:00"/>
    <d v="2021-12-21T00:00:00"/>
    <n v="10241"/>
    <n v="0"/>
    <s v="No"/>
    <n v="0"/>
    <x v="0"/>
    <d v="2021-11-28T00:00:00"/>
    <n v="7"/>
    <n v="0"/>
  </r>
  <r>
    <x v="2"/>
    <x v="17"/>
    <x v="17"/>
    <n v="3347038968"/>
    <d v="2020-06-13T00:00:00"/>
    <d v="2020-07-13T00:00:00"/>
    <n v="8170"/>
    <n v="1"/>
    <s v="Yes"/>
    <n v="0"/>
    <x v="1"/>
    <d v="2020-07-10T00:00:00"/>
    <n v="27"/>
    <n v="0"/>
  </r>
  <r>
    <x v="1"/>
    <x v="90"/>
    <x v="89"/>
    <n v="3347423476"/>
    <d v="2021-05-27T00:00:00"/>
    <d v="2021-06-26T00:00:00"/>
    <n v="10452"/>
    <n v="0"/>
    <s v="No"/>
    <n v="0"/>
    <x v="0"/>
    <d v="2021-07-07T00:00:00"/>
    <n v="41"/>
    <n v="11"/>
  </r>
  <r>
    <x v="2"/>
    <x v="81"/>
    <x v="80"/>
    <n v="3353183486"/>
    <d v="2020-10-29T00:00:00"/>
    <d v="2020-11-28T00:00:00"/>
    <n v="4970"/>
    <n v="0"/>
    <s v="No"/>
    <n v="0"/>
    <x v="0"/>
    <d v="2020-11-30T00:00:00"/>
    <n v="32"/>
    <n v="2"/>
  </r>
  <r>
    <x v="0"/>
    <x v="78"/>
    <x v="77"/>
    <n v="3355481569"/>
    <d v="2021-08-27T00:00:00"/>
    <d v="2021-09-26T00:00:00"/>
    <n v="6273"/>
    <n v="0"/>
    <s v="No"/>
    <n v="0"/>
    <x v="0"/>
    <d v="2021-09-19T00:00:00"/>
    <n v="23"/>
    <n v="0"/>
  </r>
  <r>
    <x v="0"/>
    <x v="28"/>
    <x v="28"/>
    <n v="3357258713"/>
    <d v="2021-03-24T00:00:00"/>
    <d v="2021-04-23T00:00:00"/>
    <n v="6537"/>
    <n v="0"/>
    <s v="No"/>
    <n v="0"/>
    <x v="0"/>
    <d v="2021-04-07T00:00:00"/>
    <n v="14"/>
    <n v="0"/>
  </r>
  <r>
    <x v="1"/>
    <x v="76"/>
    <x v="75"/>
    <n v="3359614666"/>
    <d v="2020-10-30T00:00:00"/>
    <d v="2020-11-29T00:00:00"/>
    <n v="5693"/>
    <n v="0"/>
    <s v="No"/>
    <n v="0"/>
    <x v="0"/>
    <d v="2020-11-17T00:00:00"/>
    <n v="18"/>
    <n v="0"/>
  </r>
  <r>
    <x v="1"/>
    <x v="3"/>
    <x v="3"/>
    <n v="3362601597"/>
    <d v="2021-11-30T00:00:00"/>
    <d v="2021-12-30T00:00:00"/>
    <n v="5254"/>
    <n v="0"/>
    <s v="No"/>
    <n v="0"/>
    <x v="0"/>
    <d v="2022-01-05T00:00:00"/>
    <n v="36"/>
    <n v="6"/>
  </r>
  <r>
    <x v="4"/>
    <x v="70"/>
    <x v="70"/>
    <n v="3363342172"/>
    <d v="2021-03-09T00:00:00"/>
    <d v="2021-04-08T00:00:00"/>
    <n v="4475"/>
    <n v="0"/>
    <s v="No"/>
    <n v="0"/>
    <x v="0"/>
    <d v="2021-03-26T00:00:00"/>
    <n v="17"/>
    <n v="0"/>
  </r>
  <r>
    <x v="1"/>
    <x v="46"/>
    <x v="46"/>
    <n v="3369665872"/>
    <d v="2021-04-20T00:00:00"/>
    <d v="2021-05-20T00:00:00"/>
    <n v="6348"/>
    <n v="0"/>
    <s v="No"/>
    <n v="0"/>
    <x v="0"/>
    <d v="2021-05-16T00:00:00"/>
    <n v="26"/>
    <n v="0"/>
  </r>
  <r>
    <x v="2"/>
    <x v="4"/>
    <x v="4"/>
    <n v="3371422208"/>
    <d v="2021-05-11T00:00:00"/>
    <d v="2021-06-10T00:00:00"/>
    <n v="6103"/>
    <n v="0"/>
    <s v="No"/>
    <n v="0"/>
    <x v="0"/>
    <d v="2021-05-25T00:00:00"/>
    <n v="14"/>
    <n v="0"/>
  </r>
  <r>
    <x v="3"/>
    <x v="65"/>
    <x v="65"/>
    <n v="3372046335"/>
    <d v="2020-03-17T00:00:00"/>
    <d v="2020-04-16T00:00:00"/>
    <n v="2616"/>
    <n v="1"/>
    <s v="Yes"/>
    <n v="0"/>
    <x v="1"/>
    <d v="2020-04-12T00:00:00"/>
    <n v="26"/>
    <n v="0"/>
  </r>
  <r>
    <x v="2"/>
    <x v="81"/>
    <x v="80"/>
    <n v="3374535086"/>
    <d v="2021-08-12T00:00:00"/>
    <d v="2021-09-11T00:00:00"/>
    <n v="4931"/>
    <n v="1"/>
    <s v="Yes"/>
    <n v="0"/>
    <x v="1"/>
    <d v="2021-09-30T00:00:00"/>
    <n v="49"/>
    <n v="19"/>
  </r>
  <r>
    <x v="3"/>
    <x v="65"/>
    <x v="65"/>
    <n v="3378881881"/>
    <d v="2021-03-16T00:00:00"/>
    <d v="2021-04-15T00:00:00"/>
    <n v="1388"/>
    <n v="0"/>
    <s v="No"/>
    <n v="0"/>
    <x v="0"/>
    <d v="2021-03-21T00:00:00"/>
    <n v="5"/>
    <n v="0"/>
  </r>
  <r>
    <x v="3"/>
    <x v="6"/>
    <x v="6"/>
    <n v="3388237396"/>
    <d v="2020-12-04T00:00:00"/>
    <d v="2021-01-03T00:00:00"/>
    <n v="5778"/>
    <n v="0"/>
    <s v="No"/>
    <n v="0"/>
    <x v="0"/>
    <d v="2021-01-10T00:00:00"/>
    <n v="37"/>
    <n v="7"/>
  </r>
  <r>
    <x v="2"/>
    <x v="82"/>
    <x v="81"/>
    <n v="3388733623"/>
    <d v="2020-03-15T00:00:00"/>
    <d v="2020-04-14T00:00:00"/>
    <n v="5817"/>
    <n v="0"/>
    <s v="No"/>
    <n v="0"/>
    <x v="0"/>
    <d v="2020-05-04T00:00:00"/>
    <n v="50"/>
    <n v="20"/>
  </r>
  <r>
    <x v="0"/>
    <x v="29"/>
    <x v="29"/>
    <n v="3392014041"/>
    <d v="2020-03-01T00:00:00"/>
    <d v="2020-03-31T00:00:00"/>
    <n v="5654"/>
    <n v="0"/>
    <s v="No"/>
    <n v="0"/>
    <x v="0"/>
    <d v="2020-03-24T00:00:00"/>
    <n v="23"/>
    <n v="0"/>
  </r>
  <r>
    <x v="2"/>
    <x v="12"/>
    <x v="12"/>
    <n v="3394333507"/>
    <d v="2021-08-04T00:00:00"/>
    <d v="2021-09-03T00:00:00"/>
    <n v="6560"/>
    <n v="0"/>
    <s v="No"/>
    <n v="0"/>
    <x v="0"/>
    <d v="2021-08-18T00:00:00"/>
    <n v="14"/>
    <n v="0"/>
  </r>
  <r>
    <x v="4"/>
    <x v="84"/>
    <x v="83"/>
    <n v="3398429374"/>
    <d v="2021-09-01T00:00:00"/>
    <d v="2021-10-01T00:00:00"/>
    <n v="6898"/>
    <n v="0"/>
    <s v="No"/>
    <n v="0"/>
    <x v="0"/>
    <d v="2021-09-12T00:00:00"/>
    <n v="11"/>
    <n v="0"/>
  </r>
  <r>
    <x v="0"/>
    <x v="0"/>
    <x v="0"/>
    <n v="3399547582"/>
    <d v="2020-10-24T00:00:00"/>
    <d v="2020-11-23T00:00:00"/>
    <n v="5070"/>
    <n v="0"/>
    <s v="No"/>
    <n v="0"/>
    <x v="0"/>
    <d v="2020-11-06T00:00:00"/>
    <n v="13"/>
    <n v="0"/>
  </r>
  <r>
    <x v="1"/>
    <x v="67"/>
    <x v="67"/>
    <n v="3404073698"/>
    <d v="2020-05-22T00:00:00"/>
    <d v="2020-06-21T00:00:00"/>
    <n v="8782"/>
    <n v="0"/>
    <s v="No"/>
    <n v="0"/>
    <x v="0"/>
    <d v="2020-06-13T00:00:00"/>
    <n v="22"/>
    <n v="0"/>
  </r>
  <r>
    <x v="0"/>
    <x v="98"/>
    <x v="97"/>
    <n v="3414952429"/>
    <d v="2021-03-10T00:00:00"/>
    <d v="2021-04-09T00:00:00"/>
    <n v="6224"/>
    <n v="0"/>
    <s v="No"/>
    <n v="0"/>
    <x v="0"/>
    <d v="2021-04-05T00:00:00"/>
    <n v="26"/>
    <n v="0"/>
  </r>
  <r>
    <x v="0"/>
    <x v="23"/>
    <x v="23"/>
    <n v="3416294053"/>
    <d v="2021-01-04T00:00:00"/>
    <d v="2021-02-03T00:00:00"/>
    <n v="5803"/>
    <n v="0"/>
    <s v="No"/>
    <n v="0"/>
    <x v="0"/>
    <d v="2021-02-03T00:00:00"/>
    <n v="30"/>
    <n v="0"/>
  </r>
  <r>
    <x v="1"/>
    <x v="67"/>
    <x v="67"/>
    <n v="3418724483"/>
    <d v="2021-04-17T00:00:00"/>
    <d v="2021-05-17T00:00:00"/>
    <n v="7926"/>
    <n v="0"/>
    <s v="No"/>
    <n v="0"/>
    <x v="0"/>
    <d v="2021-04-24T00:00:00"/>
    <n v="7"/>
    <n v="0"/>
  </r>
  <r>
    <x v="3"/>
    <x v="93"/>
    <x v="92"/>
    <n v="3424410029"/>
    <d v="2021-11-13T00:00:00"/>
    <d v="2021-12-13T00:00:00"/>
    <n v="2363"/>
    <n v="0"/>
    <s v="No"/>
    <n v="0"/>
    <x v="0"/>
    <d v="2021-11-19T00:00:00"/>
    <n v="6"/>
    <n v="0"/>
  </r>
  <r>
    <x v="4"/>
    <x v="7"/>
    <x v="7"/>
    <n v="3428691656"/>
    <d v="2021-06-13T00:00:00"/>
    <d v="2021-07-13T00:00:00"/>
    <n v="5047"/>
    <n v="0"/>
    <s v="No"/>
    <n v="0"/>
    <x v="0"/>
    <d v="2021-07-18T00:00:00"/>
    <n v="35"/>
    <n v="5"/>
  </r>
  <r>
    <x v="0"/>
    <x v="2"/>
    <x v="2"/>
    <n v="3435598635"/>
    <d v="2020-11-28T00:00:00"/>
    <d v="2020-12-28T00:00:00"/>
    <n v="7582"/>
    <n v="0"/>
    <s v="No"/>
    <n v="0"/>
    <x v="0"/>
    <d v="2020-12-02T00:00:00"/>
    <n v="4"/>
    <n v="0"/>
  </r>
  <r>
    <x v="4"/>
    <x v="31"/>
    <x v="31"/>
    <n v="3437789966"/>
    <d v="2020-04-29T00:00:00"/>
    <d v="2020-05-29T00:00:00"/>
    <n v="5226"/>
    <n v="0"/>
    <s v="No"/>
    <n v="0"/>
    <x v="0"/>
    <d v="2020-06-06T00:00:00"/>
    <n v="38"/>
    <n v="8"/>
  </r>
  <r>
    <x v="0"/>
    <x v="63"/>
    <x v="63"/>
    <n v="3438246206"/>
    <d v="2021-08-31T00:00:00"/>
    <d v="2021-09-30T00:00:00"/>
    <n v="6601"/>
    <n v="0"/>
    <s v="No"/>
    <n v="0"/>
    <x v="0"/>
    <d v="2021-09-12T00:00:00"/>
    <n v="12"/>
    <n v="0"/>
  </r>
  <r>
    <x v="2"/>
    <x v="17"/>
    <x v="17"/>
    <n v="3442695944"/>
    <d v="2020-05-11T00:00:00"/>
    <d v="2020-06-10T00:00:00"/>
    <n v="8439"/>
    <n v="1"/>
    <s v="Yes"/>
    <n v="0"/>
    <x v="1"/>
    <d v="2020-06-07T00:00:00"/>
    <n v="27"/>
    <n v="0"/>
  </r>
  <r>
    <x v="1"/>
    <x v="50"/>
    <x v="50"/>
    <n v="3453759273"/>
    <d v="2020-12-09T00:00:00"/>
    <d v="2021-01-08T00:00:00"/>
    <n v="8127"/>
    <n v="0"/>
    <s v="No"/>
    <n v="0"/>
    <x v="0"/>
    <d v="2020-12-13T00:00:00"/>
    <n v="4"/>
    <n v="0"/>
  </r>
  <r>
    <x v="0"/>
    <x v="28"/>
    <x v="28"/>
    <n v="3461153482"/>
    <d v="2020-10-12T00:00:00"/>
    <d v="2020-11-11T00:00:00"/>
    <n v="8847"/>
    <n v="0"/>
    <s v="No"/>
    <n v="0"/>
    <x v="0"/>
    <d v="2020-11-07T00:00:00"/>
    <n v="26"/>
    <n v="0"/>
  </r>
  <r>
    <x v="2"/>
    <x v="21"/>
    <x v="21"/>
    <n v="3470607785"/>
    <d v="2021-04-13T00:00:00"/>
    <d v="2021-05-13T00:00:00"/>
    <n v="3860"/>
    <n v="0"/>
    <s v="No"/>
    <n v="0"/>
    <x v="0"/>
    <d v="2021-05-01T00:00:00"/>
    <n v="18"/>
    <n v="0"/>
  </r>
  <r>
    <x v="2"/>
    <x v="77"/>
    <x v="76"/>
    <n v="3478923173"/>
    <d v="2020-05-28T00:00:00"/>
    <d v="2020-06-27T00:00:00"/>
    <n v="8748"/>
    <n v="1"/>
    <s v="Yes"/>
    <n v="0"/>
    <x v="1"/>
    <d v="2020-07-03T00:00:00"/>
    <n v="36"/>
    <n v="6"/>
  </r>
  <r>
    <x v="1"/>
    <x v="13"/>
    <x v="13"/>
    <n v="9199249934"/>
    <d v="2020-08-21T00:00:00"/>
    <d v="2020-09-20T00:00:00"/>
    <n v="4262"/>
    <n v="1"/>
    <s v="Yes"/>
    <n v="0"/>
    <x v="1"/>
    <d v="2020-10-14T00:00:00"/>
    <n v="54"/>
    <n v="24"/>
  </r>
  <r>
    <x v="4"/>
    <x v="51"/>
    <x v="51"/>
    <n v="3480606970"/>
    <d v="2021-05-09T00:00:00"/>
    <d v="2021-06-08T00:00:00"/>
    <n v="5883"/>
    <n v="0"/>
    <s v="No"/>
    <n v="0"/>
    <x v="0"/>
    <d v="2021-06-11T00:00:00"/>
    <n v="33"/>
    <n v="3"/>
  </r>
  <r>
    <x v="1"/>
    <x v="54"/>
    <x v="54"/>
    <n v="3486080032"/>
    <d v="2020-08-23T00:00:00"/>
    <d v="2020-09-22T00:00:00"/>
    <n v="6312"/>
    <n v="0"/>
    <s v="No"/>
    <n v="0"/>
    <x v="0"/>
    <d v="2020-09-22T00:00:00"/>
    <n v="30"/>
    <n v="0"/>
  </r>
  <r>
    <x v="4"/>
    <x v="80"/>
    <x v="79"/>
    <n v="3491048160"/>
    <d v="2021-08-28T00:00:00"/>
    <d v="2021-09-27T00:00:00"/>
    <n v="6302"/>
    <n v="0"/>
    <s v="No"/>
    <n v="0"/>
    <x v="0"/>
    <d v="2021-09-17T00:00:00"/>
    <n v="20"/>
    <n v="0"/>
  </r>
  <r>
    <x v="0"/>
    <x v="48"/>
    <x v="48"/>
    <n v="3503012790"/>
    <d v="2021-05-14T00:00:00"/>
    <d v="2021-06-13T00:00:00"/>
    <n v="4367"/>
    <n v="0"/>
    <s v="No"/>
    <n v="0"/>
    <x v="0"/>
    <d v="2021-05-29T00:00:00"/>
    <n v="15"/>
    <n v="0"/>
  </r>
  <r>
    <x v="0"/>
    <x v="32"/>
    <x v="32"/>
    <n v="3509509542"/>
    <d v="2021-08-09T00:00:00"/>
    <d v="2021-09-08T00:00:00"/>
    <n v="6682"/>
    <n v="0"/>
    <s v="No"/>
    <n v="0"/>
    <x v="0"/>
    <d v="2021-09-02T00:00:00"/>
    <n v="24"/>
    <n v="0"/>
  </r>
  <r>
    <x v="3"/>
    <x v="74"/>
    <x v="29"/>
    <n v="3510258292"/>
    <d v="2020-06-13T00:00:00"/>
    <d v="2020-07-13T00:00:00"/>
    <n v="3806"/>
    <n v="0"/>
    <s v="No"/>
    <n v="0"/>
    <x v="0"/>
    <d v="2020-07-09T00:00:00"/>
    <n v="26"/>
    <n v="0"/>
  </r>
  <r>
    <x v="3"/>
    <x v="9"/>
    <x v="9"/>
    <n v="3511077910"/>
    <d v="2020-10-06T00:00:00"/>
    <d v="2020-11-05T00:00:00"/>
    <n v="4744"/>
    <n v="0"/>
    <s v="No"/>
    <n v="0"/>
    <x v="0"/>
    <d v="2020-11-04T00:00:00"/>
    <n v="29"/>
    <n v="0"/>
  </r>
  <r>
    <x v="1"/>
    <x v="25"/>
    <x v="25"/>
    <n v="3558050155"/>
    <d v="2020-07-28T00:00:00"/>
    <d v="2020-08-27T00:00:00"/>
    <n v="5964"/>
    <n v="1"/>
    <s v="Yes"/>
    <n v="0"/>
    <x v="1"/>
    <d v="2020-09-07T00:00:00"/>
    <n v="41"/>
    <n v="11"/>
  </r>
  <r>
    <x v="0"/>
    <x v="15"/>
    <x v="15"/>
    <n v="3516217989"/>
    <d v="2020-09-03T00:00:00"/>
    <d v="2020-10-03T00:00:00"/>
    <n v="6495"/>
    <n v="0"/>
    <s v="No"/>
    <n v="0"/>
    <x v="0"/>
    <d v="2020-09-16T00:00:00"/>
    <n v="13"/>
    <n v="0"/>
  </r>
  <r>
    <x v="2"/>
    <x v="4"/>
    <x v="4"/>
    <n v="3517011034"/>
    <d v="2021-02-15T00:00:00"/>
    <d v="2021-03-17T00:00:00"/>
    <n v="6528"/>
    <n v="0"/>
    <s v="No"/>
    <n v="0"/>
    <x v="0"/>
    <d v="2021-03-01T00:00:00"/>
    <n v="14"/>
    <n v="0"/>
  </r>
  <r>
    <x v="3"/>
    <x v="91"/>
    <x v="90"/>
    <n v="3520423399"/>
    <d v="2021-10-04T00:00:00"/>
    <d v="2021-11-03T00:00:00"/>
    <n v="2477"/>
    <n v="0"/>
    <s v="No"/>
    <n v="0"/>
    <x v="0"/>
    <d v="2021-10-17T00:00:00"/>
    <n v="13"/>
    <n v="0"/>
  </r>
  <r>
    <x v="0"/>
    <x v="23"/>
    <x v="23"/>
    <n v="3520663396"/>
    <d v="2021-05-28T00:00:00"/>
    <d v="2021-06-27T00:00:00"/>
    <n v="7459"/>
    <n v="0"/>
    <s v="No"/>
    <n v="0"/>
    <x v="0"/>
    <d v="2021-06-27T00:00:00"/>
    <n v="30"/>
    <n v="0"/>
  </r>
  <r>
    <x v="1"/>
    <x v="3"/>
    <x v="3"/>
    <n v="3523951475"/>
    <d v="2021-11-25T00:00:00"/>
    <d v="2021-12-25T00:00:00"/>
    <n v="10704"/>
    <n v="0"/>
    <s v="No"/>
    <n v="0"/>
    <x v="0"/>
    <d v="2021-12-27T00:00:00"/>
    <n v="32"/>
    <n v="2"/>
  </r>
  <r>
    <x v="0"/>
    <x v="28"/>
    <x v="28"/>
    <n v="3524586307"/>
    <d v="2020-09-24T00:00:00"/>
    <d v="2020-10-24T00:00:00"/>
    <n v="5536"/>
    <n v="0"/>
    <s v="No"/>
    <n v="0"/>
    <x v="0"/>
    <d v="2020-10-16T00:00:00"/>
    <n v="22"/>
    <n v="0"/>
  </r>
  <r>
    <x v="4"/>
    <x v="20"/>
    <x v="20"/>
    <n v="3524717788"/>
    <d v="2020-02-15T00:00:00"/>
    <d v="2020-03-16T00:00:00"/>
    <n v="5636"/>
    <n v="0"/>
    <s v="No"/>
    <n v="0"/>
    <x v="0"/>
    <d v="2020-03-25T00:00:00"/>
    <n v="39"/>
    <n v="9"/>
  </r>
  <r>
    <x v="3"/>
    <x v="93"/>
    <x v="92"/>
    <n v="3530838063"/>
    <d v="2020-05-16T00:00:00"/>
    <d v="2020-06-15T00:00:00"/>
    <n v="5058"/>
    <n v="0"/>
    <s v="No"/>
    <n v="0"/>
    <x v="0"/>
    <d v="2020-06-01T00:00:00"/>
    <n v="16"/>
    <n v="0"/>
  </r>
  <r>
    <x v="4"/>
    <x v="69"/>
    <x v="69"/>
    <n v="3542268547"/>
    <d v="2021-08-27T00:00:00"/>
    <d v="2021-09-26T00:00:00"/>
    <n v="5720"/>
    <n v="0"/>
    <s v="No"/>
    <n v="0"/>
    <x v="0"/>
    <d v="2021-10-01T00:00:00"/>
    <n v="35"/>
    <n v="5"/>
  </r>
  <r>
    <x v="0"/>
    <x v="23"/>
    <x v="23"/>
    <n v="3548287166"/>
    <d v="2021-10-07T00:00:00"/>
    <d v="2021-11-06T00:00:00"/>
    <n v="6339"/>
    <n v="0"/>
    <s v="No"/>
    <n v="0"/>
    <x v="0"/>
    <d v="2021-11-03T00:00:00"/>
    <n v="27"/>
    <n v="0"/>
  </r>
  <r>
    <x v="0"/>
    <x v="78"/>
    <x v="77"/>
    <n v="3550686615"/>
    <d v="2020-02-28T00:00:00"/>
    <d v="2020-03-29T00:00:00"/>
    <n v="4049"/>
    <n v="0"/>
    <s v="No"/>
    <n v="0"/>
    <x v="0"/>
    <d v="2020-03-19T00:00:00"/>
    <n v="20"/>
    <n v="0"/>
  </r>
  <r>
    <x v="4"/>
    <x v="83"/>
    <x v="82"/>
    <n v="3556035555"/>
    <d v="2020-05-06T00:00:00"/>
    <d v="2020-06-05T00:00:00"/>
    <n v="7753"/>
    <n v="0"/>
    <s v="No"/>
    <n v="0"/>
    <x v="0"/>
    <d v="2020-06-11T00:00:00"/>
    <n v="36"/>
    <n v="6"/>
  </r>
  <r>
    <x v="4"/>
    <x v="37"/>
    <x v="37"/>
    <n v="3556859305"/>
    <d v="2021-07-13T00:00:00"/>
    <d v="2021-08-12T00:00:00"/>
    <n v="4448"/>
    <n v="0"/>
    <s v="No"/>
    <n v="0"/>
    <x v="0"/>
    <d v="2021-08-07T00:00:00"/>
    <n v="25"/>
    <n v="0"/>
  </r>
  <r>
    <x v="0"/>
    <x v="89"/>
    <x v="88"/>
    <n v="3557541459"/>
    <d v="2021-08-19T00:00:00"/>
    <d v="2021-09-18T00:00:00"/>
    <n v="5186"/>
    <n v="0"/>
    <s v="No"/>
    <n v="0"/>
    <x v="0"/>
    <d v="2021-09-19T00:00:00"/>
    <n v="31"/>
    <n v="1"/>
  </r>
  <r>
    <x v="1"/>
    <x v="55"/>
    <x v="55"/>
    <n v="498009655"/>
    <d v="2020-08-24T00:00:00"/>
    <d v="2020-09-23T00:00:00"/>
    <n v="7634"/>
    <n v="1"/>
    <s v="Yes"/>
    <n v="0"/>
    <x v="1"/>
    <d v="2020-09-19T00:00:00"/>
    <n v="26"/>
    <n v="0"/>
  </r>
  <r>
    <x v="4"/>
    <x v="87"/>
    <x v="86"/>
    <n v="3559978043"/>
    <d v="2021-08-25T00:00:00"/>
    <d v="2021-09-24T00:00:00"/>
    <n v="5017"/>
    <n v="0"/>
    <s v="No"/>
    <n v="0"/>
    <x v="0"/>
    <d v="2021-09-11T00:00:00"/>
    <n v="17"/>
    <n v="0"/>
  </r>
  <r>
    <x v="0"/>
    <x v="34"/>
    <x v="34"/>
    <n v="3562071227"/>
    <d v="2021-03-14T00:00:00"/>
    <d v="2021-04-13T00:00:00"/>
    <n v="6064"/>
    <n v="0"/>
    <s v="No"/>
    <n v="0"/>
    <x v="0"/>
    <d v="2021-04-16T00:00:00"/>
    <n v="33"/>
    <n v="3"/>
  </r>
  <r>
    <x v="1"/>
    <x v="43"/>
    <x v="43"/>
    <n v="3563628885"/>
    <d v="2021-10-28T00:00:00"/>
    <d v="2021-11-27T00:00:00"/>
    <n v="6726"/>
    <n v="1"/>
    <s v="Yes"/>
    <n v="0"/>
    <x v="1"/>
    <d v="2021-11-22T00:00:00"/>
    <n v="25"/>
    <n v="0"/>
  </r>
  <r>
    <x v="0"/>
    <x v="34"/>
    <x v="34"/>
    <n v="3564452169"/>
    <d v="2021-07-20T00:00:00"/>
    <d v="2021-08-19T00:00:00"/>
    <n v="4893"/>
    <n v="0"/>
    <s v="No"/>
    <n v="0"/>
    <x v="0"/>
    <d v="2021-08-14T00:00:00"/>
    <n v="25"/>
    <n v="0"/>
  </r>
  <r>
    <x v="1"/>
    <x v="54"/>
    <x v="54"/>
    <n v="3575343812"/>
    <d v="2021-05-23T00:00:00"/>
    <d v="2021-06-22T00:00:00"/>
    <n v="7165"/>
    <n v="0"/>
    <s v="No"/>
    <n v="0"/>
    <x v="0"/>
    <d v="2021-06-15T00:00:00"/>
    <n v="23"/>
    <n v="0"/>
  </r>
  <r>
    <x v="4"/>
    <x v="51"/>
    <x v="51"/>
    <n v="3581281649"/>
    <d v="2021-11-29T00:00:00"/>
    <d v="2021-12-29T00:00:00"/>
    <n v="5416"/>
    <n v="0"/>
    <s v="No"/>
    <n v="0"/>
    <x v="0"/>
    <d v="2021-12-26T00:00:00"/>
    <n v="27"/>
    <n v="0"/>
  </r>
  <r>
    <x v="4"/>
    <x v="87"/>
    <x v="86"/>
    <n v="3582527568"/>
    <d v="2020-08-01T00:00:00"/>
    <d v="2020-08-31T00:00:00"/>
    <n v="6444"/>
    <n v="0"/>
    <s v="No"/>
    <n v="0"/>
    <x v="0"/>
    <d v="2020-08-31T00:00:00"/>
    <n v="30"/>
    <n v="0"/>
  </r>
  <r>
    <x v="3"/>
    <x v="64"/>
    <x v="64"/>
    <n v="3603372611"/>
    <d v="2021-04-15T00:00:00"/>
    <d v="2021-05-15T00:00:00"/>
    <n v="6519"/>
    <n v="0"/>
    <s v="No"/>
    <n v="0"/>
    <x v="0"/>
    <d v="2021-05-07T00:00:00"/>
    <n v="22"/>
    <n v="0"/>
  </r>
  <r>
    <x v="0"/>
    <x v="89"/>
    <x v="88"/>
    <n v="3605319346"/>
    <d v="2020-02-11T00:00:00"/>
    <d v="2020-03-12T00:00:00"/>
    <n v="3967"/>
    <n v="0"/>
    <s v="No"/>
    <n v="0"/>
    <x v="0"/>
    <d v="2020-03-18T00:00:00"/>
    <n v="36"/>
    <n v="6"/>
  </r>
  <r>
    <x v="3"/>
    <x v="91"/>
    <x v="90"/>
    <n v="3619199367"/>
    <d v="2021-10-30T00:00:00"/>
    <d v="2021-11-29T00:00:00"/>
    <n v="3047"/>
    <n v="0"/>
    <s v="No"/>
    <n v="0"/>
    <x v="0"/>
    <d v="2021-11-15T00:00:00"/>
    <n v="16"/>
    <n v="0"/>
  </r>
  <r>
    <x v="4"/>
    <x v="70"/>
    <x v="70"/>
    <n v="3621497785"/>
    <d v="2020-12-19T00:00:00"/>
    <d v="2021-01-18T00:00:00"/>
    <n v="2964"/>
    <n v="0"/>
    <s v="No"/>
    <n v="0"/>
    <x v="0"/>
    <d v="2021-01-01T00:00:00"/>
    <n v="13"/>
    <n v="0"/>
  </r>
  <r>
    <x v="3"/>
    <x v="91"/>
    <x v="90"/>
    <n v="3624022887"/>
    <d v="2020-09-11T00:00:00"/>
    <d v="2020-10-11T00:00:00"/>
    <n v="1023"/>
    <n v="0"/>
    <s v="No"/>
    <n v="0"/>
    <x v="0"/>
    <d v="2020-09-27T00:00:00"/>
    <n v="16"/>
    <n v="0"/>
  </r>
  <r>
    <x v="0"/>
    <x v="78"/>
    <x v="77"/>
    <n v="3636727153"/>
    <d v="2020-03-12T00:00:00"/>
    <d v="2020-04-11T00:00:00"/>
    <n v="6783"/>
    <n v="1"/>
    <s v="Yes"/>
    <n v="0"/>
    <x v="1"/>
    <d v="2020-04-12T00:00:00"/>
    <n v="31"/>
    <n v="1"/>
  </r>
  <r>
    <x v="1"/>
    <x v="43"/>
    <x v="43"/>
    <n v="3638200662"/>
    <d v="2020-12-23T00:00:00"/>
    <d v="2021-01-22T00:00:00"/>
    <n v="9294"/>
    <n v="0"/>
    <s v="No"/>
    <n v="0"/>
    <x v="0"/>
    <d v="2021-02-07T00:00:00"/>
    <n v="46"/>
    <n v="16"/>
  </r>
  <r>
    <x v="3"/>
    <x v="6"/>
    <x v="6"/>
    <n v="3651082685"/>
    <d v="2020-03-20T00:00:00"/>
    <d v="2020-04-19T00:00:00"/>
    <n v="2934"/>
    <n v="0"/>
    <s v="No"/>
    <n v="0"/>
    <x v="0"/>
    <d v="2020-05-01T00:00:00"/>
    <n v="42"/>
    <n v="12"/>
  </r>
  <r>
    <x v="0"/>
    <x v="38"/>
    <x v="38"/>
    <n v="3652831331"/>
    <d v="2021-11-22T00:00:00"/>
    <d v="2021-12-22T00:00:00"/>
    <n v="4471"/>
    <n v="0"/>
    <s v="No"/>
    <n v="0"/>
    <x v="0"/>
    <d v="2021-12-04T00:00:00"/>
    <n v="12"/>
    <n v="0"/>
  </r>
  <r>
    <x v="1"/>
    <x v="68"/>
    <x v="68"/>
    <n v="3655387597"/>
    <d v="2020-09-29T00:00:00"/>
    <d v="2020-10-29T00:00:00"/>
    <n v="6310"/>
    <n v="0"/>
    <s v="No"/>
    <n v="0"/>
    <x v="0"/>
    <d v="2020-10-21T00:00:00"/>
    <n v="22"/>
    <n v="0"/>
  </r>
  <r>
    <x v="3"/>
    <x v="44"/>
    <x v="44"/>
    <n v="3666273580"/>
    <d v="2020-05-23T00:00:00"/>
    <d v="2020-06-22T00:00:00"/>
    <n v="4803"/>
    <n v="0"/>
    <s v="No"/>
    <n v="0"/>
    <x v="0"/>
    <d v="2020-06-09T00:00:00"/>
    <n v="17"/>
    <n v="0"/>
  </r>
  <r>
    <x v="3"/>
    <x v="47"/>
    <x v="47"/>
    <n v="3671610537"/>
    <d v="2021-09-15T00:00:00"/>
    <d v="2021-10-15T00:00:00"/>
    <n v="3337"/>
    <n v="0"/>
    <s v="No"/>
    <n v="0"/>
    <x v="0"/>
    <d v="2021-10-28T00:00:00"/>
    <n v="43"/>
    <n v="13"/>
  </r>
  <r>
    <x v="1"/>
    <x v="54"/>
    <x v="54"/>
    <n v="3675527586"/>
    <d v="2021-08-15T00:00:00"/>
    <d v="2021-09-14T00:00:00"/>
    <n v="7405"/>
    <n v="0"/>
    <s v="No"/>
    <n v="0"/>
    <x v="0"/>
    <d v="2021-08-29T00:00:00"/>
    <n v="14"/>
    <n v="0"/>
  </r>
  <r>
    <x v="3"/>
    <x v="65"/>
    <x v="65"/>
    <n v="3679770947"/>
    <d v="2021-01-12T00:00:00"/>
    <d v="2021-02-11T00:00:00"/>
    <n v="1409"/>
    <n v="0"/>
    <s v="No"/>
    <n v="0"/>
    <x v="0"/>
    <d v="2021-01-21T00:00:00"/>
    <n v="9"/>
    <n v="0"/>
  </r>
  <r>
    <x v="2"/>
    <x v="14"/>
    <x v="14"/>
    <n v="3686599515"/>
    <d v="2021-09-10T00:00:00"/>
    <d v="2021-10-10T00:00:00"/>
    <n v="5560"/>
    <n v="1"/>
    <s v="Yes"/>
    <n v="0"/>
    <x v="1"/>
    <d v="2021-10-03T00:00:00"/>
    <n v="23"/>
    <n v="0"/>
  </r>
  <r>
    <x v="4"/>
    <x v="80"/>
    <x v="79"/>
    <n v="3693108174"/>
    <d v="2021-09-13T00:00:00"/>
    <d v="2021-10-13T00:00:00"/>
    <n v="3788"/>
    <n v="0"/>
    <s v="No"/>
    <n v="0"/>
    <x v="0"/>
    <d v="2021-09-25T00:00:00"/>
    <n v="12"/>
    <n v="0"/>
  </r>
  <r>
    <x v="2"/>
    <x v="82"/>
    <x v="81"/>
    <n v="3693123052"/>
    <d v="2021-04-25T00:00:00"/>
    <d v="2021-05-25T00:00:00"/>
    <n v="4782"/>
    <n v="0"/>
    <s v="No"/>
    <n v="0"/>
    <x v="0"/>
    <d v="2021-06-03T00:00:00"/>
    <n v="39"/>
    <n v="9"/>
  </r>
  <r>
    <x v="0"/>
    <x v="0"/>
    <x v="0"/>
    <n v="3699989123"/>
    <d v="2021-09-07T00:00:00"/>
    <d v="2021-10-07T00:00:00"/>
    <n v="6288"/>
    <n v="0"/>
    <s v="No"/>
    <n v="0"/>
    <x v="0"/>
    <d v="2021-09-13T00:00:00"/>
    <n v="6"/>
    <n v="0"/>
  </r>
  <r>
    <x v="1"/>
    <x v="40"/>
    <x v="40"/>
    <n v="3705856926"/>
    <d v="2021-04-29T00:00:00"/>
    <d v="2021-05-29T00:00:00"/>
    <n v="4921"/>
    <n v="0"/>
    <s v="No"/>
    <n v="0"/>
    <x v="0"/>
    <d v="2021-05-03T00:00:00"/>
    <n v="4"/>
    <n v="0"/>
  </r>
  <r>
    <x v="2"/>
    <x v="85"/>
    <x v="84"/>
    <n v="3706686871"/>
    <d v="2020-04-16T00:00:00"/>
    <d v="2020-05-16T00:00:00"/>
    <n v="8884"/>
    <n v="1"/>
    <s v="Yes"/>
    <n v="0"/>
    <x v="1"/>
    <d v="2020-06-18T00:00:00"/>
    <n v="63"/>
    <n v="33"/>
  </r>
  <r>
    <x v="0"/>
    <x v="78"/>
    <x v="77"/>
    <n v="3707879583"/>
    <d v="2020-10-30T00:00:00"/>
    <d v="2020-11-29T00:00:00"/>
    <n v="7082"/>
    <n v="0"/>
    <s v="No"/>
    <n v="0"/>
    <x v="0"/>
    <d v="2020-11-29T00:00:00"/>
    <n v="30"/>
    <n v="0"/>
  </r>
  <r>
    <x v="1"/>
    <x v="46"/>
    <x v="46"/>
    <n v="3714896459"/>
    <d v="2020-01-11T00:00:00"/>
    <d v="2020-02-10T00:00:00"/>
    <n v="8442"/>
    <n v="0"/>
    <s v="No"/>
    <n v="0"/>
    <x v="0"/>
    <d v="2020-02-08T00:00:00"/>
    <n v="28"/>
    <n v="0"/>
  </r>
  <r>
    <x v="3"/>
    <x v="91"/>
    <x v="90"/>
    <n v="3715216234"/>
    <d v="2021-07-04T00:00:00"/>
    <d v="2021-08-03T00:00:00"/>
    <n v="1076"/>
    <n v="0"/>
    <s v="No"/>
    <n v="0"/>
    <x v="0"/>
    <d v="2021-07-18T00:00:00"/>
    <n v="14"/>
    <n v="0"/>
  </r>
  <r>
    <x v="3"/>
    <x v="9"/>
    <x v="9"/>
    <n v="3717676857"/>
    <d v="2020-09-13T00:00:00"/>
    <d v="2020-10-13T00:00:00"/>
    <n v="822"/>
    <n v="0"/>
    <s v="No"/>
    <n v="0"/>
    <x v="0"/>
    <d v="2020-10-05T00:00:00"/>
    <n v="22"/>
    <n v="0"/>
  </r>
  <r>
    <x v="1"/>
    <x v="90"/>
    <x v="89"/>
    <n v="3720515641"/>
    <d v="2020-11-02T00:00:00"/>
    <d v="2020-12-02T00:00:00"/>
    <n v="6227"/>
    <n v="0"/>
    <s v="No"/>
    <n v="0"/>
    <x v="0"/>
    <d v="2020-12-04T00:00:00"/>
    <n v="32"/>
    <n v="2"/>
  </r>
  <r>
    <x v="0"/>
    <x v="48"/>
    <x v="48"/>
    <n v="3723989407"/>
    <d v="2020-12-26T00:00:00"/>
    <d v="2021-01-25T00:00:00"/>
    <n v="3486"/>
    <n v="0"/>
    <s v="No"/>
    <n v="0"/>
    <x v="0"/>
    <d v="2021-01-21T00:00:00"/>
    <n v="26"/>
    <n v="0"/>
  </r>
  <r>
    <x v="1"/>
    <x v="76"/>
    <x v="75"/>
    <n v="3724015185"/>
    <d v="2020-08-29T00:00:00"/>
    <d v="2020-09-28T00:00:00"/>
    <n v="7179"/>
    <n v="0"/>
    <s v="No"/>
    <n v="0"/>
    <x v="0"/>
    <d v="2020-10-03T00:00:00"/>
    <n v="35"/>
    <n v="5"/>
  </r>
  <r>
    <x v="2"/>
    <x v="18"/>
    <x v="18"/>
    <n v="3724269616"/>
    <d v="2020-06-22T00:00:00"/>
    <d v="2020-07-22T00:00:00"/>
    <n v="4971"/>
    <n v="1"/>
    <s v="Yes"/>
    <n v="1"/>
    <x v="2"/>
    <d v="2020-08-03T00:00:00"/>
    <n v="42"/>
    <n v="12"/>
  </r>
  <r>
    <x v="0"/>
    <x v="15"/>
    <x v="15"/>
    <n v="3732687518"/>
    <d v="2021-08-22T00:00:00"/>
    <d v="2021-09-21T00:00:00"/>
    <n v="7091"/>
    <n v="0"/>
    <s v="No"/>
    <n v="0"/>
    <x v="0"/>
    <d v="2021-08-28T00:00:00"/>
    <n v="6"/>
    <n v="0"/>
  </r>
  <r>
    <x v="0"/>
    <x v="2"/>
    <x v="2"/>
    <n v="3737203878"/>
    <d v="2020-07-08T00:00:00"/>
    <d v="2020-08-07T00:00:00"/>
    <n v="8162"/>
    <n v="0"/>
    <s v="No"/>
    <n v="0"/>
    <x v="0"/>
    <d v="2020-07-13T00:00:00"/>
    <n v="5"/>
    <n v="0"/>
  </r>
  <r>
    <x v="0"/>
    <x v="63"/>
    <x v="63"/>
    <n v="3746199110"/>
    <d v="2020-03-30T00:00:00"/>
    <d v="2020-04-29T00:00:00"/>
    <n v="5857"/>
    <n v="0"/>
    <s v="No"/>
    <n v="0"/>
    <x v="0"/>
    <d v="2020-04-24T00:00:00"/>
    <n v="25"/>
    <n v="0"/>
  </r>
  <r>
    <x v="4"/>
    <x v="62"/>
    <x v="62"/>
    <n v="3752294245"/>
    <d v="2020-06-19T00:00:00"/>
    <d v="2020-07-19T00:00:00"/>
    <n v="5573"/>
    <n v="0"/>
    <s v="No"/>
    <n v="0"/>
    <x v="0"/>
    <d v="2020-07-21T00:00:00"/>
    <n v="32"/>
    <n v="2"/>
  </r>
  <r>
    <x v="1"/>
    <x v="40"/>
    <x v="40"/>
    <n v="6163803491"/>
    <d v="2020-08-28T00:00:00"/>
    <d v="2020-09-27T00:00:00"/>
    <n v="6137"/>
    <n v="1"/>
    <s v="Yes"/>
    <n v="0"/>
    <x v="1"/>
    <d v="2020-09-16T00:00:00"/>
    <n v="19"/>
    <n v="0"/>
  </r>
  <r>
    <x v="4"/>
    <x v="49"/>
    <x v="49"/>
    <n v="3761293373"/>
    <d v="2020-11-28T00:00:00"/>
    <d v="2020-12-28T00:00:00"/>
    <n v="3655"/>
    <n v="0"/>
    <s v="No"/>
    <n v="0"/>
    <x v="0"/>
    <d v="2020-12-18T00:00:00"/>
    <n v="20"/>
    <n v="0"/>
  </r>
  <r>
    <x v="4"/>
    <x v="51"/>
    <x v="51"/>
    <n v="3761658749"/>
    <d v="2021-05-31T00:00:00"/>
    <d v="2021-06-30T00:00:00"/>
    <n v="6638"/>
    <n v="0"/>
    <s v="No"/>
    <n v="0"/>
    <x v="0"/>
    <d v="2021-07-08T00:00:00"/>
    <n v="38"/>
    <n v="8"/>
  </r>
  <r>
    <x v="2"/>
    <x v="26"/>
    <x v="26"/>
    <n v="3769234535"/>
    <d v="2020-06-17T00:00:00"/>
    <d v="2020-07-17T00:00:00"/>
    <n v="1073"/>
    <n v="0"/>
    <s v="No"/>
    <n v="0"/>
    <x v="0"/>
    <d v="2020-07-05T00:00:00"/>
    <n v="18"/>
    <n v="0"/>
  </r>
  <r>
    <x v="0"/>
    <x v="28"/>
    <x v="28"/>
    <n v="3773503534"/>
    <d v="2020-12-02T00:00:00"/>
    <d v="2021-01-01T00:00:00"/>
    <n v="5805"/>
    <n v="0"/>
    <s v="No"/>
    <n v="0"/>
    <x v="0"/>
    <d v="2020-12-27T00:00:00"/>
    <n v="25"/>
    <n v="0"/>
  </r>
  <r>
    <x v="1"/>
    <x v="35"/>
    <x v="35"/>
    <n v="3775864259"/>
    <d v="2020-08-01T00:00:00"/>
    <d v="2020-08-31T00:00:00"/>
    <n v="6266"/>
    <n v="0"/>
    <s v="No"/>
    <n v="0"/>
    <x v="0"/>
    <d v="2020-09-13T00:00:00"/>
    <n v="43"/>
    <n v="13"/>
  </r>
  <r>
    <x v="0"/>
    <x v="98"/>
    <x v="97"/>
    <n v="3776405169"/>
    <d v="2021-05-05T00:00:00"/>
    <d v="2021-06-04T00:00:00"/>
    <n v="6646"/>
    <n v="0"/>
    <s v="No"/>
    <n v="0"/>
    <x v="0"/>
    <d v="2021-05-25T00:00:00"/>
    <n v="20"/>
    <n v="0"/>
  </r>
  <r>
    <x v="3"/>
    <x v="27"/>
    <x v="27"/>
    <n v="3787074696"/>
    <d v="2020-03-28T00:00:00"/>
    <d v="2020-04-27T00:00:00"/>
    <n v="2970"/>
    <n v="0"/>
    <s v="No"/>
    <n v="0"/>
    <x v="0"/>
    <d v="2020-04-04T00:00:00"/>
    <n v="7"/>
    <n v="0"/>
  </r>
  <r>
    <x v="3"/>
    <x v="30"/>
    <x v="30"/>
    <n v="3789813449"/>
    <d v="2020-06-09T00:00:00"/>
    <d v="2020-07-09T00:00:00"/>
    <n v="4825"/>
    <n v="0"/>
    <s v="No"/>
    <n v="0"/>
    <x v="0"/>
    <d v="2020-06-11T00:00:00"/>
    <n v="2"/>
    <n v="0"/>
  </r>
  <r>
    <x v="4"/>
    <x v="84"/>
    <x v="83"/>
    <n v="3795765177"/>
    <d v="2021-06-21T00:00:00"/>
    <d v="2021-07-21T00:00:00"/>
    <n v="3713"/>
    <n v="0"/>
    <s v="No"/>
    <n v="0"/>
    <x v="0"/>
    <d v="2021-07-05T00:00:00"/>
    <n v="14"/>
    <n v="0"/>
  </r>
  <r>
    <x v="3"/>
    <x v="47"/>
    <x v="47"/>
    <n v="3800378393"/>
    <d v="2021-06-15T00:00:00"/>
    <d v="2021-07-15T00:00:00"/>
    <n v="952"/>
    <n v="0"/>
    <s v="No"/>
    <n v="0"/>
    <x v="0"/>
    <d v="2021-07-23T00:00:00"/>
    <n v="38"/>
    <n v="8"/>
  </r>
  <r>
    <x v="1"/>
    <x v="55"/>
    <x v="55"/>
    <n v="9242625204"/>
    <d v="2020-08-28T00:00:00"/>
    <d v="2020-09-27T00:00:00"/>
    <n v="9529"/>
    <n v="1"/>
    <s v="Yes"/>
    <n v="0"/>
    <x v="1"/>
    <d v="2020-09-15T00:00:00"/>
    <n v="18"/>
    <n v="0"/>
  </r>
  <r>
    <x v="4"/>
    <x v="72"/>
    <x v="72"/>
    <n v="3812264523"/>
    <d v="2020-12-28T00:00:00"/>
    <d v="2021-01-27T00:00:00"/>
    <n v="5871"/>
    <n v="0"/>
    <s v="No"/>
    <n v="0"/>
    <x v="0"/>
    <d v="2021-01-25T00:00:00"/>
    <n v="28"/>
    <n v="0"/>
  </r>
  <r>
    <x v="1"/>
    <x v="58"/>
    <x v="58"/>
    <n v="2015068982"/>
    <d v="2020-08-30T00:00:00"/>
    <d v="2020-09-29T00:00:00"/>
    <n v="7443"/>
    <n v="1"/>
    <s v="Yes"/>
    <n v="0"/>
    <x v="1"/>
    <d v="2020-10-06T00:00:00"/>
    <n v="37"/>
    <n v="7"/>
  </r>
  <r>
    <x v="0"/>
    <x v="0"/>
    <x v="0"/>
    <n v="3819986935"/>
    <d v="2020-03-01T00:00:00"/>
    <d v="2020-03-31T00:00:00"/>
    <n v="4865"/>
    <n v="1"/>
    <s v="Yes"/>
    <n v="0"/>
    <x v="1"/>
    <d v="2020-04-17T00:00:00"/>
    <n v="47"/>
    <n v="17"/>
  </r>
  <r>
    <x v="4"/>
    <x v="73"/>
    <x v="73"/>
    <n v="3824960117"/>
    <d v="2020-09-27T00:00:00"/>
    <d v="2020-10-27T00:00:00"/>
    <n v="3548"/>
    <n v="0"/>
    <s v="No"/>
    <n v="0"/>
    <x v="0"/>
    <d v="2020-11-09T00:00:00"/>
    <n v="43"/>
    <n v="13"/>
  </r>
  <r>
    <x v="4"/>
    <x v="80"/>
    <x v="79"/>
    <n v="3829618241"/>
    <d v="2020-12-05T00:00:00"/>
    <d v="2021-01-04T00:00:00"/>
    <n v="4228"/>
    <n v="0"/>
    <s v="No"/>
    <n v="0"/>
    <x v="0"/>
    <d v="2021-01-06T00:00:00"/>
    <n v="32"/>
    <n v="2"/>
  </r>
  <r>
    <x v="1"/>
    <x v="68"/>
    <x v="68"/>
    <n v="3831133517"/>
    <d v="2020-04-30T00:00:00"/>
    <d v="2020-05-30T00:00:00"/>
    <n v="8370"/>
    <n v="0"/>
    <s v="No"/>
    <n v="0"/>
    <x v="0"/>
    <d v="2020-05-22T00:00:00"/>
    <n v="22"/>
    <n v="0"/>
  </r>
  <r>
    <x v="1"/>
    <x v="79"/>
    <x v="78"/>
    <n v="3836894738"/>
    <d v="2021-06-13T00:00:00"/>
    <d v="2021-07-13T00:00:00"/>
    <n v="5843"/>
    <n v="0"/>
    <s v="No"/>
    <n v="0"/>
    <x v="0"/>
    <d v="2021-07-14T00:00:00"/>
    <n v="31"/>
    <n v="1"/>
  </r>
  <r>
    <x v="1"/>
    <x v="19"/>
    <x v="19"/>
    <n v="3839625778"/>
    <d v="2021-10-25T00:00:00"/>
    <d v="2021-11-24T00:00:00"/>
    <n v="8506"/>
    <n v="1"/>
    <s v="Yes"/>
    <n v="1"/>
    <x v="2"/>
    <d v="2021-11-10T00:00:00"/>
    <n v="16"/>
    <n v="0"/>
  </r>
  <r>
    <x v="1"/>
    <x v="40"/>
    <x v="40"/>
    <n v="6475160337"/>
    <d v="2020-08-31T00:00:00"/>
    <d v="2020-09-30T00:00:00"/>
    <n v="5275"/>
    <n v="1"/>
    <s v="Yes"/>
    <n v="0"/>
    <x v="1"/>
    <d v="2020-09-19T00:00:00"/>
    <n v="19"/>
    <n v="0"/>
  </r>
  <r>
    <x v="3"/>
    <x v="74"/>
    <x v="29"/>
    <n v="3845592498"/>
    <d v="2021-08-17T00:00:00"/>
    <d v="2021-09-16T00:00:00"/>
    <n v="4518"/>
    <n v="0"/>
    <s v="No"/>
    <n v="0"/>
    <x v="0"/>
    <d v="2021-09-20T00:00:00"/>
    <n v="34"/>
    <n v="4"/>
  </r>
  <r>
    <x v="4"/>
    <x v="42"/>
    <x v="42"/>
    <n v="3861006083"/>
    <d v="2021-11-15T00:00:00"/>
    <d v="2021-12-15T00:00:00"/>
    <n v="2194"/>
    <n v="1"/>
    <s v="Yes"/>
    <n v="0"/>
    <x v="1"/>
    <d v="2021-12-31T00:00:00"/>
    <n v="46"/>
    <n v="16"/>
  </r>
  <r>
    <x v="1"/>
    <x v="35"/>
    <x v="35"/>
    <n v="3861752292"/>
    <d v="2020-05-05T00:00:00"/>
    <d v="2020-06-04T00:00:00"/>
    <n v="5578"/>
    <n v="0"/>
    <s v="No"/>
    <n v="0"/>
    <x v="0"/>
    <d v="2020-06-12T00:00:00"/>
    <n v="38"/>
    <n v="8"/>
  </r>
  <r>
    <x v="0"/>
    <x v="63"/>
    <x v="63"/>
    <n v="3863229608"/>
    <d v="2021-06-20T00:00:00"/>
    <d v="2021-07-20T00:00:00"/>
    <n v="6903"/>
    <n v="0"/>
    <s v="No"/>
    <n v="0"/>
    <x v="0"/>
    <d v="2021-07-08T00:00:00"/>
    <n v="18"/>
    <n v="0"/>
  </r>
  <r>
    <x v="1"/>
    <x v="25"/>
    <x v="25"/>
    <n v="5990869923"/>
    <d v="2020-08-22T00:00:00"/>
    <d v="2020-09-21T00:00:00"/>
    <n v="4872"/>
    <n v="1"/>
    <s v="Yes"/>
    <n v="1"/>
    <x v="2"/>
    <d v="2020-10-08T00:00:00"/>
    <n v="47"/>
    <n v="17"/>
  </r>
  <r>
    <x v="1"/>
    <x v="1"/>
    <x v="1"/>
    <n v="3867210105"/>
    <d v="2020-02-22T00:00:00"/>
    <d v="2020-03-23T00:00:00"/>
    <n v="6980"/>
    <n v="0"/>
    <s v="No"/>
    <n v="0"/>
    <x v="0"/>
    <d v="2020-04-05T00:00:00"/>
    <n v="43"/>
    <n v="13"/>
  </r>
  <r>
    <x v="1"/>
    <x v="16"/>
    <x v="16"/>
    <n v="3867618352"/>
    <d v="2020-10-25T00:00:00"/>
    <d v="2020-11-24T00:00:00"/>
    <n v="5196"/>
    <n v="0"/>
    <s v="No"/>
    <n v="0"/>
    <x v="0"/>
    <d v="2020-11-23T00:00:00"/>
    <n v="29"/>
    <n v="0"/>
  </r>
  <r>
    <x v="0"/>
    <x v="33"/>
    <x v="33"/>
    <n v="3869938435"/>
    <d v="2020-07-26T00:00:00"/>
    <d v="2020-08-25T00:00:00"/>
    <n v="8426"/>
    <n v="0"/>
    <s v="No"/>
    <n v="0"/>
    <x v="0"/>
    <d v="2020-08-16T00:00:00"/>
    <n v="21"/>
    <n v="0"/>
  </r>
  <r>
    <x v="3"/>
    <x v="47"/>
    <x v="47"/>
    <n v="3876210500"/>
    <d v="2021-09-08T00:00:00"/>
    <d v="2021-10-08T00:00:00"/>
    <n v="2290"/>
    <n v="0"/>
    <s v="No"/>
    <n v="0"/>
    <x v="0"/>
    <d v="2021-10-26T00:00:00"/>
    <n v="48"/>
    <n v="18"/>
  </r>
  <r>
    <x v="2"/>
    <x v="5"/>
    <x v="5"/>
    <n v="3877994257"/>
    <d v="2020-06-18T00:00:00"/>
    <d v="2020-07-18T00:00:00"/>
    <n v="5835"/>
    <n v="1"/>
    <s v="Yes"/>
    <n v="0"/>
    <x v="1"/>
    <d v="2020-08-02T00:00:00"/>
    <n v="45"/>
    <n v="15"/>
  </r>
  <r>
    <x v="0"/>
    <x v="2"/>
    <x v="2"/>
    <n v="3878072664"/>
    <d v="2020-05-23T00:00:00"/>
    <d v="2020-06-22T00:00:00"/>
    <n v="6525"/>
    <n v="0"/>
    <s v="No"/>
    <n v="0"/>
    <x v="0"/>
    <d v="2020-05-30T00:00:00"/>
    <n v="7"/>
    <n v="0"/>
  </r>
  <r>
    <x v="0"/>
    <x v="48"/>
    <x v="48"/>
    <n v="3889145574"/>
    <d v="2020-03-15T00:00:00"/>
    <d v="2020-04-14T00:00:00"/>
    <n v="3966"/>
    <n v="0"/>
    <s v="No"/>
    <n v="0"/>
    <x v="0"/>
    <d v="2020-04-07T00:00:00"/>
    <n v="23"/>
    <n v="0"/>
  </r>
  <r>
    <x v="3"/>
    <x v="47"/>
    <x v="47"/>
    <n v="3894033760"/>
    <d v="2020-04-15T00:00:00"/>
    <d v="2020-05-15T00:00:00"/>
    <n v="3530"/>
    <n v="0"/>
    <s v="No"/>
    <n v="0"/>
    <x v="0"/>
    <d v="2020-06-03T00:00:00"/>
    <n v="49"/>
    <n v="19"/>
  </r>
  <r>
    <x v="3"/>
    <x v="64"/>
    <x v="64"/>
    <n v="3894320237"/>
    <d v="2020-12-01T00:00:00"/>
    <d v="2020-12-31T00:00:00"/>
    <n v="6343"/>
    <n v="0"/>
    <s v="No"/>
    <n v="0"/>
    <x v="0"/>
    <d v="2020-12-24T00:00:00"/>
    <n v="23"/>
    <n v="0"/>
  </r>
  <r>
    <x v="4"/>
    <x v="51"/>
    <x v="51"/>
    <n v="3898799509"/>
    <d v="2020-07-03T00:00:00"/>
    <d v="2020-08-02T00:00:00"/>
    <n v="4580"/>
    <n v="0"/>
    <s v="No"/>
    <n v="0"/>
    <x v="0"/>
    <d v="2020-08-07T00:00:00"/>
    <n v="35"/>
    <n v="5"/>
  </r>
  <r>
    <x v="1"/>
    <x v="68"/>
    <x v="68"/>
    <n v="3901727084"/>
    <d v="2021-04-07T00:00:00"/>
    <d v="2021-05-07T00:00:00"/>
    <n v="8906"/>
    <n v="0"/>
    <s v="No"/>
    <n v="0"/>
    <x v="0"/>
    <d v="2021-04-28T00:00:00"/>
    <n v="21"/>
    <n v="0"/>
  </r>
  <r>
    <x v="2"/>
    <x v="77"/>
    <x v="76"/>
    <n v="3905872436"/>
    <d v="2020-05-27T00:00:00"/>
    <d v="2020-06-26T00:00:00"/>
    <n v="7007"/>
    <n v="1"/>
    <s v="Yes"/>
    <n v="0"/>
    <x v="1"/>
    <d v="2020-07-04T00:00:00"/>
    <n v="38"/>
    <n v="8"/>
  </r>
  <r>
    <x v="4"/>
    <x v="69"/>
    <x v="69"/>
    <n v="3910002517"/>
    <d v="2021-11-28T00:00:00"/>
    <d v="2021-12-28T00:00:00"/>
    <n v="2937"/>
    <n v="0"/>
    <s v="No"/>
    <n v="0"/>
    <x v="0"/>
    <d v="2021-12-26T00:00:00"/>
    <n v="28"/>
    <n v="0"/>
  </r>
  <r>
    <x v="3"/>
    <x v="47"/>
    <x v="47"/>
    <n v="3913519192"/>
    <d v="2020-09-30T00:00:00"/>
    <d v="2020-10-30T00:00:00"/>
    <n v="4640"/>
    <n v="0"/>
    <s v="No"/>
    <n v="0"/>
    <x v="0"/>
    <d v="2020-11-14T00:00:00"/>
    <n v="45"/>
    <n v="15"/>
  </r>
  <r>
    <x v="1"/>
    <x v="46"/>
    <x v="46"/>
    <n v="1102427426"/>
    <d v="2020-09-02T00:00:00"/>
    <d v="2020-10-02T00:00:00"/>
    <n v="6857"/>
    <n v="1"/>
    <s v="Yes"/>
    <n v="1"/>
    <x v="2"/>
    <d v="2020-10-14T00:00:00"/>
    <n v="42"/>
    <n v="12"/>
  </r>
  <r>
    <x v="1"/>
    <x v="54"/>
    <x v="54"/>
    <n v="6584242369"/>
    <d v="2020-09-11T00:00:00"/>
    <d v="2020-10-11T00:00:00"/>
    <n v="4635"/>
    <n v="1"/>
    <s v="Yes"/>
    <n v="0"/>
    <x v="1"/>
    <d v="2020-10-09T00:00:00"/>
    <n v="28"/>
    <n v="0"/>
  </r>
  <r>
    <x v="1"/>
    <x v="88"/>
    <x v="87"/>
    <n v="3931477108"/>
    <d v="2021-04-29T00:00:00"/>
    <d v="2021-05-29T00:00:00"/>
    <n v="6571"/>
    <n v="0"/>
    <s v="No"/>
    <n v="0"/>
    <x v="0"/>
    <d v="2021-05-15T00:00:00"/>
    <n v="16"/>
    <n v="0"/>
  </r>
  <r>
    <x v="4"/>
    <x v="42"/>
    <x v="42"/>
    <n v="3932416127"/>
    <d v="2021-08-28T00:00:00"/>
    <d v="2021-09-27T00:00:00"/>
    <n v="5294"/>
    <n v="1"/>
    <s v="Yes"/>
    <n v="0"/>
    <x v="1"/>
    <d v="2021-10-12T00:00:00"/>
    <n v="45"/>
    <n v="15"/>
  </r>
  <r>
    <x v="3"/>
    <x v="86"/>
    <x v="85"/>
    <n v="3938548126"/>
    <d v="2021-04-05T00:00:00"/>
    <d v="2021-05-05T00:00:00"/>
    <n v="5086"/>
    <n v="0"/>
    <s v="No"/>
    <n v="0"/>
    <x v="0"/>
    <d v="2021-04-26T00:00:00"/>
    <n v="21"/>
    <n v="0"/>
  </r>
  <r>
    <x v="3"/>
    <x v="93"/>
    <x v="92"/>
    <n v="3940788745"/>
    <d v="2020-02-08T00:00:00"/>
    <d v="2020-03-09T00:00:00"/>
    <n v="3074"/>
    <n v="0"/>
    <s v="No"/>
    <n v="0"/>
    <x v="0"/>
    <d v="2020-03-03T00:00:00"/>
    <n v="24"/>
    <n v="0"/>
  </r>
  <r>
    <x v="0"/>
    <x v="22"/>
    <x v="22"/>
    <n v="3943254945"/>
    <d v="2021-07-06T00:00:00"/>
    <d v="2021-08-05T00:00:00"/>
    <n v="3633"/>
    <n v="0"/>
    <s v="No"/>
    <n v="0"/>
    <x v="0"/>
    <d v="2021-08-01T00:00:00"/>
    <n v="26"/>
    <n v="0"/>
  </r>
  <r>
    <x v="0"/>
    <x v="57"/>
    <x v="57"/>
    <n v="3944350713"/>
    <d v="2021-10-30T00:00:00"/>
    <d v="2021-11-29T00:00:00"/>
    <n v="7506"/>
    <n v="0"/>
    <s v="No"/>
    <n v="0"/>
    <x v="0"/>
    <d v="2021-11-19T00:00:00"/>
    <n v="20"/>
    <n v="0"/>
  </r>
  <r>
    <x v="4"/>
    <x v="87"/>
    <x v="86"/>
    <n v="3945949225"/>
    <d v="2020-10-31T00:00:00"/>
    <d v="2020-11-30T00:00:00"/>
    <n v="3790"/>
    <n v="0"/>
    <s v="No"/>
    <n v="0"/>
    <x v="0"/>
    <d v="2020-11-15T00:00:00"/>
    <n v="15"/>
    <n v="0"/>
  </r>
  <r>
    <x v="1"/>
    <x v="76"/>
    <x v="75"/>
    <n v="9860244611"/>
    <d v="2020-09-15T00:00:00"/>
    <d v="2020-10-15T00:00:00"/>
    <n v="6258"/>
    <n v="1"/>
    <s v="Yes"/>
    <n v="0"/>
    <x v="1"/>
    <d v="2020-10-22T00:00:00"/>
    <n v="37"/>
    <n v="7"/>
  </r>
  <r>
    <x v="0"/>
    <x v="29"/>
    <x v="29"/>
    <n v="3954057080"/>
    <d v="2021-05-10T00:00:00"/>
    <d v="2021-06-09T00:00:00"/>
    <n v="7450"/>
    <n v="1"/>
    <s v="Yes"/>
    <n v="0"/>
    <x v="1"/>
    <d v="2021-06-15T00:00:00"/>
    <n v="36"/>
    <n v="6"/>
  </r>
  <r>
    <x v="4"/>
    <x v="69"/>
    <x v="69"/>
    <n v="3958060330"/>
    <d v="2020-05-22T00:00:00"/>
    <d v="2020-06-21T00:00:00"/>
    <n v="3502"/>
    <n v="0"/>
    <s v="No"/>
    <n v="0"/>
    <x v="0"/>
    <d v="2020-06-28T00:00:00"/>
    <n v="37"/>
    <n v="7"/>
  </r>
  <r>
    <x v="1"/>
    <x v="58"/>
    <x v="58"/>
    <n v="8131192839"/>
    <d v="2020-09-16T00:00:00"/>
    <d v="2020-10-16T00:00:00"/>
    <n v="6095"/>
    <n v="1"/>
    <s v="Yes"/>
    <n v="1"/>
    <x v="2"/>
    <d v="2020-10-25T00:00:00"/>
    <n v="39"/>
    <n v="9"/>
  </r>
  <r>
    <x v="1"/>
    <x v="52"/>
    <x v="52"/>
    <n v="6265099337"/>
    <d v="2020-09-28T00:00:00"/>
    <d v="2020-10-28T00:00:00"/>
    <n v="5554"/>
    <n v="1"/>
    <s v="Yes"/>
    <n v="1"/>
    <x v="2"/>
    <d v="2020-10-30T00:00:00"/>
    <n v="32"/>
    <n v="2"/>
  </r>
  <r>
    <x v="4"/>
    <x v="31"/>
    <x v="31"/>
    <n v="3961690887"/>
    <d v="2020-01-15T00:00:00"/>
    <d v="2020-02-14T00:00:00"/>
    <n v="4628"/>
    <n v="0"/>
    <s v="No"/>
    <n v="0"/>
    <x v="0"/>
    <d v="2020-02-13T00:00:00"/>
    <n v="29"/>
    <n v="0"/>
  </r>
  <r>
    <x v="1"/>
    <x v="90"/>
    <x v="89"/>
    <n v="8382421151"/>
    <d v="2020-09-30T00:00:00"/>
    <d v="2020-10-30T00:00:00"/>
    <n v="8736"/>
    <n v="1"/>
    <s v="Yes"/>
    <n v="0"/>
    <x v="1"/>
    <d v="2020-11-18T00:00:00"/>
    <n v="49"/>
    <n v="19"/>
  </r>
  <r>
    <x v="2"/>
    <x v="24"/>
    <x v="24"/>
    <n v="3974531546"/>
    <d v="2021-05-04T00:00:00"/>
    <d v="2021-06-03T00:00:00"/>
    <n v="4328"/>
    <n v="0"/>
    <s v="No"/>
    <n v="0"/>
    <x v="0"/>
    <d v="2021-06-04T00:00:00"/>
    <n v="31"/>
    <n v="1"/>
  </r>
  <r>
    <x v="0"/>
    <x v="41"/>
    <x v="41"/>
    <n v="3975362830"/>
    <d v="2020-12-25T00:00:00"/>
    <d v="2021-01-24T00:00:00"/>
    <n v="2700"/>
    <n v="0"/>
    <s v="No"/>
    <n v="0"/>
    <x v="0"/>
    <d v="2021-01-26T00:00:00"/>
    <n v="32"/>
    <n v="2"/>
  </r>
  <r>
    <x v="0"/>
    <x v="45"/>
    <x v="45"/>
    <n v="3978972752"/>
    <d v="2020-09-28T00:00:00"/>
    <d v="2020-10-28T00:00:00"/>
    <n v="8659"/>
    <n v="0"/>
    <s v="No"/>
    <n v="0"/>
    <x v="0"/>
    <d v="2020-10-30T00:00:00"/>
    <n v="32"/>
    <n v="2"/>
  </r>
  <r>
    <x v="0"/>
    <x v="71"/>
    <x v="71"/>
    <n v="3980946112"/>
    <d v="2020-04-11T00:00:00"/>
    <d v="2020-05-11T00:00:00"/>
    <n v="6326"/>
    <n v="0"/>
    <s v="No"/>
    <n v="0"/>
    <x v="0"/>
    <d v="2020-04-26T00:00:00"/>
    <n v="15"/>
    <n v="0"/>
  </r>
  <r>
    <x v="0"/>
    <x v="28"/>
    <x v="28"/>
    <n v="3987219947"/>
    <d v="2021-01-07T00:00:00"/>
    <d v="2021-02-06T00:00:00"/>
    <n v="6985"/>
    <n v="0"/>
    <s v="No"/>
    <n v="0"/>
    <x v="0"/>
    <d v="2021-02-08T00:00:00"/>
    <n v="32"/>
    <n v="2"/>
  </r>
  <r>
    <x v="4"/>
    <x v="62"/>
    <x v="62"/>
    <n v="3990073198"/>
    <d v="2021-03-28T00:00:00"/>
    <d v="2021-04-27T00:00:00"/>
    <n v="1136"/>
    <n v="0"/>
    <s v="No"/>
    <n v="0"/>
    <x v="0"/>
    <d v="2021-04-21T00:00:00"/>
    <n v="24"/>
    <n v="0"/>
  </r>
  <r>
    <x v="2"/>
    <x v="24"/>
    <x v="24"/>
    <n v="4003153624"/>
    <d v="2020-06-09T00:00:00"/>
    <d v="2020-07-09T00:00:00"/>
    <n v="5885"/>
    <n v="0"/>
    <s v="No"/>
    <n v="0"/>
    <x v="0"/>
    <d v="2020-07-09T00:00:00"/>
    <n v="30"/>
    <n v="0"/>
  </r>
  <r>
    <x v="4"/>
    <x v="62"/>
    <x v="62"/>
    <n v="4003648294"/>
    <d v="2021-04-05T00:00:00"/>
    <d v="2021-05-05T00:00:00"/>
    <n v="3924"/>
    <n v="0"/>
    <s v="No"/>
    <n v="0"/>
    <x v="0"/>
    <d v="2021-04-28T00:00:00"/>
    <n v="23"/>
    <n v="0"/>
  </r>
  <r>
    <x v="4"/>
    <x v="80"/>
    <x v="79"/>
    <n v="4004477846"/>
    <d v="2020-10-29T00:00:00"/>
    <d v="2020-11-28T00:00:00"/>
    <n v="2583"/>
    <n v="0"/>
    <s v="No"/>
    <n v="0"/>
    <x v="0"/>
    <d v="2020-11-27T00:00:00"/>
    <n v="29"/>
    <n v="0"/>
  </r>
  <r>
    <x v="1"/>
    <x v="11"/>
    <x v="11"/>
    <n v="4016860144"/>
    <d v="2020-03-31T00:00:00"/>
    <d v="2020-04-30T00:00:00"/>
    <n v="5856"/>
    <n v="0"/>
    <s v="No"/>
    <n v="0"/>
    <x v="0"/>
    <d v="2020-04-12T00:00:00"/>
    <n v="12"/>
    <n v="0"/>
  </r>
  <r>
    <x v="0"/>
    <x v="23"/>
    <x v="23"/>
    <n v="4023295233"/>
    <d v="2020-03-10T00:00:00"/>
    <d v="2020-04-09T00:00:00"/>
    <n v="7180"/>
    <n v="0"/>
    <s v="No"/>
    <n v="0"/>
    <x v="0"/>
    <d v="2020-04-04T00:00:00"/>
    <n v="25"/>
    <n v="0"/>
  </r>
  <r>
    <x v="4"/>
    <x v="37"/>
    <x v="37"/>
    <n v="4025313129"/>
    <d v="2021-11-29T00:00:00"/>
    <d v="2021-12-29T00:00:00"/>
    <n v="8438"/>
    <n v="0"/>
    <s v="No"/>
    <n v="0"/>
    <x v="0"/>
    <d v="2022-01-09T00:00:00"/>
    <n v="41"/>
    <n v="11"/>
  </r>
  <r>
    <x v="0"/>
    <x v="28"/>
    <x v="28"/>
    <n v="4026967253"/>
    <d v="2021-08-30T00:00:00"/>
    <d v="2021-09-29T00:00:00"/>
    <n v="6948"/>
    <n v="0"/>
    <s v="No"/>
    <n v="0"/>
    <x v="0"/>
    <d v="2021-09-17T00:00:00"/>
    <n v="18"/>
    <n v="0"/>
  </r>
  <r>
    <x v="3"/>
    <x v="97"/>
    <x v="96"/>
    <n v="4028893076"/>
    <d v="2021-06-26T00:00:00"/>
    <d v="2021-07-26T00:00:00"/>
    <n v="2837"/>
    <n v="0"/>
    <s v="No"/>
    <n v="0"/>
    <x v="0"/>
    <d v="2021-07-07T00:00:00"/>
    <n v="11"/>
    <n v="0"/>
  </r>
  <r>
    <x v="3"/>
    <x v="6"/>
    <x v="6"/>
    <n v="4033537104"/>
    <d v="2021-10-24T00:00:00"/>
    <d v="2021-11-23T00:00:00"/>
    <n v="4331"/>
    <n v="0"/>
    <s v="No"/>
    <n v="0"/>
    <x v="0"/>
    <d v="2021-12-01T00:00:00"/>
    <n v="38"/>
    <n v="8"/>
  </r>
  <r>
    <x v="0"/>
    <x v="99"/>
    <x v="98"/>
    <n v="4037644863"/>
    <d v="2020-03-29T00:00:00"/>
    <d v="2020-04-28T00:00:00"/>
    <n v="6268"/>
    <n v="1"/>
    <s v="Yes"/>
    <n v="0"/>
    <x v="1"/>
    <d v="2020-04-25T00:00:00"/>
    <n v="27"/>
    <n v="0"/>
  </r>
  <r>
    <x v="1"/>
    <x v="16"/>
    <x v="16"/>
    <n v="4039055586"/>
    <d v="2021-05-21T00:00:00"/>
    <d v="2021-06-20T00:00:00"/>
    <n v="9763"/>
    <n v="0"/>
    <s v="No"/>
    <n v="0"/>
    <x v="0"/>
    <d v="2021-06-14T00:00:00"/>
    <n v="24"/>
    <n v="0"/>
  </r>
  <r>
    <x v="3"/>
    <x v="9"/>
    <x v="9"/>
    <n v="4041763430"/>
    <d v="2020-04-06T00:00:00"/>
    <d v="2020-05-06T00:00:00"/>
    <n v="3793"/>
    <n v="0"/>
    <s v="No"/>
    <n v="0"/>
    <x v="0"/>
    <d v="2020-05-09T00:00:00"/>
    <n v="33"/>
    <n v="3"/>
  </r>
  <r>
    <x v="1"/>
    <x v="16"/>
    <x v="16"/>
    <n v="4041880316"/>
    <d v="2020-04-14T00:00:00"/>
    <d v="2020-05-14T00:00:00"/>
    <n v="7790"/>
    <n v="0"/>
    <s v="No"/>
    <n v="0"/>
    <x v="0"/>
    <d v="2020-05-10T00:00:00"/>
    <n v="26"/>
    <n v="0"/>
  </r>
  <r>
    <x v="2"/>
    <x v="77"/>
    <x v="76"/>
    <n v="4046691560"/>
    <d v="2020-12-30T00:00:00"/>
    <d v="2021-01-29T00:00:00"/>
    <n v="8137"/>
    <n v="1"/>
    <s v="Yes"/>
    <n v="0"/>
    <x v="1"/>
    <d v="2021-02-11T00:00:00"/>
    <n v="43"/>
    <n v="13"/>
  </r>
  <r>
    <x v="3"/>
    <x v="97"/>
    <x v="96"/>
    <n v="4047974141"/>
    <d v="2021-09-28T00:00:00"/>
    <d v="2021-10-28T00:00:00"/>
    <n v="5100"/>
    <n v="0"/>
    <s v="No"/>
    <n v="0"/>
    <x v="0"/>
    <d v="2021-10-15T00:00:00"/>
    <n v="17"/>
    <n v="0"/>
  </r>
  <r>
    <x v="1"/>
    <x v="35"/>
    <x v="35"/>
    <n v="4050934350"/>
    <d v="2020-06-23T00:00:00"/>
    <d v="2020-07-23T00:00:00"/>
    <n v="7141"/>
    <n v="0"/>
    <s v="No"/>
    <n v="0"/>
    <x v="0"/>
    <d v="2020-07-23T00:00:00"/>
    <n v="30"/>
    <n v="0"/>
  </r>
  <r>
    <x v="4"/>
    <x v="31"/>
    <x v="31"/>
    <n v="4056509011"/>
    <d v="2021-04-11T00:00:00"/>
    <d v="2021-05-11T00:00:00"/>
    <n v="7441"/>
    <n v="0"/>
    <s v="No"/>
    <n v="0"/>
    <x v="0"/>
    <d v="2021-05-08T00:00:00"/>
    <n v="27"/>
    <n v="0"/>
  </r>
  <r>
    <x v="0"/>
    <x v="32"/>
    <x v="32"/>
    <n v="4060402287"/>
    <d v="2021-03-02T00:00:00"/>
    <d v="2021-04-01T00:00:00"/>
    <n v="6084"/>
    <n v="0"/>
    <s v="No"/>
    <n v="0"/>
    <x v="0"/>
    <d v="2021-03-23T00:00:00"/>
    <n v="21"/>
    <n v="0"/>
  </r>
  <r>
    <x v="1"/>
    <x v="52"/>
    <x v="52"/>
    <n v="4305549852"/>
    <d v="2020-10-06T00:00:00"/>
    <d v="2020-11-05T00:00:00"/>
    <n v="6057"/>
    <n v="1"/>
    <s v="Yes"/>
    <n v="0"/>
    <x v="1"/>
    <d v="2020-10-30T00:00:00"/>
    <n v="24"/>
    <n v="0"/>
  </r>
  <r>
    <x v="0"/>
    <x v="99"/>
    <x v="98"/>
    <n v="4063317759"/>
    <d v="2020-09-22T00:00:00"/>
    <d v="2020-10-22T00:00:00"/>
    <n v="6526"/>
    <n v="1"/>
    <s v="Yes"/>
    <n v="0"/>
    <x v="1"/>
    <d v="2020-10-11T00:00:00"/>
    <n v="19"/>
    <n v="0"/>
  </r>
  <r>
    <x v="4"/>
    <x v="84"/>
    <x v="83"/>
    <n v="4067113449"/>
    <d v="2021-05-19T00:00:00"/>
    <d v="2021-06-18T00:00:00"/>
    <n v="4488"/>
    <n v="1"/>
    <s v="Yes"/>
    <n v="1"/>
    <x v="2"/>
    <d v="2021-06-21T00:00:00"/>
    <n v="33"/>
    <n v="3"/>
  </r>
  <r>
    <x v="3"/>
    <x v="9"/>
    <x v="9"/>
    <n v="4071851382"/>
    <d v="2020-11-05T00:00:00"/>
    <d v="2020-12-05T00:00:00"/>
    <n v="3236"/>
    <n v="0"/>
    <s v="No"/>
    <n v="0"/>
    <x v="0"/>
    <d v="2020-12-09T00:00:00"/>
    <n v="34"/>
    <n v="4"/>
  </r>
  <r>
    <x v="0"/>
    <x v="57"/>
    <x v="57"/>
    <n v="4072901129"/>
    <d v="2021-10-29T00:00:00"/>
    <d v="2021-11-28T00:00:00"/>
    <n v="7849"/>
    <n v="0"/>
    <s v="No"/>
    <n v="0"/>
    <x v="0"/>
    <d v="2021-11-13T00:00:00"/>
    <n v="15"/>
    <n v="0"/>
  </r>
  <r>
    <x v="1"/>
    <x v="52"/>
    <x v="52"/>
    <n v="685917930"/>
    <d v="2020-10-13T00:00:00"/>
    <d v="2020-11-12T00:00:00"/>
    <n v="12438"/>
    <n v="1"/>
    <s v="Yes"/>
    <n v="1"/>
    <x v="2"/>
    <d v="2020-11-10T00:00:00"/>
    <n v="28"/>
    <n v="0"/>
  </r>
  <r>
    <x v="3"/>
    <x v="74"/>
    <x v="29"/>
    <n v="4077139866"/>
    <d v="2021-08-08T00:00:00"/>
    <d v="2021-09-07T00:00:00"/>
    <n v="6277"/>
    <n v="1"/>
    <s v="Yes"/>
    <n v="0"/>
    <x v="1"/>
    <d v="2021-09-17T00:00:00"/>
    <n v="40"/>
    <n v="10"/>
  </r>
  <r>
    <x v="2"/>
    <x v="96"/>
    <x v="95"/>
    <n v="4080383560"/>
    <d v="2021-01-04T00:00:00"/>
    <d v="2021-02-03T00:00:00"/>
    <n v="5879"/>
    <n v="0"/>
    <s v="No"/>
    <n v="0"/>
    <x v="0"/>
    <d v="2021-01-25T00:00:00"/>
    <n v="21"/>
    <n v="0"/>
  </r>
  <r>
    <x v="4"/>
    <x v="87"/>
    <x v="86"/>
    <n v="4084102990"/>
    <d v="2021-09-08T00:00:00"/>
    <d v="2021-10-08T00:00:00"/>
    <n v="6429"/>
    <n v="0"/>
    <s v="No"/>
    <n v="0"/>
    <x v="0"/>
    <d v="2021-09-22T00:00:00"/>
    <n v="14"/>
    <n v="0"/>
  </r>
  <r>
    <x v="0"/>
    <x v="57"/>
    <x v="57"/>
    <n v="4087966475"/>
    <d v="2020-03-29T00:00:00"/>
    <d v="2020-04-28T00:00:00"/>
    <n v="6032"/>
    <n v="0"/>
    <s v="No"/>
    <n v="0"/>
    <x v="0"/>
    <d v="2020-04-19T00:00:00"/>
    <n v="21"/>
    <n v="0"/>
  </r>
  <r>
    <x v="1"/>
    <x v="11"/>
    <x v="11"/>
    <n v="4094908034"/>
    <d v="2021-08-22T00:00:00"/>
    <d v="2021-09-21T00:00:00"/>
    <n v="7084"/>
    <n v="0"/>
    <s v="No"/>
    <n v="0"/>
    <x v="0"/>
    <d v="2021-08-26T00:00:00"/>
    <n v="4"/>
    <n v="0"/>
  </r>
  <r>
    <x v="4"/>
    <x v="66"/>
    <x v="66"/>
    <n v="4109648418"/>
    <d v="2020-05-05T00:00:00"/>
    <d v="2020-06-04T00:00:00"/>
    <n v="3686"/>
    <n v="0"/>
    <s v="No"/>
    <n v="0"/>
    <x v="0"/>
    <d v="2020-06-05T00:00:00"/>
    <n v="31"/>
    <n v="1"/>
  </r>
  <r>
    <x v="1"/>
    <x v="43"/>
    <x v="43"/>
    <n v="822444456"/>
    <d v="2020-10-13T00:00:00"/>
    <d v="2020-11-12T00:00:00"/>
    <n v="10261"/>
    <n v="1"/>
    <s v="Yes"/>
    <n v="0"/>
    <x v="1"/>
    <d v="2020-11-30T00:00:00"/>
    <n v="48"/>
    <n v="18"/>
  </r>
  <r>
    <x v="0"/>
    <x v="22"/>
    <x v="22"/>
    <n v="4114424286"/>
    <d v="2020-03-16T00:00:00"/>
    <d v="2020-04-15T00:00:00"/>
    <n v="4625"/>
    <n v="0"/>
    <s v="No"/>
    <n v="0"/>
    <x v="0"/>
    <d v="2020-04-24T00:00:00"/>
    <n v="39"/>
    <n v="9"/>
  </r>
  <r>
    <x v="4"/>
    <x v="37"/>
    <x v="37"/>
    <n v="4119311204"/>
    <d v="2020-06-30T00:00:00"/>
    <d v="2020-07-30T00:00:00"/>
    <n v="6013"/>
    <n v="0"/>
    <s v="No"/>
    <n v="0"/>
    <x v="0"/>
    <d v="2020-08-04T00:00:00"/>
    <n v="35"/>
    <n v="5"/>
  </r>
  <r>
    <x v="1"/>
    <x v="54"/>
    <x v="54"/>
    <n v="1732794760"/>
    <d v="2020-10-22T00:00:00"/>
    <d v="2020-11-21T00:00:00"/>
    <n v="6160"/>
    <n v="1"/>
    <s v="Yes"/>
    <n v="1"/>
    <x v="2"/>
    <d v="2020-11-20T00:00:00"/>
    <n v="29"/>
    <n v="0"/>
  </r>
  <r>
    <x v="0"/>
    <x v="32"/>
    <x v="32"/>
    <n v="4125716174"/>
    <d v="2021-01-26T00:00:00"/>
    <d v="2021-02-25T00:00:00"/>
    <n v="5627"/>
    <n v="0"/>
    <s v="No"/>
    <n v="0"/>
    <x v="0"/>
    <d v="2021-02-18T00:00:00"/>
    <n v="23"/>
    <n v="0"/>
  </r>
  <r>
    <x v="4"/>
    <x v="7"/>
    <x v="7"/>
    <n v="4125771401"/>
    <d v="2020-05-06T00:00:00"/>
    <d v="2020-06-05T00:00:00"/>
    <n v="6440"/>
    <n v="0"/>
    <s v="No"/>
    <n v="0"/>
    <x v="0"/>
    <d v="2020-06-12T00:00:00"/>
    <n v="37"/>
    <n v="7"/>
  </r>
  <r>
    <x v="3"/>
    <x v="86"/>
    <x v="85"/>
    <n v="4129245588"/>
    <d v="2020-08-03T00:00:00"/>
    <d v="2020-09-02T00:00:00"/>
    <n v="4573"/>
    <n v="0"/>
    <s v="No"/>
    <n v="0"/>
    <x v="0"/>
    <d v="2020-09-01T00:00:00"/>
    <n v="29"/>
    <n v="0"/>
  </r>
  <r>
    <x v="3"/>
    <x v="27"/>
    <x v="27"/>
    <n v="4131224572"/>
    <d v="2021-07-02T00:00:00"/>
    <d v="2021-08-01T00:00:00"/>
    <n v="8059"/>
    <n v="0"/>
    <s v="No"/>
    <n v="0"/>
    <x v="0"/>
    <d v="2021-07-04T00:00:00"/>
    <n v="2"/>
    <n v="0"/>
  </r>
  <r>
    <x v="2"/>
    <x v="4"/>
    <x v="4"/>
    <n v="4138615040"/>
    <d v="2021-01-11T00:00:00"/>
    <d v="2021-02-10T00:00:00"/>
    <n v="6601"/>
    <n v="0"/>
    <s v="No"/>
    <n v="0"/>
    <x v="0"/>
    <d v="2021-02-01T00:00:00"/>
    <n v="21"/>
    <n v="0"/>
  </r>
  <r>
    <x v="2"/>
    <x v="5"/>
    <x v="5"/>
    <n v="4140763678"/>
    <d v="2021-05-09T00:00:00"/>
    <d v="2021-06-08T00:00:00"/>
    <n v="8943"/>
    <n v="1"/>
    <s v="Yes"/>
    <n v="0"/>
    <x v="1"/>
    <d v="2021-06-13T00:00:00"/>
    <n v="35"/>
    <n v="5"/>
  </r>
  <r>
    <x v="3"/>
    <x v="64"/>
    <x v="64"/>
    <n v="4143818565"/>
    <d v="2021-06-19T00:00:00"/>
    <d v="2021-07-19T00:00:00"/>
    <n v="3469"/>
    <n v="0"/>
    <s v="No"/>
    <n v="0"/>
    <x v="0"/>
    <d v="2021-07-14T00:00:00"/>
    <n v="25"/>
    <n v="0"/>
  </r>
  <r>
    <x v="2"/>
    <x v="81"/>
    <x v="80"/>
    <n v="4145307595"/>
    <d v="2020-11-18T00:00:00"/>
    <d v="2020-12-18T00:00:00"/>
    <n v="7455"/>
    <n v="1"/>
    <s v="Yes"/>
    <n v="0"/>
    <x v="1"/>
    <d v="2021-01-04T00:00:00"/>
    <n v="47"/>
    <n v="17"/>
  </r>
  <r>
    <x v="2"/>
    <x v="5"/>
    <x v="5"/>
    <n v="4145738246"/>
    <d v="2020-08-30T00:00:00"/>
    <d v="2020-09-29T00:00:00"/>
    <n v="6737"/>
    <n v="1"/>
    <s v="Yes"/>
    <n v="1"/>
    <x v="2"/>
    <d v="2020-10-06T00:00:00"/>
    <n v="37"/>
    <n v="7"/>
  </r>
  <r>
    <x v="2"/>
    <x v="17"/>
    <x v="17"/>
    <n v="4146703959"/>
    <d v="2021-03-29T00:00:00"/>
    <d v="2021-04-28T00:00:00"/>
    <n v="8121"/>
    <n v="1"/>
    <s v="Yes"/>
    <n v="0"/>
    <x v="1"/>
    <d v="2021-04-17T00:00:00"/>
    <n v="19"/>
    <n v="0"/>
  </r>
  <r>
    <x v="2"/>
    <x v="5"/>
    <x v="5"/>
    <n v="4148364406"/>
    <d v="2021-04-19T00:00:00"/>
    <d v="2021-05-19T00:00:00"/>
    <n v="7428"/>
    <n v="1"/>
    <s v="Yes"/>
    <n v="0"/>
    <x v="1"/>
    <d v="2021-05-29T00:00:00"/>
    <n v="40"/>
    <n v="10"/>
  </r>
  <r>
    <x v="1"/>
    <x v="46"/>
    <x v="46"/>
    <n v="4151030828"/>
    <d v="2021-04-24T00:00:00"/>
    <d v="2021-05-24T00:00:00"/>
    <n v="4964"/>
    <n v="0"/>
    <s v="No"/>
    <n v="0"/>
    <x v="0"/>
    <d v="2021-05-05T00:00:00"/>
    <n v="11"/>
    <n v="0"/>
  </r>
  <r>
    <x v="4"/>
    <x v="51"/>
    <x v="51"/>
    <n v="4152504148"/>
    <d v="2020-03-05T00:00:00"/>
    <d v="2020-04-04T00:00:00"/>
    <n v="6666"/>
    <n v="0"/>
    <s v="No"/>
    <n v="0"/>
    <x v="0"/>
    <d v="2020-04-06T00:00:00"/>
    <n v="32"/>
    <n v="2"/>
  </r>
  <r>
    <x v="1"/>
    <x v="16"/>
    <x v="16"/>
    <n v="4153488634"/>
    <d v="2021-09-14T00:00:00"/>
    <d v="2021-10-14T00:00:00"/>
    <n v="6929"/>
    <n v="0"/>
    <s v="No"/>
    <n v="0"/>
    <x v="0"/>
    <d v="2021-10-08T00:00:00"/>
    <n v="24"/>
    <n v="0"/>
  </r>
  <r>
    <x v="0"/>
    <x v="99"/>
    <x v="98"/>
    <n v="4160638076"/>
    <d v="2021-02-16T00:00:00"/>
    <d v="2021-03-18T00:00:00"/>
    <n v="5650"/>
    <n v="1"/>
    <s v="Yes"/>
    <n v="0"/>
    <x v="1"/>
    <d v="2021-03-02T00:00:00"/>
    <n v="14"/>
    <n v="0"/>
  </r>
  <r>
    <x v="1"/>
    <x v="52"/>
    <x v="52"/>
    <n v="8260736009"/>
    <d v="2020-10-22T00:00:00"/>
    <d v="2020-11-21T00:00:00"/>
    <n v="9324"/>
    <n v="1"/>
    <s v="Yes"/>
    <n v="0"/>
    <x v="1"/>
    <d v="2020-11-11T00:00:00"/>
    <n v="20"/>
    <n v="0"/>
  </r>
  <r>
    <x v="0"/>
    <x v="38"/>
    <x v="38"/>
    <n v="4170821223"/>
    <d v="2020-03-19T00:00:00"/>
    <d v="2020-04-18T00:00:00"/>
    <n v="4914"/>
    <n v="0"/>
    <s v="No"/>
    <n v="0"/>
    <x v="0"/>
    <d v="2020-04-14T00:00:00"/>
    <n v="26"/>
    <n v="0"/>
  </r>
  <r>
    <x v="1"/>
    <x v="50"/>
    <x v="50"/>
    <n v="893342729"/>
    <d v="2020-10-23T00:00:00"/>
    <d v="2020-11-22T00:00:00"/>
    <n v="8443"/>
    <n v="1"/>
    <s v="Yes"/>
    <n v="0"/>
    <x v="1"/>
    <d v="2020-11-21T00:00:00"/>
    <n v="29"/>
    <n v="0"/>
  </r>
  <r>
    <x v="4"/>
    <x v="83"/>
    <x v="82"/>
    <n v="4176062876"/>
    <d v="2020-11-26T00:00:00"/>
    <d v="2020-12-26T00:00:00"/>
    <n v="6118"/>
    <n v="0"/>
    <s v="No"/>
    <n v="0"/>
    <x v="0"/>
    <d v="2020-12-22T00:00:00"/>
    <n v="26"/>
    <n v="0"/>
  </r>
  <r>
    <x v="0"/>
    <x v="75"/>
    <x v="74"/>
    <n v="4177855353"/>
    <d v="2020-12-17T00:00:00"/>
    <d v="2021-01-16T00:00:00"/>
    <n v="7441"/>
    <n v="0"/>
    <s v="No"/>
    <n v="0"/>
    <x v="0"/>
    <d v="2021-01-01T00:00:00"/>
    <n v="15"/>
    <n v="0"/>
  </r>
  <r>
    <x v="1"/>
    <x v="19"/>
    <x v="19"/>
    <n v="4178322106"/>
    <d v="2021-07-12T00:00:00"/>
    <d v="2021-08-11T00:00:00"/>
    <n v="5583"/>
    <n v="0"/>
    <s v="No"/>
    <n v="0"/>
    <x v="0"/>
    <d v="2021-07-24T00:00:00"/>
    <n v="12"/>
    <n v="0"/>
  </r>
  <r>
    <x v="4"/>
    <x v="69"/>
    <x v="69"/>
    <n v="4182069928"/>
    <d v="2020-06-19T00:00:00"/>
    <d v="2020-07-19T00:00:00"/>
    <n v="1678"/>
    <n v="0"/>
    <s v="No"/>
    <n v="0"/>
    <x v="0"/>
    <d v="2020-07-23T00:00:00"/>
    <n v="34"/>
    <n v="4"/>
  </r>
  <r>
    <x v="4"/>
    <x v="10"/>
    <x v="10"/>
    <n v="4186884688"/>
    <d v="2021-05-10T00:00:00"/>
    <d v="2021-06-09T00:00:00"/>
    <n v="6010"/>
    <n v="0"/>
    <s v="No"/>
    <n v="0"/>
    <x v="0"/>
    <d v="2021-05-25T00:00:00"/>
    <n v="15"/>
    <n v="0"/>
  </r>
  <r>
    <x v="2"/>
    <x v="17"/>
    <x v="17"/>
    <n v="4191207150"/>
    <d v="2020-05-05T00:00:00"/>
    <d v="2020-06-04T00:00:00"/>
    <n v="8238"/>
    <n v="1"/>
    <s v="Yes"/>
    <n v="0"/>
    <x v="1"/>
    <d v="2020-06-08T00:00:00"/>
    <n v="34"/>
    <n v="4"/>
  </r>
  <r>
    <x v="0"/>
    <x v="0"/>
    <x v="0"/>
    <n v="4192014066"/>
    <d v="2021-07-12T00:00:00"/>
    <d v="2021-08-11T00:00:00"/>
    <n v="3090"/>
    <n v="0"/>
    <s v="No"/>
    <n v="0"/>
    <x v="0"/>
    <d v="2021-07-25T00:00:00"/>
    <n v="13"/>
    <n v="0"/>
  </r>
  <r>
    <x v="3"/>
    <x v="44"/>
    <x v="44"/>
    <n v="4193415114"/>
    <d v="2020-06-18T00:00:00"/>
    <d v="2020-07-18T00:00:00"/>
    <n v="4939"/>
    <n v="0"/>
    <s v="No"/>
    <n v="0"/>
    <x v="0"/>
    <d v="2020-07-02T00:00:00"/>
    <n v="14"/>
    <n v="0"/>
  </r>
  <r>
    <x v="4"/>
    <x v="62"/>
    <x v="62"/>
    <n v="4194772390"/>
    <d v="2020-11-12T00:00:00"/>
    <d v="2020-12-12T00:00:00"/>
    <n v="6482"/>
    <n v="0"/>
    <s v="No"/>
    <n v="0"/>
    <x v="0"/>
    <d v="2020-12-02T00:00:00"/>
    <n v="20"/>
    <n v="0"/>
  </r>
  <r>
    <x v="3"/>
    <x v="74"/>
    <x v="29"/>
    <n v="4205152845"/>
    <d v="2020-03-02T00:00:00"/>
    <d v="2020-04-01T00:00:00"/>
    <n v="2637"/>
    <n v="0"/>
    <s v="No"/>
    <n v="0"/>
    <x v="0"/>
    <d v="2020-03-30T00:00:00"/>
    <n v="28"/>
    <n v="0"/>
  </r>
  <r>
    <x v="2"/>
    <x v="21"/>
    <x v="21"/>
    <n v="4218477720"/>
    <d v="2021-11-28T00:00:00"/>
    <d v="2021-12-28T00:00:00"/>
    <n v="3081"/>
    <n v="0"/>
    <s v="No"/>
    <n v="0"/>
    <x v="0"/>
    <d v="2021-12-08T00:00:00"/>
    <n v="10"/>
    <n v="0"/>
  </r>
  <r>
    <x v="2"/>
    <x v="36"/>
    <x v="36"/>
    <n v="4220885855"/>
    <d v="2021-10-31T00:00:00"/>
    <d v="2021-11-30T00:00:00"/>
    <n v="8767"/>
    <n v="1"/>
    <s v="Yes"/>
    <n v="0"/>
    <x v="1"/>
    <d v="2021-12-05T00:00:00"/>
    <n v="35"/>
    <n v="5"/>
  </r>
  <r>
    <x v="0"/>
    <x v="15"/>
    <x v="15"/>
    <n v="4222838361"/>
    <d v="2020-09-11T00:00:00"/>
    <d v="2020-10-11T00:00:00"/>
    <n v="7418"/>
    <n v="0"/>
    <s v="No"/>
    <n v="0"/>
    <x v="0"/>
    <d v="2020-09-15T00:00:00"/>
    <n v="4"/>
    <n v="0"/>
  </r>
  <r>
    <x v="1"/>
    <x v="88"/>
    <x v="87"/>
    <n v="4232761255"/>
    <d v="2021-05-07T00:00:00"/>
    <d v="2021-06-06T00:00:00"/>
    <n v="5978"/>
    <n v="0"/>
    <s v="No"/>
    <n v="0"/>
    <x v="0"/>
    <d v="2021-05-21T00:00:00"/>
    <n v="14"/>
    <n v="0"/>
  </r>
  <r>
    <x v="1"/>
    <x v="13"/>
    <x v="13"/>
    <n v="4237427511"/>
    <d v="2021-07-30T00:00:00"/>
    <d v="2021-08-29T00:00:00"/>
    <n v="4164"/>
    <n v="0"/>
    <s v="No"/>
    <n v="0"/>
    <x v="0"/>
    <d v="2021-08-27T00:00:00"/>
    <n v="28"/>
    <n v="0"/>
  </r>
  <r>
    <x v="2"/>
    <x v="4"/>
    <x v="4"/>
    <n v="4240460379"/>
    <d v="2020-05-21T00:00:00"/>
    <d v="2020-06-20T00:00:00"/>
    <n v="5864"/>
    <n v="0"/>
    <s v="No"/>
    <n v="0"/>
    <x v="0"/>
    <d v="2020-06-26T00:00:00"/>
    <n v="36"/>
    <n v="6"/>
  </r>
  <r>
    <x v="1"/>
    <x v="67"/>
    <x v="67"/>
    <n v="4240902395"/>
    <d v="2020-03-02T00:00:00"/>
    <d v="2020-04-01T00:00:00"/>
    <n v="6913"/>
    <n v="0"/>
    <s v="No"/>
    <n v="0"/>
    <x v="0"/>
    <d v="2020-03-23T00:00:00"/>
    <n v="21"/>
    <n v="0"/>
  </r>
  <r>
    <x v="2"/>
    <x v="24"/>
    <x v="24"/>
    <n v="4242402632"/>
    <d v="2020-05-28T00:00:00"/>
    <d v="2020-06-27T00:00:00"/>
    <n v="3532"/>
    <n v="0"/>
    <s v="No"/>
    <n v="0"/>
    <x v="0"/>
    <d v="2020-06-26T00:00:00"/>
    <n v="29"/>
    <n v="0"/>
  </r>
  <r>
    <x v="4"/>
    <x v="20"/>
    <x v="20"/>
    <n v="4242889718"/>
    <d v="2021-05-05T00:00:00"/>
    <d v="2021-06-04T00:00:00"/>
    <n v="8123"/>
    <n v="0"/>
    <s v="No"/>
    <n v="0"/>
    <x v="0"/>
    <d v="2021-06-20T00:00:00"/>
    <n v="46"/>
    <n v="16"/>
  </r>
  <r>
    <x v="4"/>
    <x v="56"/>
    <x v="56"/>
    <n v="4249624347"/>
    <d v="2021-01-20T00:00:00"/>
    <d v="2021-02-19T00:00:00"/>
    <n v="5686"/>
    <n v="1"/>
    <s v="Yes"/>
    <n v="0"/>
    <x v="1"/>
    <d v="2021-02-25T00:00:00"/>
    <n v="36"/>
    <n v="6"/>
  </r>
  <r>
    <x v="3"/>
    <x v="91"/>
    <x v="90"/>
    <n v="4255145592"/>
    <d v="2020-03-23T00:00:00"/>
    <d v="2020-04-22T00:00:00"/>
    <n v="1809"/>
    <n v="0"/>
    <s v="No"/>
    <n v="0"/>
    <x v="0"/>
    <d v="2020-04-08T00:00:00"/>
    <n v="16"/>
    <n v="0"/>
  </r>
  <r>
    <x v="4"/>
    <x v="72"/>
    <x v="72"/>
    <n v="4259682376"/>
    <d v="2020-12-18T00:00:00"/>
    <d v="2021-01-17T00:00:00"/>
    <n v="2253"/>
    <n v="1"/>
    <s v="Yes"/>
    <n v="0"/>
    <x v="1"/>
    <d v="2021-01-27T00:00:00"/>
    <n v="40"/>
    <n v="10"/>
  </r>
  <r>
    <x v="2"/>
    <x v="4"/>
    <x v="4"/>
    <n v="4259739726"/>
    <d v="2021-03-01T00:00:00"/>
    <d v="2021-03-31T00:00:00"/>
    <n v="5365"/>
    <n v="0"/>
    <s v="No"/>
    <n v="0"/>
    <x v="0"/>
    <d v="2021-03-18T00:00:00"/>
    <n v="17"/>
    <n v="0"/>
  </r>
  <r>
    <x v="0"/>
    <x v="71"/>
    <x v="71"/>
    <n v="4271825679"/>
    <d v="2020-12-30T00:00:00"/>
    <d v="2021-01-29T00:00:00"/>
    <n v="4885"/>
    <n v="0"/>
    <s v="No"/>
    <n v="0"/>
    <x v="0"/>
    <d v="2021-01-18T00:00:00"/>
    <n v="19"/>
    <n v="0"/>
  </r>
  <r>
    <x v="1"/>
    <x v="11"/>
    <x v="11"/>
    <n v="4274501664"/>
    <d v="2020-04-13T00:00:00"/>
    <d v="2020-05-13T00:00:00"/>
    <n v="8147"/>
    <n v="0"/>
    <s v="No"/>
    <n v="0"/>
    <x v="0"/>
    <d v="2020-04-21T00:00:00"/>
    <n v="8"/>
    <n v="0"/>
  </r>
  <r>
    <x v="3"/>
    <x v="30"/>
    <x v="30"/>
    <n v="4276703607"/>
    <d v="2020-09-16T00:00:00"/>
    <d v="2020-10-16T00:00:00"/>
    <n v="2505"/>
    <n v="0"/>
    <s v="No"/>
    <n v="0"/>
    <x v="0"/>
    <d v="2020-09-19T00:00:00"/>
    <n v="3"/>
    <n v="0"/>
  </r>
  <r>
    <x v="3"/>
    <x v="30"/>
    <x v="30"/>
    <n v="4293073482"/>
    <d v="2020-05-20T00:00:00"/>
    <d v="2020-06-19T00:00:00"/>
    <n v="3727"/>
    <n v="0"/>
    <s v="No"/>
    <n v="0"/>
    <x v="0"/>
    <d v="2020-05-29T00:00:00"/>
    <n v="9"/>
    <n v="0"/>
  </r>
  <r>
    <x v="1"/>
    <x v="43"/>
    <x v="43"/>
    <n v="4294426239"/>
    <d v="2020-12-07T00:00:00"/>
    <d v="2021-01-06T00:00:00"/>
    <n v="6170"/>
    <n v="0"/>
    <s v="No"/>
    <n v="0"/>
    <x v="0"/>
    <d v="2021-01-12T00:00:00"/>
    <n v="36"/>
    <n v="6"/>
  </r>
  <r>
    <x v="0"/>
    <x v="41"/>
    <x v="41"/>
    <n v="4297912131"/>
    <d v="2020-02-16T00:00:00"/>
    <d v="2020-03-17T00:00:00"/>
    <n v="7921"/>
    <n v="0"/>
    <s v="No"/>
    <n v="0"/>
    <x v="0"/>
    <d v="2020-03-25T00:00:00"/>
    <n v="38"/>
    <n v="8"/>
  </r>
  <r>
    <x v="1"/>
    <x v="16"/>
    <x v="16"/>
    <n v="4303435021"/>
    <d v="2020-12-17T00:00:00"/>
    <d v="2021-01-16T00:00:00"/>
    <n v="4245"/>
    <n v="0"/>
    <s v="No"/>
    <n v="0"/>
    <x v="0"/>
    <d v="2020-12-31T00:00:00"/>
    <n v="14"/>
    <n v="0"/>
  </r>
  <r>
    <x v="1"/>
    <x v="40"/>
    <x v="40"/>
    <n v="4519358354"/>
    <d v="2020-10-26T00:00:00"/>
    <d v="2020-11-25T00:00:00"/>
    <n v="4925"/>
    <n v="1"/>
    <s v="Yes"/>
    <n v="1"/>
    <x v="2"/>
    <d v="2020-11-14T00:00:00"/>
    <n v="19"/>
    <n v="0"/>
  </r>
  <r>
    <x v="0"/>
    <x v="98"/>
    <x v="97"/>
    <n v="4308058609"/>
    <d v="2021-05-21T00:00:00"/>
    <d v="2021-06-20T00:00:00"/>
    <n v="6142"/>
    <n v="0"/>
    <s v="No"/>
    <n v="0"/>
    <x v="0"/>
    <d v="2021-06-11T00:00:00"/>
    <n v="21"/>
    <n v="0"/>
  </r>
  <r>
    <x v="1"/>
    <x v="25"/>
    <x v="25"/>
    <n v="1380765648"/>
    <d v="2020-09-01T00:00:00"/>
    <d v="2020-10-01T00:00:00"/>
    <n v="7010"/>
    <n v="1"/>
    <s v="Yes"/>
    <n v="0"/>
    <x v="1"/>
    <d v="2020-10-16T00:00:00"/>
    <n v="45"/>
    <n v="15"/>
  </r>
  <r>
    <x v="3"/>
    <x v="6"/>
    <x v="6"/>
    <n v="4318635686"/>
    <d v="2021-03-21T00:00:00"/>
    <d v="2021-04-20T00:00:00"/>
    <n v="9250"/>
    <n v="0"/>
    <s v="No"/>
    <n v="0"/>
    <x v="0"/>
    <d v="2021-04-26T00:00:00"/>
    <n v="36"/>
    <n v="6"/>
  </r>
  <r>
    <x v="1"/>
    <x v="19"/>
    <x v="19"/>
    <n v="4320746005"/>
    <d v="2020-11-27T00:00:00"/>
    <d v="2020-12-27T00:00:00"/>
    <n v="7061"/>
    <n v="0"/>
    <s v="No"/>
    <n v="0"/>
    <x v="0"/>
    <d v="2020-12-18T00:00:00"/>
    <n v="21"/>
    <n v="0"/>
  </r>
  <r>
    <x v="0"/>
    <x v="38"/>
    <x v="38"/>
    <n v="4325243093"/>
    <d v="2020-07-06T00:00:00"/>
    <d v="2020-08-05T00:00:00"/>
    <n v="5280"/>
    <n v="0"/>
    <s v="No"/>
    <n v="0"/>
    <x v="0"/>
    <d v="2020-07-22T00:00:00"/>
    <n v="16"/>
    <n v="0"/>
  </r>
  <r>
    <x v="4"/>
    <x v="8"/>
    <x v="8"/>
    <n v="4325495498"/>
    <d v="2021-01-12T00:00:00"/>
    <d v="2021-02-11T00:00:00"/>
    <n v="6926"/>
    <n v="0"/>
    <s v="No"/>
    <n v="0"/>
    <x v="0"/>
    <d v="2021-02-16T00:00:00"/>
    <n v="35"/>
    <n v="5"/>
  </r>
  <r>
    <x v="4"/>
    <x v="56"/>
    <x v="56"/>
    <n v="4326179452"/>
    <d v="2020-11-19T00:00:00"/>
    <d v="2020-12-19T00:00:00"/>
    <n v="2762"/>
    <n v="1"/>
    <s v="Yes"/>
    <n v="0"/>
    <x v="1"/>
    <d v="2020-12-22T00:00:00"/>
    <n v="33"/>
    <n v="3"/>
  </r>
  <r>
    <x v="1"/>
    <x v="68"/>
    <x v="68"/>
    <n v="4329916813"/>
    <d v="2020-11-17T00:00:00"/>
    <d v="2020-12-17T00:00:00"/>
    <n v="6385"/>
    <n v="0"/>
    <s v="No"/>
    <n v="0"/>
    <x v="0"/>
    <d v="2020-12-12T00:00:00"/>
    <n v="25"/>
    <n v="0"/>
  </r>
  <r>
    <x v="0"/>
    <x v="29"/>
    <x v="29"/>
    <n v="4336863090"/>
    <d v="2020-01-11T00:00:00"/>
    <d v="2020-02-10T00:00:00"/>
    <n v="7306"/>
    <n v="1"/>
    <s v="Yes"/>
    <n v="0"/>
    <x v="1"/>
    <d v="2020-02-06T00:00:00"/>
    <n v="26"/>
    <n v="0"/>
  </r>
  <r>
    <x v="4"/>
    <x v="83"/>
    <x v="82"/>
    <n v="4346922316"/>
    <d v="2021-02-16T00:00:00"/>
    <d v="2021-03-18T00:00:00"/>
    <n v="7828"/>
    <n v="0"/>
    <s v="No"/>
    <n v="0"/>
    <x v="0"/>
    <d v="2021-03-14T00:00:00"/>
    <n v="26"/>
    <n v="0"/>
  </r>
  <r>
    <x v="1"/>
    <x v="52"/>
    <x v="52"/>
    <n v="9704617693"/>
    <d v="2020-10-27T00:00:00"/>
    <d v="2020-11-26T00:00:00"/>
    <n v="7234"/>
    <n v="1"/>
    <s v="Yes"/>
    <n v="1"/>
    <x v="2"/>
    <d v="2020-12-03T00:00:00"/>
    <n v="37"/>
    <n v="7"/>
  </r>
  <r>
    <x v="2"/>
    <x v="4"/>
    <x v="4"/>
    <n v="4360072261"/>
    <d v="2020-09-25T00:00:00"/>
    <d v="2020-10-25T00:00:00"/>
    <n v="3604"/>
    <n v="0"/>
    <s v="No"/>
    <n v="0"/>
    <x v="0"/>
    <d v="2020-10-22T00:00:00"/>
    <n v="27"/>
    <n v="0"/>
  </r>
  <r>
    <x v="4"/>
    <x v="20"/>
    <x v="20"/>
    <n v="4364390277"/>
    <d v="2020-10-04T00:00:00"/>
    <d v="2020-11-03T00:00:00"/>
    <n v="9452"/>
    <n v="1"/>
    <s v="Yes"/>
    <n v="1"/>
    <x v="2"/>
    <d v="2020-11-27T00:00:00"/>
    <n v="54"/>
    <n v="24"/>
  </r>
  <r>
    <x v="0"/>
    <x v="89"/>
    <x v="88"/>
    <n v="4365495636"/>
    <d v="2021-03-31T00:00:00"/>
    <d v="2021-04-30T00:00:00"/>
    <n v="7544"/>
    <n v="0"/>
    <s v="No"/>
    <n v="0"/>
    <x v="0"/>
    <d v="2021-04-28T00:00:00"/>
    <n v="28"/>
    <n v="0"/>
  </r>
  <r>
    <x v="3"/>
    <x v="27"/>
    <x v="27"/>
    <n v="4369910958"/>
    <d v="2021-11-04T00:00:00"/>
    <d v="2021-12-04T00:00:00"/>
    <n v="3262"/>
    <n v="0"/>
    <s v="No"/>
    <n v="0"/>
    <x v="0"/>
    <d v="2021-11-05T00:00:00"/>
    <n v="1"/>
    <n v="0"/>
  </r>
  <r>
    <x v="3"/>
    <x v="9"/>
    <x v="9"/>
    <n v="4371325400"/>
    <d v="2021-02-02T00:00:00"/>
    <d v="2021-03-04T00:00:00"/>
    <n v="2460"/>
    <n v="0"/>
    <s v="No"/>
    <n v="0"/>
    <x v="0"/>
    <d v="2021-02-17T00:00:00"/>
    <n v="15"/>
    <n v="0"/>
  </r>
  <r>
    <x v="1"/>
    <x v="79"/>
    <x v="78"/>
    <n v="4371434034"/>
    <d v="2020-02-23T00:00:00"/>
    <d v="2020-03-24T00:00:00"/>
    <n v="8308"/>
    <n v="0"/>
    <s v="No"/>
    <n v="0"/>
    <x v="0"/>
    <d v="2020-04-05T00:00:00"/>
    <n v="42"/>
    <n v="12"/>
  </r>
  <r>
    <x v="3"/>
    <x v="65"/>
    <x v="65"/>
    <n v="4373510378"/>
    <d v="2020-04-15T00:00:00"/>
    <d v="2020-05-15T00:00:00"/>
    <n v="3885"/>
    <n v="0"/>
    <s v="No"/>
    <n v="0"/>
    <x v="0"/>
    <d v="2020-04-23T00:00:00"/>
    <n v="8"/>
    <n v="0"/>
  </r>
  <r>
    <x v="2"/>
    <x v="4"/>
    <x v="4"/>
    <n v="4380014151"/>
    <d v="2021-03-26T00:00:00"/>
    <d v="2021-04-25T00:00:00"/>
    <n v="9265"/>
    <n v="1"/>
    <s v="Yes"/>
    <n v="0"/>
    <x v="1"/>
    <d v="2021-04-26T00:00:00"/>
    <n v="31"/>
    <n v="1"/>
  </r>
  <r>
    <x v="4"/>
    <x v="37"/>
    <x v="37"/>
    <n v="4381512590"/>
    <d v="2021-11-02T00:00:00"/>
    <d v="2021-12-02T00:00:00"/>
    <n v="6828"/>
    <n v="0"/>
    <s v="No"/>
    <n v="0"/>
    <x v="0"/>
    <d v="2021-12-06T00:00:00"/>
    <n v="34"/>
    <n v="4"/>
  </r>
  <r>
    <x v="4"/>
    <x v="70"/>
    <x v="70"/>
    <n v="4384814254"/>
    <d v="2021-04-30T00:00:00"/>
    <d v="2021-05-30T00:00:00"/>
    <n v="2734"/>
    <n v="0"/>
    <s v="No"/>
    <n v="0"/>
    <x v="0"/>
    <d v="2021-05-10T00:00:00"/>
    <n v="10"/>
    <n v="0"/>
  </r>
  <r>
    <x v="3"/>
    <x v="53"/>
    <x v="53"/>
    <n v="4386748004"/>
    <d v="2021-01-18T00:00:00"/>
    <d v="2021-02-17T00:00:00"/>
    <n v="7229"/>
    <n v="0"/>
    <s v="No"/>
    <n v="0"/>
    <x v="0"/>
    <d v="2021-02-19T00:00:00"/>
    <n v="32"/>
    <n v="2"/>
  </r>
  <r>
    <x v="0"/>
    <x v="28"/>
    <x v="28"/>
    <n v="4392918366"/>
    <d v="2020-03-10T00:00:00"/>
    <d v="2020-04-09T00:00:00"/>
    <n v="8187"/>
    <n v="0"/>
    <s v="No"/>
    <n v="0"/>
    <x v="0"/>
    <d v="2020-04-04T00:00:00"/>
    <n v="25"/>
    <n v="0"/>
  </r>
  <r>
    <x v="2"/>
    <x v="85"/>
    <x v="84"/>
    <n v="4395512737"/>
    <d v="2021-08-05T00:00:00"/>
    <d v="2021-09-04T00:00:00"/>
    <n v="7213"/>
    <n v="1"/>
    <s v="Yes"/>
    <n v="0"/>
    <x v="1"/>
    <d v="2021-09-13T00:00:00"/>
    <n v="39"/>
    <n v="9"/>
  </r>
  <r>
    <x v="0"/>
    <x v="98"/>
    <x v="97"/>
    <n v="4396260953"/>
    <d v="2021-04-02T00:00:00"/>
    <d v="2021-05-02T00:00:00"/>
    <n v="5667"/>
    <n v="0"/>
    <s v="No"/>
    <n v="0"/>
    <x v="0"/>
    <d v="2021-04-16T00:00:00"/>
    <n v="14"/>
    <n v="0"/>
  </r>
  <r>
    <x v="4"/>
    <x v="37"/>
    <x v="37"/>
    <n v="4398006570"/>
    <d v="2021-09-30T00:00:00"/>
    <d v="2021-10-30T00:00:00"/>
    <n v="4481"/>
    <n v="0"/>
    <s v="No"/>
    <n v="0"/>
    <x v="0"/>
    <d v="2021-10-29T00:00:00"/>
    <n v="29"/>
    <n v="0"/>
  </r>
  <r>
    <x v="1"/>
    <x v="58"/>
    <x v="58"/>
    <n v="2265242643"/>
    <d v="2020-10-31T00:00:00"/>
    <d v="2020-11-30T00:00:00"/>
    <n v="7007"/>
    <n v="1"/>
    <s v="Yes"/>
    <n v="0"/>
    <x v="1"/>
    <d v="2020-12-07T00:00:00"/>
    <n v="37"/>
    <n v="7"/>
  </r>
  <r>
    <x v="3"/>
    <x v="65"/>
    <x v="65"/>
    <n v="4408670788"/>
    <d v="2021-05-03T00:00:00"/>
    <d v="2021-06-02T00:00:00"/>
    <n v="2332"/>
    <n v="0"/>
    <s v="No"/>
    <n v="0"/>
    <x v="0"/>
    <d v="2021-05-10T00:00:00"/>
    <n v="7"/>
    <n v="0"/>
  </r>
  <r>
    <x v="1"/>
    <x v="79"/>
    <x v="78"/>
    <n v="4419510167"/>
    <d v="2021-06-15T00:00:00"/>
    <d v="2021-07-15T00:00:00"/>
    <n v="4414"/>
    <n v="0"/>
    <s v="No"/>
    <n v="0"/>
    <x v="0"/>
    <d v="2021-07-19T00:00:00"/>
    <n v="34"/>
    <n v="4"/>
  </r>
  <r>
    <x v="4"/>
    <x v="7"/>
    <x v="7"/>
    <n v="4421046102"/>
    <d v="2020-06-09T00:00:00"/>
    <d v="2020-07-09T00:00:00"/>
    <n v="6444"/>
    <n v="0"/>
    <s v="No"/>
    <n v="0"/>
    <x v="0"/>
    <d v="2020-07-12T00:00:00"/>
    <n v="33"/>
    <n v="3"/>
  </r>
  <r>
    <x v="4"/>
    <x v="7"/>
    <x v="7"/>
    <n v="4426647863"/>
    <d v="2020-10-25T00:00:00"/>
    <d v="2020-11-24T00:00:00"/>
    <n v="7529"/>
    <n v="1"/>
    <s v="Yes"/>
    <n v="0"/>
    <x v="1"/>
    <d v="2020-12-10T00:00:00"/>
    <n v="46"/>
    <n v="16"/>
  </r>
  <r>
    <x v="3"/>
    <x v="47"/>
    <x v="47"/>
    <n v="4433390540"/>
    <d v="2020-04-21T00:00:00"/>
    <d v="2020-05-21T00:00:00"/>
    <n v="4962"/>
    <n v="0"/>
    <s v="No"/>
    <n v="0"/>
    <x v="0"/>
    <d v="2020-06-08T00:00:00"/>
    <n v="48"/>
    <n v="18"/>
  </r>
  <r>
    <x v="0"/>
    <x v="78"/>
    <x v="77"/>
    <n v="4444986261"/>
    <d v="2021-07-21T00:00:00"/>
    <d v="2021-08-20T00:00:00"/>
    <n v="8177"/>
    <n v="1"/>
    <s v="Yes"/>
    <n v="1"/>
    <x v="2"/>
    <d v="2021-08-29T00:00:00"/>
    <n v="39"/>
    <n v="9"/>
  </r>
  <r>
    <x v="0"/>
    <x v="23"/>
    <x v="23"/>
    <n v="4450632944"/>
    <d v="2021-05-13T00:00:00"/>
    <d v="2021-06-12T00:00:00"/>
    <n v="7087"/>
    <n v="0"/>
    <s v="No"/>
    <n v="0"/>
    <x v="0"/>
    <d v="2021-06-08T00:00:00"/>
    <n v="26"/>
    <n v="0"/>
  </r>
  <r>
    <x v="0"/>
    <x v="71"/>
    <x v="71"/>
    <n v="4454426709"/>
    <d v="2021-10-12T00:00:00"/>
    <d v="2021-11-11T00:00:00"/>
    <n v="6623"/>
    <n v="0"/>
    <s v="No"/>
    <n v="0"/>
    <x v="0"/>
    <d v="2021-10-21T00:00:00"/>
    <n v="9"/>
    <n v="0"/>
  </r>
  <r>
    <x v="1"/>
    <x v="59"/>
    <x v="59"/>
    <n v="5025604819"/>
    <d v="2020-11-03T00:00:00"/>
    <d v="2020-12-03T00:00:00"/>
    <n v="6404"/>
    <n v="1"/>
    <s v="Yes"/>
    <n v="1"/>
    <x v="2"/>
    <d v="2020-12-26T00:00:00"/>
    <n v="53"/>
    <n v="23"/>
  </r>
  <r>
    <x v="4"/>
    <x v="31"/>
    <x v="31"/>
    <n v="4458878337"/>
    <d v="2020-05-22T00:00:00"/>
    <d v="2020-06-21T00:00:00"/>
    <n v="4216"/>
    <n v="1"/>
    <s v="Yes"/>
    <n v="0"/>
    <x v="1"/>
    <d v="2020-07-14T00:00:00"/>
    <n v="53"/>
    <n v="23"/>
  </r>
  <r>
    <x v="3"/>
    <x v="92"/>
    <x v="91"/>
    <n v="4462653546"/>
    <d v="2020-08-02T00:00:00"/>
    <d v="2020-09-01T00:00:00"/>
    <n v="5717"/>
    <n v="0"/>
    <s v="No"/>
    <n v="0"/>
    <x v="0"/>
    <d v="2020-08-26T00:00:00"/>
    <n v="24"/>
    <n v="0"/>
  </r>
  <r>
    <x v="4"/>
    <x v="56"/>
    <x v="56"/>
    <n v="4464051329"/>
    <d v="2020-09-19T00:00:00"/>
    <d v="2020-10-19T00:00:00"/>
    <n v="4141"/>
    <n v="1"/>
    <s v="Yes"/>
    <n v="0"/>
    <x v="1"/>
    <d v="2020-10-17T00:00:00"/>
    <n v="28"/>
    <n v="0"/>
  </r>
  <r>
    <x v="0"/>
    <x v="38"/>
    <x v="38"/>
    <n v="4465814850"/>
    <d v="2021-04-12T00:00:00"/>
    <d v="2021-05-12T00:00:00"/>
    <n v="6333"/>
    <n v="0"/>
    <s v="No"/>
    <n v="0"/>
    <x v="0"/>
    <d v="2021-04-24T00:00:00"/>
    <n v="12"/>
    <n v="0"/>
  </r>
  <r>
    <x v="0"/>
    <x v="48"/>
    <x v="48"/>
    <n v="4469521566"/>
    <d v="2021-04-26T00:00:00"/>
    <d v="2021-05-26T00:00:00"/>
    <n v="4379"/>
    <n v="0"/>
    <s v="No"/>
    <n v="0"/>
    <x v="0"/>
    <d v="2021-05-12T00:00:00"/>
    <n v="16"/>
    <n v="0"/>
  </r>
  <r>
    <x v="2"/>
    <x v="12"/>
    <x v="12"/>
    <n v="4475076763"/>
    <d v="2020-03-18T00:00:00"/>
    <d v="2020-04-17T00:00:00"/>
    <n v="6993"/>
    <n v="0"/>
    <s v="No"/>
    <n v="0"/>
    <x v="0"/>
    <d v="2020-04-06T00:00:00"/>
    <n v="19"/>
    <n v="0"/>
  </r>
  <r>
    <x v="1"/>
    <x v="19"/>
    <x v="19"/>
    <n v="4478015837"/>
    <d v="2021-07-27T00:00:00"/>
    <d v="2021-08-26T00:00:00"/>
    <n v="8768"/>
    <n v="0"/>
    <s v="No"/>
    <n v="0"/>
    <x v="0"/>
    <d v="2021-08-13T00:00:00"/>
    <n v="17"/>
    <n v="0"/>
  </r>
  <r>
    <x v="4"/>
    <x v="72"/>
    <x v="72"/>
    <n v="4481983205"/>
    <d v="2020-08-29T00:00:00"/>
    <d v="2020-09-28T00:00:00"/>
    <n v="7067"/>
    <n v="0"/>
    <s v="No"/>
    <n v="0"/>
    <x v="0"/>
    <d v="2020-09-28T00:00:00"/>
    <n v="30"/>
    <n v="0"/>
  </r>
  <r>
    <x v="3"/>
    <x v="30"/>
    <x v="30"/>
    <n v="4483283236"/>
    <d v="2021-07-21T00:00:00"/>
    <d v="2021-08-20T00:00:00"/>
    <n v="1586"/>
    <n v="0"/>
    <s v="No"/>
    <n v="0"/>
    <x v="0"/>
    <d v="2021-07-23T00:00:00"/>
    <n v="2"/>
    <n v="0"/>
  </r>
  <r>
    <x v="3"/>
    <x v="27"/>
    <x v="27"/>
    <n v="4485970270"/>
    <d v="2020-08-08T00:00:00"/>
    <d v="2020-09-07T00:00:00"/>
    <n v="4152"/>
    <n v="0"/>
    <s v="No"/>
    <n v="0"/>
    <x v="0"/>
    <d v="2020-08-15T00:00:00"/>
    <n v="7"/>
    <n v="0"/>
  </r>
  <r>
    <x v="0"/>
    <x v="32"/>
    <x v="32"/>
    <n v="4489585769"/>
    <d v="2021-05-30T00:00:00"/>
    <d v="2021-06-29T00:00:00"/>
    <n v="8731"/>
    <n v="0"/>
    <s v="No"/>
    <n v="0"/>
    <x v="0"/>
    <d v="2021-06-15T00:00:00"/>
    <n v="16"/>
    <n v="0"/>
  </r>
  <r>
    <x v="0"/>
    <x v="45"/>
    <x v="45"/>
    <n v="4494083848"/>
    <d v="2020-12-28T00:00:00"/>
    <d v="2021-01-27T00:00:00"/>
    <n v="6824"/>
    <n v="0"/>
    <s v="No"/>
    <n v="0"/>
    <x v="0"/>
    <d v="2021-02-05T00:00:00"/>
    <n v="39"/>
    <n v="9"/>
  </r>
  <r>
    <x v="0"/>
    <x v="94"/>
    <x v="93"/>
    <n v="4507038116"/>
    <d v="2021-04-01T00:00:00"/>
    <d v="2021-05-01T00:00:00"/>
    <n v="9182"/>
    <n v="0"/>
    <s v="No"/>
    <n v="0"/>
    <x v="0"/>
    <d v="2021-05-01T00:00:00"/>
    <n v="30"/>
    <n v="0"/>
  </r>
  <r>
    <x v="1"/>
    <x v="3"/>
    <x v="3"/>
    <n v="4509742801"/>
    <d v="2021-04-10T00:00:00"/>
    <d v="2021-05-10T00:00:00"/>
    <n v="8498"/>
    <n v="0"/>
    <s v="No"/>
    <n v="0"/>
    <x v="0"/>
    <d v="2021-05-16T00:00:00"/>
    <n v="36"/>
    <n v="6"/>
  </r>
  <r>
    <x v="1"/>
    <x v="58"/>
    <x v="58"/>
    <n v="1212195050"/>
    <d v="2020-11-05T00:00:00"/>
    <d v="2020-12-05T00:00:00"/>
    <n v="8751"/>
    <n v="1"/>
    <s v="Yes"/>
    <n v="0"/>
    <x v="1"/>
    <d v="2020-11-29T00:00:00"/>
    <n v="24"/>
    <n v="0"/>
  </r>
  <r>
    <x v="4"/>
    <x v="20"/>
    <x v="20"/>
    <n v="4518177634"/>
    <d v="2021-10-23T00:00:00"/>
    <d v="2021-11-22T00:00:00"/>
    <n v="6030"/>
    <n v="0"/>
    <s v="No"/>
    <n v="0"/>
    <x v="0"/>
    <d v="2021-11-24T00:00:00"/>
    <n v="32"/>
    <n v="2"/>
  </r>
  <r>
    <x v="1"/>
    <x v="52"/>
    <x v="52"/>
    <n v="2254968962"/>
    <d v="2020-11-10T00:00:00"/>
    <d v="2020-12-10T00:00:00"/>
    <n v="8743"/>
    <n v="1"/>
    <s v="Yes"/>
    <n v="1"/>
    <x v="2"/>
    <d v="2020-12-23T00:00:00"/>
    <n v="43"/>
    <n v="13"/>
  </r>
  <r>
    <x v="4"/>
    <x v="10"/>
    <x v="10"/>
    <n v="4527375934"/>
    <d v="2021-03-25T00:00:00"/>
    <d v="2021-04-24T00:00:00"/>
    <n v="4733"/>
    <n v="0"/>
    <s v="No"/>
    <n v="0"/>
    <x v="0"/>
    <d v="2021-04-08T00:00:00"/>
    <n v="14"/>
    <n v="0"/>
  </r>
  <r>
    <x v="0"/>
    <x v="98"/>
    <x v="97"/>
    <n v="4534576559"/>
    <d v="2021-01-03T00:00:00"/>
    <d v="2021-02-02T00:00:00"/>
    <n v="9137"/>
    <n v="0"/>
    <s v="No"/>
    <n v="0"/>
    <x v="0"/>
    <d v="2021-01-16T00:00:00"/>
    <n v="13"/>
    <n v="0"/>
  </r>
  <r>
    <x v="1"/>
    <x v="68"/>
    <x v="68"/>
    <n v="4538309227"/>
    <d v="2020-09-07T00:00:00"/>
    <d v="2020-10-07T00:00:00"/>
    <n v="7207"/>
    <n v="0"/>
    <s v="No"/>
    <n v="0"/>
    <x v="0"/>
    <d v="2020-09-30T00:00:00"/>
    <n v="23"/>
    <n v="0"/>
  </r>
  <r>
    <x v="0"/>
    <x v="41"/>
    <x v="41"/>
    <n v="4540004449"/>
    <d v="2021-07-12T00:00:00"/>
    <d v="2021-08-11T00:00:00"/>
    <n v="8520"/>
    <n v="0"/>
    <s v="No"/>
    <n v="0"/>
    <x v="0"/>
    <d v="2021-08-13T00:00:00"/>
    <n v="32"/>
    <n v="2"/>
  </r>
  <r>
    <x v="3"/>
    <x v="64"/>
    <x v="64"/>
    <n v="4540037935"/>
    <d v="2020-04-06T00:00:00"/>
    <d v="2020-05-06T00:00:00"/>
    <n v="4941"/>
    <n v="0"/>
    <s v="No"/>
    <n v="0"/>
    <x v="0"/>
    <d v="2020-05-05T00:00:00"/>
    <n v="29"/>
    <n v="0"/>
  </r>
  <r>
    <x v="1"/>
    <x v="76"/>
    <x v="75"/>
    <n v="4560936162"/>
    <d v="2021-03-22T00:00:00"/>
    <d v="2021-04-21T00:00:00"/>
    <n v="7200"/>
    <n v="0"/>
    <s v="No"/>
    <n v="0"/>
    <x v="0"/>
    <d v="2021-04-15T00:00:00"/>
    <n v="24"/>
    <n v="0"/>
  </r>
  <r>
    <x v="0"/>
    <x v="34"/>
    <x v="34"/>
    <n v="4565113116"/>
    <d v="2020-09-25T00:00:00"/>
    <d v="2020-10-25T00:00:00"/>
    <n v="6946"/>
    <n v="0"/>
    <s v="No"/>
    <n v="0"/>
    <x v="0"/>
    <d v="2020-11-02T00:00:00"/>
    <n v="38"/>
    <n v="8"/>
  </r>
  <r>
    <x v="4"/>
    <x v="72"/>
    <x v="72"/>
    <n v="4566394525"/>
    <d v="2020-01-04T00:00:00"/>
    <d v="2020-02-03T00:00:00"/>
    <n v="5591"/>
    <n v="0"/>
    <s v="No"/>
    <n v="0"/>
    <x v="0"/>
    <d v="2020-02-04T00:00:00"/>
    <n v="31"/>
    <n v="1"/>
  </r>
  <r>
    <x v="1"/>
    <x v="43"/>
    <x v="43"/>
    <n v="4570744904"/>
    <d v="2021-02-23T00:00:00"/>
    <d v="2021-03-25T00:00:00"/>
    <n v="6752"/>
    <n v="0"/>
    <s v="No"/>
    <n v="0"/>
    <x v="0"/>
    <d v="2021-03-26T00:00:00"/>
    <n v="31"/>
    <n v="1"/>
  </r>
  <r>
    <x v="4"/>
    <x v="20"/>
    <x v="20"/>
    <n v="4583643866"/>
    <d v="2020-04-29T00:00:00"/>
    <d v="2020-05-29T00:00:00"/>
    <n v="8478"/>
    <n v="0"/>
    <s v="No"/>
    <n v="0"/>
    <x v="0"/>
    <d v="2020-06-07T00:00:00"/>
    <n v="39"/>
    <n v="9"/>
  </r>
  <r>
    <x v="1"/>
    <x v="25"/>
    <x v="25"/>
    <n v="8867732285"/>
    <d v="2020-10-26T00:00:00"/>
    <d v="2020-11-25T00:00:00"/>
    <n v="9651"/>
    <n v="1"/>
    <s v="Yes"/>
    <n v="0"/>
    <x v="1"/>
    <d v="2020-11-26T00:00:00"/>
    <n v="31"/>
    <n v="1"/>
  </r>
  <r>
    <x v="0"/>
    <x v="38"/>
    <x v="38"/>
    <n v="4587287662"/>
    <d v="2020-02-17T00:00:00"/>
    <d v="2020-03-18T00:00:00"/>
    <n v="6195"/>
    <n v="0"/>
    <s v="No"/>
    <n v="0"/>
    <x v="0"/>
    <d v="2020-03-10T00:00:00"/>
    <n v="22"/>
    <n v="0"/>
  </r>
  <r>
    <x v="2"/>
    <x v="81"/>
    <x v="80"/>
    <n v="4588532423"/>
    <d v="2021-03-12T00:00:00"/>
    <d v="2021-04-11T00:00:00"/>
    <n v="5852"/>
    <n v="1"/>
    <s v="Yes"/>
    <n v="0"/>
    <x v="1"/>
    <d v="2021-04-28T00:00:00"/>
    <n v="47"/>
    <n v="17"/>
  </r>
  <r>
    <x v="4"/>
    <x v="80"/>
    <x v="79"/>
    <n v="4589265593"/>
    <d v="2021-02-04T00:00:00"/>
    <d v="2021-03-06T00:00:00"/>
    <n v="5653"/>
    <n v="0"/>
    <s v="No"/>
    <n v="0"/>
    <x v="0"/>
    <d v="2021-02-28T00:00:00"/>
    <n v="24"/>
    <n v="0"/>
  </r>
  <r>
    <x v="0"/>
    <x v="29"/>
    <x v="29"/>
    <n v="4589989662"/>
    <d v="2020-09-17T00:00:00"/>
    <d v="2020-10-17T00:00:00"/>
    <n v="9416"/>
    <n v="1"/>
    <s v="Yes"/>
    <n v="0"/>
    <x v="1"/>
    <d v="2020-10-18T00:00:00"/>
    <n v="31"/>
    <n v="1"/>
  </r>
  <r>
    <x v="1"/>
    <x v="1"/>
    <x v="1"/>
    <n v="7619716138"/>
    <d v="2020-11-18T00:00:00"/>
    <d v="2020-12-18T00:00:00"/>
    <n v="8639"/>
    <n v="1"/>
    <s v="Yes"/>
    <n v="0"/>
    <x v="1"/>
    <d v="2021-02-01T00:00:00"/>
    <n v="75"/>
    <n v="45"/>
  </r>
  <r>
    <x v="0"/>
    <x v="78"/>
    <x v="77"/>
    <n v="4595561744"/>
    <d v="2021-07-01T00:00:00"/>
    <d v="2021-07-31T00:00:00"/>
    <n v="5028"/>
    <n v="0"/>
    <s v="No"/>
    <n v="0"/>
    <x v="0"/>
    <d v="2021-07-18T00:00:00"/>
    <n v="17"/>
    <n v="0"/>
  </r>
  <r>
    <x v="4"/>
    <x v="49"/>
    <x v="49"/>
    <n v="4601584321"/>
    <d v="2021-01-06T00:00:00"/>
    <d v="2021-02-05T00:00:00"/>
    <n v="5260"/>
    <n v="0"/>
    <s v="No"/>
    <n v="0"/>
    <x v="0"/>
    <d v="2021-01-19T00:00:00"/>
    <n v="13"/>
    <n v="0"/>
  </r>
  <r>
    <x v="0"/>
    <x v="23"/>
    <x v="23"/>
    <n v="4617374678"/>
    <d v="2021-02-28T00:00:00"/>
    <d v="2021-03-30T00:00:00"/>
    <n v="5080"/>
    <n v="0"/>
    <s v="No"/>
    <n v="0"/>
    <x v="0"/>
    <d v="2021-03-28T00:00:00"/>
    <n v="28"/>
    <n v="0"/>
  </r>
  <r>
    <x v="4"/>
    <x v="49"/>
    <x v="49"/>
    <n v="4633078854"/>
    <d v="2020-02-14T00:00:00"/>
    <d v="2020-03-15T00:00:00"/>
    <n v="7836"/>
    <n v="0"/>
    <s v="No"/>
    <n v="0"/>
    <x v="0"/>
    <d v="2020-03-16T00:00:00"/>
    <n v="31"/>
    <n v="1"/>
  </r>
  <r>
    <x v="2"/>
    <x v="24"/>
    <x v="24"/>
    <n v="4637486931"/>
    <d v="2021-04-28T00:00:00"/>
    <d v="2021-05-28T00:00:00"/>
    <n v="6286"/>
    <n v="1"/>
    <s v="Yes"/>
    <n v="0"/>
    <x v="1"/>
    <d v="2021-06-23T00:00:00"/>
    <n v="56"/>
    <n v="26"/>
  </r>
  <r>
    <x v="4"/>
    <x v="66"/>
    <x v="66"/>
    <n v="4639183363"/>
    <d v="2020-11-18T00:00:00"/>
    <d v="2020-12-18T00:00:00"/>
    <n v="5339"/>
    <n v="0"/>
    <s v="No"/>
    <n v="0"/>
    <x v="0"/>
    <d v="2020-12-03T00:00:00"/>
    <n v="15"/>
    <n v="0"/>
  </r>
  <r>
    <x v="0"/>
    <x v="39"/>
    <x v="39"/>
    <n v="4644516545"/>
    <d v="2020-04-15T00:00:00"/>
    <d v="2020-05-15T00:00:00"/>
    <n v="5873"/>
    <n v="0"/>
    <s v="No"/>
    <n v="0"/>
    <x v="0"/>
    <d v="2020-05-28T00:00:00"/>
    <n v="43"/>
    <n v="13"/>
  </r>
  <r>
    <x v="4"/>
    <x v="69"/>
    <x v="69"/>
    <n v="4649451107"/>
    <d v="2021-09-15T00:00:00"/>
    <d v="2021-10-15T00:00:00"/>
    <n v="2381"/>
    <n v="0"/>
    <s v="No"/>
    <n v="0"/>
    <x v="0"/>
    <d v="2021-10-06T00:00:00"/>
    <n v="21"/>
    <n v="0"/>
  </r>
  <r>
    <x v="1"/>
    <x v="76"/>
    <x v="75"/>
    <n v="4657747158"/>
    <d v="2021-03-24T00:00:00"/>
    <d v="2021-04-23T00:00:00"/>
    <n v="8264"/>
    <n v="0"/>
    <s v="No"/>
    <n v="0"/>
    <x v="0"/>
    <d v="2021-04-19T00:00:00"/>
    <n v="26"/>
    <n v="0"/>
  </r>
  <r>
    <x v="4"/>
    <x v="8"/>
    <x v="8"/>
    <n v="4667456223"/>
    <d v="2020-03-24T00:00:00"/>
    <d v="2020-04-23T00:00:00"/>
    <n v="8990"/>
    <n v="0"/>
    <s v="No"/>
    <n v="0"/>
    <x v="0"/>
    <d v="2020-05-04T00:00:00"/>
    <n v="41"/>
    <n v="11"/>
  </r>
  <r>
    <x v="2"/>
    <x v="85"/>
    <x v="84"/>
    <n v="4668608174"/>
    <d v="2021-07-11T00:00:00"/>
    <d v="2021-08-10T00:00:00"/>
    <n v="6842"/>
    <n v="1"/>
    <s v="Yes"/>
    <n v="0"/>
    <x v="1"/>
    <d v="2021-08-26T00:00:00"/>
    <n v="46"/>
    <n v="16"/>
  </r>
  <r>
    <x v="0"/>
    <x v="22"/>
    <x v="22"/>
    <n v="4670071329"/>
    <d v="2021-01-28T00:00:00"/>
    <d v="2021-02-27T00:00:00"/>
    <n v="5183"/>
    <n v="0"/>
    <s v="No"/>
    <n v="0"/>
    <x v="0"/>
    <d v="2021-02-18T00:00:00"/>
    <n v="21"/>
    <n v="0"/>
  </r>
  <r>
    <x v="2"/>
    <x v="12"/>
    <x v="12"/>
    <n v="4671698071"/>
    <d v="2021-11-23T00:00:00"/>
    <d v="2021-12-23T00:00:00"/>
    <n v="10996"/>
    <n v="1"/>
    <s v="Yes"/>
    <n v="0"/>
    <x v="1"/>
    <d v="2021-12-22T00:00:00"/>
    <n v="29"/>
    <n v="0"/>
  </r>
  <r>
    <x v="0"/>
    <x v="98"/>
    <x v="97"/>
    <n v="4672194108"/>
    <d v="2020-10-02T00:00:00"/>
    <d v="2020-11-01T00:00:00"/>
    <n v="4235"/>
    <n v="0"/>
    <s v="No"/>
    <n v="0"/>
    <x v="0"/>
    <d v="2020-11-04T00:00:00"/>
    <n v="33"/>
    <n v="3"/>
  </r>
  <r>
    <x v="0"/>
    <x v="33"/>
    <x v="33"/>
    <n v="4677673825"/>
    <d v="2020-10-02T00:00:00"/>
    <d v="2020-11-01T00:00:00"/>
    <n v="4707"/>
    <n v="0"/>
    <s v="No"/>
    <n v="0"/>
    <x v="0"/>
    <d v="2020-10-21T00:00:00"/>
    <n v="19"/>
    <n v="0"/>
  </r>
  <r>
    <x v="4"/>
    <x v="87"/>
    <x v="86"/>
    <n v="4681944108"/>
    <d v="2020-08-31T00:00:00"/>
    <d v="2020-09-30T00:00:00"/>
    <n v="5580"/>
    <n v="0"/>
    <s v="No"/>
    <n v="0"/>
    <x v="0"/>
    <d v="2020-09-23T00:00:00"/>
    <n v="23"/>
    <n v="0"/>
  </r>
  <r>
    <x v="4"/>
    <x v="73"/>
    <x v="73"/>
    <n v="4682447856"/>
    <d v="2021-03-02T00:00:00"/>
    <d v="2021-04-01T00:00:00"/>
    <n v="7937"/>
    <n v="1"/>
    <s v="Yes"/>
    <n v="0"/>
    <x v="1"/>
    <d v="2021-04-12T00:00:00"/>
    <n v="41"/>
    <n v="11"/>
  </r>
  <r>
    <x v="2"/>
    <x v="12"/>
    <x v="12"/>
    <n v="4682843239"/>
    <d v="2020-03-11T00:00:00"/>
    <d v="2020-04-10T00:00:00"/>
    <n v="5647"/>
    <n v="1"/>
    <s v="Yes"/>
    <n v="0"/>
    <x v="1"/>
    <d v="2020-04-07T00:00:00"/>
    <n v="27"/>
    <n v="0"/>
  </r>
  <r>
    <x v="3"/>
    <x v="93"/>
    <x v="92"/>
    <n v="4685005154"/>
    <d v="2020-06-07T00:00:00"/>
    <d v="2020-07-07T00:00:00"/>
    <n v="2614"/>
    <n v="0"/>
    <s v="No"/>
    <n v="0"/>
    <x v="0"/>
    <d v="2020-07-07T00:00:00"/>
    <n v="30"/>
    <n v="0"/>
  </r>
  <r>
    <x v="1"/>
    <x v="52"/>
    <x v="52"/>
    <n v="1702975198"/>
    <d v="2020-11-30T00:00:00"/>
    <d v="2020-12-30T00:00:00"/>
    <n v="8644"/>
    <n v="1"/>
    <s v="Yes"/>
    <n v="0"/>
    <x v="1"/>
    <d v="2021-01-02T00:00:00"/>
    <n v="33"/>
    <n v="3"/>
  </r>
  <r>
    <x v="1"/>
    <x v="88"/>
    <x v="87"/>
    <n v="4695983239"/>
    <d v="2021-11-14T00:00:00"/>
    <d v="2021-12-14T00:00:00"/>
    <n v="4382"/>
    <n v="0"/>
    <s v="No"/>
    <n v="0"/>
    <x v="0"/>
    <d v="2021-12-01T00:00:00"/>
    <n v="17"/>
    <n v="0"/>
  </r>
  <r>
    <x v="4"/>
    <x v="69"/>
    <x v="69"/>
    <n v="4696816536"/>
    <d v="2020-04-18T00:00:00"/>
    <d v="2020-05-18T00:00:00"/>
    <n v="3925"/>
    <n v="0"/>
    <s v="No"/>
    <n v="0"/>
    <x v="0"/>
    <d v="2020-05-20T00:00:00"/>
    <n v="32"/>
    <n v="2"/>
  </r>
  <r>
    <x v="0"/>
    <x v="29"/>
    <x v="29"/>
    <n v="4701158835"/>
    <d v="2021-11-18T00:00:00"/>
    <d v="2021-12-18T00:00:00"/>
    <n v="8359"/>
    <n v="1"/>
    <s v="Yes"/>
    <n v="0"/>
    <x v="1"/>
    <d v="2021-12-23T00:00:00"/>
    <n v="35"/>
    <n v="5"/>
  </r>
  <r>
    <x v="4"/>
    <x v="70"/>
    <x v="70"/>
    <n v="4706783878"/>
    <d v="2020-10-17T00:00:00"/>
    <d v="2020-11-16T00:00:00"/>
    <n v="8413"/>
    <n v="0"/>
    <s v="No"/>
    <n v="0"/>
    <x v="0"/>
    <d v="2020-10-29T00:00:00"/>
    <n v="12"/>
    <n v="0"/>
  </r>
  <r>
    <x v="3"/>
    <x v="92"/>
    <x v="91"/>
    <n v="4719815783"/>
    <d v="2021-04-04T00:00:00"/>
    <d v="2021-05-04T00:00:00"/>
    <n v="4048"/>
    <n v="0"/>
    <s v="No"/>
    <n v="0"/>
    <x v="0"/>
    <d v="2021-04-27T00:00:00"/>
    <n v="23"/>
    <n v="0"/>
  </r>
  <r>
    <x v="0"/>
    <x v="22"/>
    <x v="22"/>
    <n v="4719854881"/>
    <d v="2020-08-30T00:00:00"/>
    <d v="2020-09-29T00:00:00"/>
    <n v="3224"/>
    <n v="0"/>
    <s v="No"/>
    <n v="0"/>
    <x v="0"/>
    <d v="2020-09-23T00:00:00"/>
    <n v="24"/>
    <n v="0"/>
  </r>
  <r>
    <x v="0"/>
    <x v="41"/>
    <x v="41"/>
    <n v="4722300351"/>
    <d v="2020-02-11T00:00:00"/>
    <d v="2020-03-12T00:00:00"/>
    <n v="6808"/>
    <n v="0"/>
    <s v="No"/>
    <n v="0"/>
    <x v="0"/>
    <d v="2020-03-28T00:00:00"/>
    <n v="46"/>
    <n v="16"/>
  </r>
  <r>
    <x v="2"/>
    <x v="12"/>
    <x v="12"/>
    <n v="4722543209"/>
    <d v="2021-11-18T00:00:00"/>
    <d v="2021-12-18T00:00:00"/>
    <n v="7883"/>
    <n v="0"/>
    <s v="No"/>
    <n v="0"/>
    <x v="0"/>
    <d v="2021-11-28T00:00:00"/>
    <n v="10"/>
    <n v="0"/>
  </r>
  <r>
    <x v="4"/>
    <x v="49"/>
    <x v="49"/>
    <n v="4728250241"/>
    <d v="2020-10-17T00:00:00"/>
    <d v="2020-11-16T00:00:00"/>
    <n v="7267"/>
    <n v="0"/>
    <s v="No"/>
    <n v="0"/>
    <x v="0"/>
    <d v="2020-10-25T00:00:00"/>
    <n v="8"/>
    <n v="0"/>
  </r>
  <r>
    <x v="0"/>
    <x v="71"/>
    <x v="71"/>
    <n v="4729784336"/>
    <d v="2020-06-22T00:00:00"/>
    <d v="2020-07-22T00:00:00"/>
    <n v="4908"/>
    <n v="0"/>
    <s v="No"/>
    <n v="0"/>
    <x v="0"/>
    <d v="2020-07-11T00:00:00"/>
    <n v="19"/>
    <n v="0"/>
  </r>
  <r>
    <x v="4"/>
    <x v="84"/>
    <x v="83"/>
    <n v="4730761138"/>
    <d v="2020-01-14T00:00:00"/>
    <d v="2020-02-13T00:00:00"/>
    <n v="4541"/>
    <n v="0"/>
    <s v="No"/>
    <n v="0"/>
    <x v="0"/>
    <d v="2020-01-30T00:00:00"/>
    <n v="16"/>
    <n v="0"/>
  </r>
  <r>
    <x v="0"/>
    <x v="33"/>
    <x v="33"/>
    <n v="4732348996"/>
    <d v="2020-01-20T00:00:00"/>
    <d v="2020-02-19T00:00:00"/>
    <n v="7809"/>
    <n v="0"/>
    <s v="No"/>
    <n v="0"/>
    <x v="0"/>
    <d v="2020-02-10T00:00:00"/>
    <n v="21"/>
    <n v="0"/>
  </r>
  <r>
    <x v="3"/>
    <x v="65"/>
    <x v="65"/>
    <n v="4735063899"/>
    <d v="2021-10-29T00:00:00"/>
    <d v="2021-11-28T00:00:00"/>
    <n v="1262"/>
    <n v="0"/>
    <s v="No"/>
    <n v="0"/>
    <x v="0"/>
    <d v="2021-11-06T00:00:00"/>
    <n v="8"/>
    <n v="0"/>
  </r>
  <r>
    <x v="3"/>
    <x v="86"/>
    <x v="85"/>
    <n v="4738467082"/>
    <d v="2021-03-28T00:00:00"/>
    <d v="2021-04-27T00:00:00"/>
    <n v="4138"/>
    <n v="0"/>
    <s v="No"/>
    <n v="0"/>
    <x v="0"/>
    <d v="2021-04-21T00:00:00"/>
    <n v="24"/>
    <n v="0"/>
  </r>
  <r>
    <x v="0"/>
    <x v="23"/>
    <x v="23"/>
    <n v="4739557586"/>
    <d v="2021-08-22T00:00:00"/>
    <d v="2021-09-21T00:00:00"/>
    <n v="5287"/>
    <n v="0"/>
    <s v="No"/>
    <n v="0"/>
    <x v="0"/>
    <d v="2021-09-18T00:00:00"/>
    <n v="27"/>
    <n v="0"/>
  </r>
  <r>
    <x v="4"/>
    <x v="80"/>
    <x v="79"/>
    <n v="4741356244"/>
    <d v="2021-01-09T00:00:00"/>
    <d v="2021-02-08T00:00:00"/>
    <n v="3693"/>
    <n v="0"/>
    <s v="No"/>
    <n v="0"/>
    <x v="0"/>
    <d v="2021-02-03T00:00:00"/>
    <n v="25"/>
    <n v="0"/>
  </r>
  <r>
    <x v="4"/>
    <x v="56"/>
    <x v="56"/>
    <n v="4742980589"/>
    <d v="2021-06-23T00:00:00"/>
    <d v="2021-07-23T00:00:00"/>
    <n v="4069"/>
    <n v="0"/>
    <s v="No"/>
    <n v="0"/>
    <x v="0"/>
    <d v="2021-07-09T00:00:00"/>
    <n v="16"/>
    <n v="0"/>
  </r>
  <r>
    <x v="4"/>
    <x v="70"/>
    <x v="70"/>
    <n v="4747988353"/>
    <d v="2021-05-05T00:00:00"/>
    <d v="2021-06-04T00:00:00"/>
    <n v="7315"/>
    <n v="0"/>
    <s v="No"/>
    <n v="0"/>
    <x v="0"/>
    <d v="2021-05-12T00:00:00"/>
    <n v="7"/>
    <n v="0"/>
  </r>
  <r>
    <x v="3"/>
    <x v="44"/>
    <x v="44"/>
    <n v="4751641138"/>
    <d v="2020-09-29T00:00:00"/>
    <d v="2020-10-29T00:00:00"/>
    <n v="3450"/>
    <n v="0"/>
    <s v="No"/>
    <n v="0"/>
    <x v="0"/>
    <d v="2020-10-16T00:00:00"/>
    <n v="17"/>
    <n v="0"/>
  </r>
  <r>
    <x v="4"/>
    <x v="87"/>
    <x v="86"/>
    <n v="4755000748"/>
    <d v="2020-09-30T00:00:00"/>
    <d v="2020-10-30T00:00:00"/>
    <n v="7449"/>
    <n v="0"/>
    <s v="No"/>
    <n v="0"/>
    <x v="0"/>
    <d v="2020-10-24T00:00:00"/>
    <n v="24"/>
    <n v="0"/>
  </r>
  <r>
    <x v="3"/>
    <x v="27"/>
    <x v="27"/>
    <n v="4756268669"/>
    <d v="2020-02-09T00:00:00"/>
    <d v="2020-03-10T00:00:00"/>
    <n v="5333"/>
    <n v="0"/>
    <s v="No"/>
    <n v="0"/>
    <x v="0"/>
    <d v="2020-02-20T00:00:00"/>
    <n v="11"/>
    <n v="0"/>
  </r>
  <r>
    <x v="0"/>
    <x v="98"/>
    <x v="97"/>
    <n v="4767910867"/>
    <d v="2021-11-14T00:00:00"/>
    <d v="2021-12-14T00:00:00"/>
    <n v="8935"/>
    <n v="0"/>
    <s v="No"/>
    <n v="0"/>
    <x v="0"/>
    <d v="2021-11-25T00:00:00"/>
    <n v="11"/>
    <n v="0"/>
  </r>
  <r>
    <x v="1"/>
    <x v="58"/>
    <x v="58"/>
    <n v="8301490239"/>
    <d v="2020-11-30T00:00:00"/>
    <d v="2020-12-30T00:00:00"/>
    <n v="4023"/>
    <n v="1"/>
    <s v="Yes"/>
    <n v="1"/>
    <x v="2"/>
    <d v="2020-12-26T00:00:00"/>
    <n v="26"/>
    <n v="0"/>
  </r>
  <r>
    <x v="4"/>
    <x v="62"/>
    <x v="62"/>
    <n v="4773950831"/>
    <d v="2020-03-22T00:00:00"/>
    <d v="2020-04-21T00:00:00"/>
    <n v="2566"/>
    <n v="0"/>
    <s v="No"/>
    <n v="0"/>
    <x v="0"/>
    <d v="2020-04-19T00:00:00"/>
    <n v="28"/>
    <n v="0"/>
  </r>
  <r>
    <x v="4"/>
    <x v="87"/>
    <x v="86"/>
    <n v="4778063703"/>
    <d v="2020-09-10T00:00:00"/>
    <d v="2020-10-10T00:00:00"/>
    <n v="7060"/>
    <n v="0"/>
    <s v="No"/>
    <n v="0"/>
    <x v="0"/>
    <d v="2020-10-12T00:00:00"/>
    <n v="32"/>
    <n v="2"/>
  </r>
  <r>
    <x v="2"/>
    <x v="61"/>
    <x v="61"/>
    <n v="4783562096"/>
    <d v="2021-08-20T00:00:00"/>
    <d v="2021-09-19T00:00:00"/>
    <n v="3287"/>
    <n v="0"/>
    <s v="No"/>
    <n v="0"/>
    <x v="0"/>
    <d v="2021-08-22T00:00:00"/>
    <n v="2"/>
    <n v="0"/>
  </r>
  <r>
    <x v="4"/>
    <x v="87"/>
    <x v="86"/>
    <n v="4788766053"/>
    <d v="2020-09-30T00:00:00"/>
    <d v="2020-10-30T00:00:00"/>
    <n v="3969"/>
    <n v="0"/>
    <s v="No"/>
    <n v="0"/>
    <x v="0"/>
    <d v="2020-10-31T00:00:00"/>
    <n v="31"/>
    <n v="1"/>
  </r>
  <r>
    <x v="2"/>
    <x v="96"/>
    <x v="95"/>
    <n v="4789397752"/>
    <d v="2020-05-29T00:00:00"/>
    <d v="2020-06-28T00:00:00"/>
    <n v="7754"/>
    <n v="0"/>
    <s v="No"/>
    <n v="0"/>
    <x v="0"/>
    <d v="2020-06-28T00:00:00"/>
    <n v="30"/>
    <n v="0"/>
  </r>
  <r>
    <x v="3"/>
    <x v="92"/>
    <x v="91"/>
    <n v="4791525699"/>
    <d v="2020-12-12T00:00:00"/>
    <d v="2021-01-11T00:00:00"/>
    <n v="4708"/>
    <n v="0"/>
    <s v="No"/>
    <n v="0"/>
    <x v="0"/>
    <d v="2020-12-23T00:00:00"/>
    <n v="11"/>
    <n v="0"/>
  </r>
  <r>
    <x v="3"/>
    <x v="30"/>
    <x v="30"/>
    <n v="4795466537"/>
    <d v="2021-03-22T00:00:00"/>
    <d v="2021-04-21T00:00:00"/>
    <n v="2293"/>
    <n v="0"/>
    <s v="No"/>
    <n v="0"/>
    <x v="0"/>
    <d v="2021-03-25T00:00:00"/>
    <n v="3"/>
    <n v="0"/>
  </r>
  <r>
    <x v="4"/>
    <x v="51"/>
    <x v="51"/>
    <n v="4795998561"/>
    <d v="2021-01-29T00:00:00"/>
    <d v="2021-02-28T00:00:00"/>
    <n v="5442"/>
    <n v="0"/>
    <s v="No"/>
    <n v="0"/>
    <x v="0"/>
    <d v="2021-03-01T00:00:00"/>
    <n v="31"/>
    <n v="1"/>
  </r>
  <r>
    <x v="2"/>
    <x v="26"/>
    <x v="26"/>
    <n v="4800494014"/>
    <d v="2020-11-29T00:00:00"/>
    <d v="2020-12-29T00:00:00"/>
    <n v="1094"/>
    <n v="0"/>
    <s v="No"/>
    <n v="0"/>
    <x v="0"/>
    <d v="2020-12-21T00:00:00"/>
    <n v="22"/>
    <n v="0"/>
  </r>
  <r>
    <x v="0"/>
    <x v="39"/>
    <x v="39"/>
    <n v="4804144659"/>
    <d v="2021-04-24T00:00:00"/>
    <d v="2021-05-24T00:00:00"/>
    <n v="8907"/>
    <n v="0"/>
    <s v="No"/>
    <n v="0"/>
    <x v="0"/>
    <d v="2021-05-28T00:00:00"/>
    <n v="34"/>
    <n v="4"/>
  </r>
  <r>
    <x v="1"/>
    <x v="16"/>
    <x v="16"/>
    <n v="4806513035"/>
    <d v="2021-01-18T00:00:00"/>
    <d v="2021-02-17T00:00:00"/>
    <n v="8487"/>
    <n v="0"/>
    <s v="No"/>
    <n v="0"/>
    <x v="0"/>
    <d v="2021-02-05T00:00:00"/>
    <n v="18"/>
    <n v="0"/>
  </r>
  <r>
    <x v="1"/>
    <x v="90"/>
    <x v="89"/>
    <n v="4813721122"/>
    <d v="2020-02-22T00:00:00"/>
    <d v="2020-03-23T00:00:00"/>
    <n v="10711"/>
    <n v="0"/>
    <s v="No"/>
    <n v="0"/>
    <x v="0"/>
    <d v="2020-03-31T00:00:00"/>
    <n v="38"/>
    <n v="8"/>
  </r>
  <r>
    <x v="0"/>
    <x v="99"/>
    <x v="98"/>
    <n v="4814212537"/>
    <d v="2021-03-22T00:00:00"/>
    <d v="2021-04-21T00:00:00"/>
    <n v="8692"/>
    <n v="0"/>
    <s v="No"/>
    <n v="0"/>
    <x v="0"/>
    <d v="2021-03-27T00:00:00"/>
    <n v="5"/>
    <n v="0"/>
  </r>
  <r>
    <x v="2"/>
    <x v="61"/>
    <x v="61"/>
    <n v="4816230113"/>
    <d v="2020-05-02T00:00:00"/>
    <d v="2020-06-01T00:00:00"/>
    <n v="5917"/>
    <n v="0"/>
    <s v="No"/>
    <n v="0"/>
    <x v="0"/>
    <d v="2020-05-05T00:00:00"/>
    <n v="3"/>
    <n v="0"/>
  </r>
  <r>
    <x v="1"/>
    <x v="54"/>
    <x v="54"/>
    <n v="4821175485"/>
    <d v="2020-10-21T00:00:00"/>
    <d v="2020-11-20T00:00:00"/>
    <n v="4287"/>
    <n v="0"/>
    <s v="No"/>
    <n v="0"/>
    <x v="0"/>
    <d v="2020-11-06T00:00:00"/>
    <n v="16"/>
    <n v="0"/>
  </r>
  <r>
    <x v="1"/>
    <x v="76"/>
    <x v="75"/>
    <n v="4823736868"/>
    <d v="2021-02-15T00:00:00"/>
    <d v="2021-03-17T00:00:00"/>
    <n v="4624"/>
    <n v="0"/>
    <s v="No"/>
    <n v="0"/>
    <x v="0"/>
    <d v="2021-03-02T00:00:00"/>
    <n v="15"/>
    <n v="0"/>
  </r>
  <r>
    <x v="1"/>
    <x v="16"/>
    <x v="16"/>
    <n v="4824809985"/>
    <d v="2021-06-23T00:00:00"/>
    <d v="2021-07-23T00:00:00"/>
    <n v="4374"/>
    <n v="0"/>
    <s v="No"/>
    <n v="0"/>
    <x v="0"/>
    <d v="2021-07-22T00:00:00"/>
    <n v="29"/>
    <n v="0"/>
  </r>
  <r>
    <x v="4"/>
    <x v="20"/>
    <x v="20"/>
    <n v="4824986816"/>
    <d v="2020-07-07T00:00:00"/>
    <d v="2020-08-06T00:00:00"/>
    <n v="5131"/>
    <n v="0"/>
    <s v="No"/>
    <n v="0"/>
    <x v="0"/>
    <d v="2020-08-19T00:00:00"/>
    <n v="43"/>
    <n v="13"/>
  </r>
  <r>
    <x v="1"/>
    <x v="19"/>
    <x v="19"/>
    <n v="4825120414"/>
    <d v="2020-08-16T00:00:00"/>
    <d v="2020-09-15T00:00:00"/>
    <n v="8087"/>
    <n v="0"/>
    <s v="No"/>
    <n v="0"/>
    <x v="0"/>
    <d v="2020-09-03T00:00:00"/>
    <n v="18"/>
    <n v="0"/>
  </r>
  <r>
    <x v="4"/>
    <x v="72"/>
    <x v="72"/>
    <n v="4838574848"/>
    <d v="2020-08-30T00:00:00"/>
    <d v="2020-09-29T00:00:00"/>
    <n v="2895"/>
    <n v="1"/>
    <s v="Yes"/>
    <n v="0"/>
    <x v="1"/>
    <d v="2020-10-14T00:00:00"/>
    <n v="45"/>
    <n v="15"/>
  </r>
  <r>
    <x v="0"/>
    <x v="98"/>
    <x v="97"/>
    <n v="4847248435"/>
    <d v="2020-01-24T00:00:00"/>
    <d v="2020-02-23T00:00:00"/>
    <n v="8071"/>
    <n v="0"/>
    <s v="No"/>
    <n v="0"/>
    <x v="0"/>
    <d v="2020-02-11T00:00:00"/>
    <n v="18"/>
    <n v="0"/>
  </r>
  <r>
    <x v="4"/>
    <x v="80"/>
    <x v="79"/>
    <n v="4852824490"/>
    <d v="2020-09-03T00:00:00"/>
    <d v="2020-10-03T00:00:00"/>
    <n v="3859"/>
    <n v="0"/>
    <s v="No"/>
    <n v="0"/>
    <x v="0"/>
    <d v="2020-10-03T00:00:00"/>
    <n v="30"/>
    <n v="0"/>
  </r>
  <r>
    <x v="0"/>
    <x v="63"/>
    <x v="63"/>
    <n v="4858028884"/>
    <d v="2021-01-06T00:00:00"/>
    <d v="2021-02-05T00:00:00"/>
    <n v="5849"/>
    <n v="0"/>
    <s v="No"/>
    <n v="0"/>
    <x v="0"/>
    <d v="2021-01-16T00:00:00"/>
    <n v="10"/>
    <n v="0"/>
  </r>
  <r>
    <x v="1"/>
    <x v="76"/>
    <x v="75"/>
    <n v="4859265458"/>
    <d v="2020-04-08T00:00:00"/>
    <d v="2020-05-08T00:00:00"/>
    <n v="7668"/>
    <n v="0"/>
    <s v="No"/>
    <n v="0"/>
    <x v="0"/>
    <d v="2020-04-25T00:00:00"/>
    <n v="17"/>
    <n v="0"/>
  </r>
  <r>
    <x v="3"/>
    <x v="65"/>
    <x v="65"/>
    <n v="4861734696"/>
    <d v="2020-05-31T00:00:00"/>
    <d v="2020-06-30T00:00:00"/>
    <n v="2459"/>
    <n v="0"/>
    <s v="No"/>
    <n v="0"/>
    <x v="0"/>
    <d v="2020-06-08T00:00:00"/>
    <n v="8"/>
    <n v="0"/>
  </r>
  <r>
    <x v="1"/>
    <x v="46"/>
    <x v="46"/>
    <n v="7942175485"/>
    <d v="2020-12-04T00:00:00"/>
    <d v="2021-01-03T00:00:00"/>
    <n v="7812"/>
    <n v="1"/>
    <s v="Yes"/>
    <n v="1"/>
    <x v="2"/>
    <d v="2021-01-12T00:00:00"/>
    <n v="39"/>
    <n v="9"/>
  </r>
  <r>
    <x v="4"/>
    <x v="42"/>
    <x v="42"/>
    <n v="4867913310"/>
    <d v="2021-10-06T00:00:00"/>
    <d v="2021-11-05T00:00:00"/>
    <n v="3626"/>
    <n v="0"/>
    <s v="No"/>
    <n v="0"/>
    <x v="0"/>
    <d v="2021-11-04T00:00:00"/>
    <n v="29"/>
    <n v="0"/>
  </r>
  <r>
    <x v="2"/>
    <x v="14"/>
    <x v="14"/>
    <n v="4870747963"/>
    <d v="2020-02-17T00:00:00"/>
    <d v="2020-03-18T00:00:00"/>
    <n v="7057"/>
    <n v="1"/>
    <s v="Yes"/>
    <n v="0"/>
    <x v="1"/>
    <d v="2020-03-07T00:00:00"/>
    <n v="19"/>
    <n v="0"/>
  </r>
  <r>
    <x v="2"/>
    <x v="96"/>
    <x v="95"/>
    <n v="4871103320"/>
    <d v="2021-10-18T00:00:00"/>
    <d v="2021-11-17T00:00:00"/>
    <n v="5907"/>
    <n v="0"/>
    <s v="No"/>
    <n v="0"/>
    <x v="0"/>
    <d v="2021-10-27T00:00:00"/>
    <n v="9"/>
    <n v="0"/>
  </r>
  <r>
    <x v="4"/>
    <x v="10"/>
    <x v="10"/>
    <n v="4872529612"/>
    <d v="2020-08-17T00:00:00"/>
    <d v="2020-09-16T00:00:00"/>
    <n v="3724"/>
    <n v="0"/>
    <s v="No"/>
    <n v="0"/>
    <x v="0"/>
    <d v="2020-09-02T00:00:00"/>
    <n v="16"/>
    <n v="0"/>
  </r>
  <r>
    <x v="0"/>
    <x v="33"/>
    <x v="33"/>
    <n v="4878686047"/>
    <d v="2021-07-21T00:00:00"/>
    <d v="2021-08-20T00:00:00"/>
    <n v="7361"/>
    <n v="0"/>
    <s v="No"/>
    <n v="0"/>
    <x v="0"/>
    <d v="2021-08-01T00:00:00"/>
    <n v="11"/>
    <n v="0"/>
  </r>
  <r>
    <x v="0"/>
    <x v="23"/>
    <x v="23"/>
    <n v="4881618322"/>
    <d v="2020-12-26T00:00:00"/>
    <d v="2021-01-25T00:00:00"/>
    <n v="10402"/>
    <n v="0"/>
    <s v="No"/>
    <n v="0"/>
    <x v="0"/>
    <d v="2021-01-31T00:00:00"/>
    <n v="36"/>
    <n v="6"/>
  </r>
  <r>
    <x v="0"/>
    <x v="71"/>
    <x v="71"/>
    <n v="4884610178"/>
    <d v="2020-05-19T00:00:00"/>
    <d v="2020-06-18T00:00:00"/>
    <n v="8221"/>
    <n v="0"/>
    <s v="No"/>
    <n v="0"/>
    <x v="0"/>
    <d v="2020-05-30T00:00:00"/>
    <n v="11"/>
    <n v="0"/>
  </r>
  <r>
    <x v="0"/>
    <x v="33"/>
    <x v="33"/>
    <n v="4887614261"/>
    <d v="2020-06-12T00:00:00"/>
    <d v="2020-07-12T00:00:00"/>
    <n v="6019"/>
    <n v="0"/>
    <s v="No"/>
    <n v="0"/>
    <x v="0"/>
    <d v="2020-07-05T00:00:00"/>
    <n v="23"/>
    <n v="0"/>
  </r>
  <r>
    <x v="4"/>
    <x v="49"/>
    <x v="49"/>
    <n v="4891142927"/>
    <d v="2020-08-10T00:00:00"/>
    <d v="2020-09-09T00:00:00"/>
    <n v="4799"/>
    <n v="0"/>
    <s v="No"/>
    <n v="0"/>
    <x v="0"/>
    <d v="2020-09-10T00:00:00"/>
    <n v="31"/>
    <n v="1"/>
  </r>
  <r>
    <x v="1"/>
    <x v="43"/>
    <x v="43"/>
    <n v="659596494"/>
    <d v="2020-12-05T00:00:00"/>
    <d v="2021-01-04T00:00:00"/>
    <n v="7565"/>
    <n v="1"/>
    <s v="Yes"/>
    <n v="0"/>
    <x v="1"/>
    <d v="2021-01-14T00:00:00"/>
    <n v="40"/>
    <n v="10"/>
  </r>
  <r>
    <x v="4"/>
    <x v="20"/>
    <x v="20"/>
    <n v="4902256475"/>
    <d v="2021-09-04T00:00:00"/>
    <d v="2021-10-04T00:00:00"/>
    <n v="7209"/>
    <n v="0"/>
    <s v="No"/>
    <n v="0"/>
    <x v="0"/>
    <d v="2021-10-18T00:00:00"/>
    <n v="44"/>
    <n v="14"/>
  </r>
  <r>
    <x v="2"/>
    <x v="81"/>
    <x v="80"/>
    <n v="4902403664"/>
    <d v="2020-09-27T00:00:00"/>
    <d v="2020-10-27T00:00:00"/>
    <n v="5899"/>
    <n v="1"/>
    <s v="Yes"/>
    <n v="1"/>
    <x v="2"/>
    <d v="2020-11-08T00:00:00"/>
    <n v="42"/>
    <n v="12"/>
  </r>
  <r>
    <x v="3"/>
    <x v="9"/>
    <x v="9"/>
    <n v="4902638386"/>
    <d v="2020-09-15T00:00:00"/>
    <d v="2020-10-15T00:00:00"/>
    <n v="4603"/>
    <n v="0"/>
    <s v="No"/>
    <n v="0"/>
    <x v="0"/>
    <d v="2020-10-08T00:00:00"/>
    <n v="23"/>
    <n v="0"/>
  </r>
  <r>
    <x v="0"/>
    <x v="71"/>
    <x v="71"/>
    <n v="4903468657"/>
    <d v="2020-05-17T00:00:00"/>
    <d v="2020-06-16T00:00:00"/>
    <n v="6655"/>
    <n v="0"/>
    <s v="No"/>
    <n v="0"/>
    <x v="0"/>
    <d v="2020-06-09T00:00:00"/>
    <n v="23"/>
    <n v="0"/>
  </r>
  <r>
    <x v="0"/>
    <x v="63"/>
    <x v="63"/>
    <n v="4905021101"/>
    <d v="2021-11-15T00:00:00"/>
    <d v="2021-12-15T00:00:00"/>
    <n v="9134"/>
    <n v="0"/>
    <s v="No"/>
    <n v="0"/>
    <x v="0"/>
    <d v="2021-11-23T00:00:00"/>
    <n v="8"/>
    <n v="0"/>
  </r>
  <r>
    <x v="0"/>
    <x v="71"/>
    <x v="71"/>
    <n v="4906343954"/>
    <d v="2020-03-26T00:00:00"/>
    <d v="2020-04-25T00:00:00"/>
    <n v="5369"/>
    <n v="0"/>
    <s v="No"/>
    <n v="0"/>
    <x v="0"/>
    <d v="2020-04-15T00:00:00"/>
    <n v="20"/>
    <n v="0"/>
  </r>
  <r>
    <x v="1"/>
    <x v="25"/>
    <x v="25"/>
    <n v="6438106557"/>
    <d v="2020-11-12T00:00:00"/>
    <d v="2020-12-12T00:00:00"/>
    <n v="8489"/>
    <n v="1"/>
    <s v="Yes"/>
    <n v="1"/>
    <x v="2"/>
    <d v="2020-12-12T00:00:00"/>
    <n v="30"/>
    <n v="0"/>
  </r>
  <r>
    <x v="0"/>
    <x v="99"/>
    <x v="98"/>
    <n v="4910161169"/>
    <d v="2020-12-06T00:00:00"/>
    <d v="2021-01-05T00:00:00"/>
    <n v="5900"/>
    <n v="0"/>
    <s v="No"/>
    <n v="0"/>
    <x v="0"/>
    <d v="2020-12-19T00:00:00"/>
    <n v="13"/>
    <n v="0"/>
  </r>
  <r>
    <x v="4"/>
    <x v="51"/>
    <x v="51"/>
    <n v="4915855065"/>
    <d v="2020-01-07T00:00:00"/>
    <d v="2020-02-06T00:00:00"/>
    <n v="7892"/>
    <n v="0"/>
    <s v="No"/>
    <n v="0"/>
    <x v="0"/>
    <d v="2020-02-05T00:00:00"/>
    <n v="29"/>
    <n v="0"/>
  </r>
  <r>
    <x v="1"/>
    <x v="50"/>
    <x v="50"/>
    <n v="4926391244"/>
    <d v="2020-05-20T00:00:00"/>
    <d v="2020-06-19T00:00:00"/>
    <n v="6296"/>
    <n v="0"/>
    <s v="No"/>
    <n v="0"/>
    <x v="0"/>
    <d v="2020-05-22T00:00:00"/>
    <n v="2"/>
    <n v="0"/>
  </r>
  <r>
    <x v="4"/>
    <x v="70"/>
    <x v="70"/>
    <n v="4927657057"/>
    <d v="2020-12-25T00:00:00"/>
    <d v="2021-01-24T00:00:00"/>
    <n v="5466"/>
    <n v="0"/>
    <s v="No"/>
    <n v="0"/>
    <x v="0"/>
    <d v="2021-01-13T00:00:00"/>
    <n v="19"/>
    <n v="0"/>
  </r>
  <r>
    <x v="0"/>
    <x v="71"/>
    <x v="71"/>
    <n v="4930326600"/>
    <d v="2020-02-16T00:00:00"/>
    <d v="2020-03-17T00:00:00"/>
    <n v="5885"/>
    <n v="0"/>
    <s v="No"/>
    <n v="0"/>
    <x v="0"/>
    <d v="2020-03-06T00:00:00"/>
    <n v="19"/>
    <n v="0"/>
  </r>
  <r>
    <x v="4"/>
    <x v="10"/>
    <x v="10"/>
    <n v="4934230957"/>
    <d v="2021-01-04T00:00:00"/>
    <d v="2021-02-03T00:00:00"/>
    <n v="8848"/>
    <n v="1"/>
    <s v="Yes"/>
    <n v="0"/>
    <x v="1"/>
    <d v="2021-01-30T00:00:00"/>
    <n v="26"/>
    <n v="0"/>
  </r>
  <r>
    <x v="3"/>
    <x v="74"/>
    <x v="29"/>
    <n v="4935255726"/>
    <d v="2021-07-15T00:00:00"/>
    <d v="2021-08-14T00:00:00"/>
    <n v="4713"/>
    <n v="1"/>
    <s v="Yes"/>
    <n v="0"/>
    <x v="1"/>
    <d v="2021-08-23T00:00:00"/>
    <n v="39"/>
    <n v="9"/>
  </r>
  <r>
    <x v="2"/>
    <x v="18"/>
    <x v="18"/>
    <n v="4937921214"/>
    <d v="2021-09-30T00:00:00"/>
    <d v="2021-10-30T00:00:00"/>
    <n v="5380"/>
    <n v="0"/>
    <s v="No"/>
    <n v="0"/>
    <x v="0"/>
    <d v="2021-11-05T00:00:00"/>
    <n v="36"/>
    <n v="6"/>
  </r>
  <r>
    <x v="0"/>
    <x v="45"/>
    <x v="45"/>
    <n v="4941612254"/>
    <d v="2020-07-08T00:00:00"/>
    <d v="2020-08-07T00:00:00"/>
    <n v="6527"/>
    <n v="0"/>
    <s v="No"/>
    <n v="0"/>
    <x v="0"/>
    <d v="2020-08-01T00:00:00"/>
    <n v="24"/>
    <n v="0"/>
  </r>
  <r>
    <x v="2"/>
    <x v="4"/>
    <x v="4"/>
    <n v="4943574800"/>
    <d v="2020-05-20T00:00:00"/>
    <d v="2020-06-19T00:00:00"/>
    <n v="5482"/>
    <n v="0"/>
    <s v="No"/>
    <n v="0"/>
    <x v="0"/>
    <d v="2020-06-16T00:00:00"/>
    <n v="27"/>
    <n v="0"/>
  </r>
  <r>
    <x v="0"/>
    <x v="28"/>
    <x v="28"/>
    <n v="4949816221"/>
    <d v="2021-01-06T00:00:00"/>
    <d v="2021-02-05T00:00:00"/>
    <n v="8564"/>
    <n v="0"/>
    <s v="No"/>
    <n v="0"/>
    <x v="0"/>
    <d v="2021-02-01T00:00:00"/>
    <n v="26"/>
    <n v="0"/>
  </r>
  <r>
    <x v="3"/>
    <x v="74"/>
    <x v="29"/>
    <n v="4958732401"/>
    <d v="2021-11-13T00:00:00"/>
    <d v="2021-12-13T00:00:00"/>
    <n v="3202"/>
    <n v="0"/>
    <s v="No"/>
    <n v="0"/>
    <x v="0"/>
    <d v="2021-12-04T00:00:00"/>
    <n v="21"/>
    <n v="0"/>
  </r>
  <r>
    <x v="3"/>
    <x v="97"/>
    <x v="96"/>
    <n v="4962937321"/>
    <d v="2020-06-06T00:00:00"/>
    <d v="2020-07-06T00:00:00"/>
    <n v="6782"/>
    <n v="0"/>
    <s v="No"/>
    <n v="0"/>
    <x v="0"/>
    <d v="2020-06-26T00:00:00"/>
    <n v="20"/>
    <n v="0"/>
  </r>
  <r>
    <x v="1"/>
    <x v="40"/>
    <x v="40"/>
    <n v="4073224041"/>
    <d v="2020-12-14T00:00:00"/>
    <d v="2021-01-13T00:00:00"/>
    <n v="4662"/>
    <n v="1"/>
    <s v="Yes"/>
    <n v="0"/>
    <x v="1"/>
    <d v="2020-12-30T00:00:00"/>
    <n v="16"/>
    <n v="0"/>
  </r>
  <r>
    <x v="4"/>
    <x v="37"/>
    <x v="37"/>
    <n v="4975085263"/>
    <d v="2020-06-21T00:00:00"/>
    <d v="2020-07-21T00:00:00"/>
    <n v="5366"/>
    <n v="0"/>
    <s v="No"/>
    <n v="0"/>
    <x v="0"/>
    <d v="2020-08-07T00:00:00"/>
    <n v="47"/>
    <n v="17"/>
  </r>
  <r>
    <x v="0"/>
    <x v="23"/>
    <x v="23"/>
    <n v="4977232177"/>
    <d v="2020-05-12T00:00:00"/>
    <d v="2020-06-11T00:00:00"/>
    <n v="9336"/>
    <n v="0"/>
    <s v="No"/>
    <n v="0"/>
    <x v="0"/>
    <d v="2020-06-11T00:00:00"/>
    <n v="30"/>
    <n v="0"/>
  </r>
  <r>
    <x v="3"/>
    <x v="64"/>
    <x v="64"/>
    <n v="4977937495"/>
    <d v="2020-06-16T00:00:00"/>
    <d v="2020-07-16T00:00:00"/>
    <n v="5181"/>
    <n v="0"/>
    <s v="No"/>
    <n v="0"/>
    <x v="0"/>
    <d v="2020-07-15T00:00:00"/>
    <n v="29"/>
    <n v="0"/>
  </r>
  <r>
    <x v="2"/>
    <x v="26"/>
    <x v="26"/>
    <n v="4978138927"/>
    <d v="2020-01-10T00:00:00"/>
    <d v="2020-02-09T00:00:00"/>
    <n v="745"/>
    <n v="0"/>
    <s v="No"/>
    <n v="0"/>
    <x v="0"/>
    <d v="2020-02-19T00:00:00"/>
    <n v="40"/>
    <n v="10"/>
  </r>
  <r>
    <x v="1"/>
    <x v="19"/>
    <x v="19"/>
    <n v="4982115880"/>
    <d v="2020-10-26T00:00:00"/>
    <d v="2020-11-25T00:00:00"/>
    <n v="4752"/>
    <n v="0"/>
    <s v="No"/>
    <n v="0"/>
    <x v="0"/>
    <d v="2020-11-18T00:00:00"/>
    <n v="23"/>
    <n v="0"/>
  </r>
  <r>
    <x v="2"/>
    <x v="85"/>
    <x v="84"/>
    <n v="4983130271"/>
    <d v="2020-06-17T00:00:00"/>
    <d v="2020-07-17T00:00:00"/>
    <n v="6607"/>
    <n v="0"/>
    <s v="No"/>
    <n v="0"/>
    <x v="0"/>
    <d v="2020-07-21T00:00:00"/>
    <n v="34"/>
    <n v="4"/>
  </r>
  <r>
    <x v="2"/>
    <x v="18"/>
    <x v="18"/>
    <n v="4984149604"/>
    <d v="2020-01-24T00:00:00"/>
    <d v="2020-02-23T00:00:00"/>
    <n v="4962"/>
    <n v="1"/>
    <s v="Yes"/>
    <n v="0"/>
    <x v="1"/>
    <d v="2020-03-21T00:00:00"/>
    <n v="57"/>
    <n v="27"/>
  </r>
  <r>
    <x v="1"/>
    <x v="13"/>
    <x v="13"/>
    <n v="4988118072"/>
    <d v="2021-11-04T00:00:00"/>
    <d v="2021-12-04T00:00:00"/>
    <n v="4733"/>
    <n v="0"/>
    <s v="No"/>
    <n v="0"/>
    <x v="0"/>
    <d v="2021-11-27T00:00:00"/>
    <n v="23"/>
    <n v="0"/>
  </r>
  <r>
    <x v="0"/>
    <x v="28"/>
    <x v="28"/>
    <n v="4988241929"/>
    <d v="2021-10-03T00:00:00"/>
    <d v="2021-11-02T00:00:00"/>
    <n v="6864"/>
    <n v="0"/>
    <s v="No"/>
    <n v="0"/>
    <x v="0"/>
    <d v="2021-10-17T00:00:00"/>
    <n v="14"/>
    <n v="0"/>
  </r>
  <r>
    <x v="0"/>
    <x v="39"/>
    <x v="39"/>
    <n v="4989401437"/>
    <d v="2021-02-17T00:00:00"/>
    <d v="2021-03-19T00:00:00"/>
    <n v="5699"/>
    <n v="0"/>
    <s v="No"/>
    <n v="0"/>
    <x v="0"/>
    <d v="2021-03-14T00:00:00"/>
    <n v="25"/>
    <n v="0"/>
  </r>
  <r>
    <x v="4"/>
    <x v="51"/>
    <x v="51"/>
    <n v="4992290949"/>
    <d v="2020-07-25T00:00:00"/>
    <d v="2020-08-24T00:00:00"/>
    <n v="3861"/>
    <n v="0"/>
    <s v="No"/>
    <n v="0"/>
    <x v="0"/>
    <d v="2020-08-26T00:00:00"/>
    <n v="32"/>
    <n v="2"/>
  </r>
  <r>
    <x v="3"/>
    <x v="95"/>
    <x v="94"/>
    <n v="4999718461"/>
    <d v="2021-01-14T00:00:00"/>
    <d v="2021-02-13T00:00:00"/>
    <n v="1064"/>
    <n v="0"/>
    <s v="No"/>
    <n v="0"/>
    <x v="0"/>
    <d v="2021-02-03T00:00:00"/>
    <n v="20"/>
    <n v="0"/>
  </r>
  <r>
    <x v="2"/>
    <x v="24"/>
    <x v="24"/>
    <n v="5002957961"/>
    <d v="2020-06-24T00:00:00"/>
    <d v="2020-07-24T00:00:00"/>
    <n v="6190"/>
    <n v="0"/>
    <s v="No"/>
    <n v="0"/>
    <x v="0"/>
    <d v="2020-07-20T00:00:00"/>
    <n v="26"/>
    <n v="0"/>
  </r>
  <r>
    <x v="1"/>
    <x v="13"/>
    <x v="13"/>
    <n v="5004037531"/>
    <d v="2021-05-27T00:00:00"/>
    <d v="2021-06-26T00:00:00"/>
    <n v="4873"/>
    <n v="0"/>
    <s v="No"/>
    <n v="0"/>
    <x v="0"/>
    <d v="2021-07-05T00:00:00"/>
    <n v="39"/>
    <n v="9"/>
  </r>
  <r>
    <x v="0"/>
    <x v="60"/>
    <x v="60"/>
    <n v="5007692123"/>
    <d v="2021-07-03T00:00:00"/>
    <d v="2021-08-02T00:00:00"/>
    <n v="6303"/>
    <n v="1"/>
    <s v="Yes"/>
    <n v="0"/>
    <x v="1"/>
    <d v="2021-08-10T00:00:00"/>
    <n v="38"/>
    <n v="8"/>
  </r>
  <r>
    <x v="3"/>
    <x v="47"/>
    <x v="47"/>
    <n v="5010861294"/>
    <d v="2021-02-19T00:00:00"/>
    <d v="2021-03-21T00:00:00"/>
    <n v="2538"/>
    <n v="0"/>
    <s v="No"/>
    <n v="0"/>
    <x v="0"/>
    <d v="2021-03-21T00:00:00"/>
    <n v="30"/>
    <n v="0"/>
  </r>
  <r>
    <x v="2"/>
    <x v="14"/>
    <x v="14"/>
    <n v="5012738148"/>
    <d v="2021-07-01T00:00:00"/>
    <d v="2021-07-31T00:00:00"/>
    <n v="4425"/>
    <n v="0"/>
    <s v="No"/>
    <n v="0"/>
    <x v="0"/>
    <d v="2021-07-06T00:00:00"/>
    <n v="5"/>
    <n v="0"/>
  </r>
  <r>
    <x v="0"/>
    <x v="98"/>
    <x v="97"/>
    <n v="5016123354"/>
    <d v="2021-01-27T00:00:00"/>
    <d v="2021-02-26T00:00:00"/>
    <n v="9438"/>
    <n v="0"/>
    <s v="No"/>
    <n v="0"/>
    <x v="0"/>
    <d v="2021-02-16T00:00:00"/>
    <n v="20"/>
    <n v="0"/>
  </r>
  <r>
    <x v="3"/>
    <x v="27"/>
    <x v="27"/>
    <n v="5018112852"/>
    <d v="2021-01-09T00:00:00"/>
    <d v="2021-02-08T00:00:00"/>
    <n v="5290"/>
    <n v="0"/>
    <s v="No"/>
    <n v="0"/>
    <x v="0"/>
    <d v="2021-01-12T00:00:00"/>
    <n v="3"/>
    <n v="0"/>
  </r>
  <r>
    <x v="4"/>
    <x v="73"/>
    <x v="73"/>
    <n v="5023901716"/>
    <d v="2021-01-21T00:00:00"/>
    <d v="2021-02-20T00:00:00"/>
    <n v="8996"/>
    <n v="1"/>
    <s v="Yes"/>
    <n v="1"/>
    <x v="2"/>
    <d v="2021-03-13T00:00:00"/>
    <n v="51"/>
    <n v="21"/>
  </r>
  <r>
    <x v="3"/>
    <x v="97"/>
    <x v="96"/>
    <n v="5025374541"/>
    <d v="2020-02-22T00:00:00"/>
    <d v="2020-03-23T00:00:00"/>
    <n v="5714"/>
    <n v="0"/>
    <s v="No"/>
    <n v="0"/>
    <x v="0"/>
    <d v="2020-03-13T00:00:00"/>
    <n v="20"/>
    <n v="0"/>
  </r>
  <r>
    <x v="1"/>
    <x v="76"/>
    <x v="75"/>
    <n v="9807005414"/>
    <d v="2020-12-15T00:00:00"/>
    <d v="2021-01-14T00:00:00"/>
    <n v="5950"/>
    <n v="1"/>
    <s v="Yes"/>
    <n v="0"/>
    <x v="1"/>
    <d v="2021-01-27T00:00:00"/>
    <n v="43"/>
    <n v="13"/>
  </r>
  <r>
    <x v="4"/>
    <x v="51"/>
    <x v="51"/>
    <n v="5029459580"/>
    <d v="2020-07-10T00:00:00"/>
    <d v="2020-08-09T00:00:00"/>
    <n v="3463"/>
    <n v="0"/>
    <s v="No"/>
    <n v="0"/>
    <x v="0"/>
    <d v="2020-08-03T00:00:00"/>
    <n v="24"/>
    <n v="0"/>
  </r>
  <r>
    <x v="4"/>
    <x v="80"/>
    <x v="79"/>
    <n v="5031169107"/>
    <d v="2021-11-08T00:00:00"/>
    <d v="2021-12-08T00:00:00"/>
    <n v="3465"/>
    <n v="0"/>
    <s v="No"/>
    <n v="0"/>
    <x v="0"/>
    <d v="2021-11-25T00:00:00"/>
    <n v="17"/>
    <n v="0"/>
  </r>
  <r>
    <x v="0"/>
    <x v="32"/>
    <x v="32"/>
    <n v="5031980496"/>
    <d v="2020-09-29T00:00:00"/>
    <d v="2020-10-29T00:00:00"/>
    <n v="6680"/>
    <n v="0"/>
    <s v="No"/>
    <n v="0"/>
    <x v="0"/>
    <d v="2020-10-29T00:00:00"/>
    <n v="30"/>
    <n v="0"/>
  </r>
  <r>
    <x v="4"/>
    <x v="62"/>
    <x v="62"/>
    <n v="5032711986"/>
    <d v="2021-10-26T00:00:00"/>
    <d v="2021-11-25T00:00:00"/>
    <n v="8234"/>
    <n v="0"/>
    <s v="No"/>
    <n v="0"/>
    <x v="0"/>
    <d v="2021-11-10T00:00:00"/>
    <n v="15"/>
    <n v="0"/>
  </r>
  <r>
    <x v="0"/>
    <x v="38"/>
    <x v="38"/>
    <n v="5040778858"/>
    <d v="2021-10-02T00:00:00"/>
    <d v="2021-11-01T00:00:00"/>
    <n v="5312"/>
    <n v="0"/>
    <s v="No"/>
    <n v="0"/>
    <x v="0"/>
    <d v="2021-10-23T00:00:00"/>
    <n v="21"/>
    <n v="0"/>
  </r>
  <r>
    <x v="1"/>
    <x v="46"/>
    <x v="46"/>
    <n v="6360019650"/>
    <d v="2020-12-17T00:00:00"/>
    <d v="2021-01-16T00:00:00"/>
    <n v="9967"/>
    <n v="1"/>
    <s v="Yes"/>
    <n v="0"/>
    <x v="1"/>
    <d v="2021-02-06T00:00:00"/>
    <n v="51"/>
    <n v="21"/>
  </r>
  <r>
    <x v="2"/>
    <x v="82"/>
    <x v="81"/>
    <n v="5046787811"/>
    <d v="2021-05-31T00:00:00"/>
    <d v="2021-06-30T00:00:00"/>
    <n v="7766"/>
    <n v="0"/>
    <s v="No"/>
    <n v="0"/>
    <x v="0"/>
    <d v="2021-07-05T00:00:00"/>
    <n v="35"/>
    <n v="5"/>
  </r>
  <r>
    <x v="4"/>
    <x v="31"/>
    <x v="31"/>
    <n v="5047086979"/>
    <d v="2020-06-05T00:00:00"/>
    <d v="2020-07-05T00:00:00"/>
    <n v="7150"/>
    <n v="1"/>
    <s v="Yes"/>
    <n v="0"/>
    <x v="1"/>
    <d v="2020-08-04T00:00:00"/>
    <n v="60"/>
    <n v="30"/>
  </r>
  <r>
    <x v="3"/>
    <x v="91"/>
    <x v="90"/>
    <n v="5048564900"/>
    <d v="2021-03-04T00:00:00"/>
    <d v="2021-04-03T00:00:00"/>
    <n v="4649"/>
    <n v="1"/>
    <s v="Yes"/>
    <n v="0"/>
    <x v="1"/>
    <d v="2021-04-03T00:00:00"/>
    <n v="30"/>
    <n v="0"/>
  </r>
  <r>
    <x v="0"/>
    <x v="0"/>
    <x v="0"/>
    <n v="5051186703"/>
    <d v="2020-07-01T00:00:00"/>
    <d v="2020-07-31T00:00:00"/>
    <n v="4225"/>
    <n v="0"/>
    <s v="No"/>
    <n v="0"/>
    <x v="0"/>
    <d v="2020-07-17T00:00:00"/>
    <n v="16"/>
    <n v="0"/>
  </r>
  <r>
    <x v="3"/>
    <x v="53"/>
    <x v="53"/>
    <n v="5051542190"/>
    <d v="2020-07-04T00:00:00"/>
    <d v="2020-08-03T00:00:00"/>
    <n v="5395"/>
    <n v="1"/>
    <s v="Yes"/>
    <n v="1"/>
    <x v="2"/>
    <d v="2020-09-01T00:00:00"/>
    <n v="59"/>
    <n v="29"/>
  </r>
  <r>
    <x v="4"/>
    <x v="80"/>
    <x v="79"/>
    <n v="5069265898"/>
    <d v="2021-07-15T00:00:00"/>
    <d v="2021-08-14T00:00:00"/>
    <n v="4653"/>
    <n v="0"/>
    <s v="No"/>
    <n v="0"/>
    <x v="0"/>
    <d v="2021-08-05T00:00:00"/>
    <n v="21"/>
    <n v="0"/>
  </r>
  <r>
    <x v="0"/>
    <x v="57"/>
    <x v="57"/>
    <n v="5080141194"/>
    <d v="2020-12-30T00:00:00"/>
    <d v="2021-01-29T00:00:00"/>
    <n v="4580"/>
    <n v="0"/>
    <s v="No"/>
    <n v="0"/>
    <x v="0"/>
    <d v="2021-01-10T00:00:00"/>
    <n v="11"/>
    <n v="0"/>
  </r>
  <r>
    <x v="3"/>
    <x v="30"/>
    <x v="30"/>
    <n v="5087638061"/>
    <d v="2021-02-06T00:00:00"/>
    <d v="2021-03-08T00:00:00"/>
    <n v="2200"/>
    <n v="0"/>
    <s v="No"/>
    <n v="0"/>
    <x v="0"/>
    <d v="2021-02-08T00:00:00"/>
    <n v="2"/>
    <n v="0"/>
  </r>
  <r>
    <x v="4"/>
    <x v="70"/>
    <x v="70"/>
    <n v="5104471628"/>
    <d v="2021-08-08T00:00:00"/>
    <d v="2021-09-07T00:00:00"/>
    <n v="6258"/>
    <n v="0"/>
    <s v="No"/>
    <n v="0"/>
    <x v="0"/>
    <d v="2021-08-19T00:00:00"/>
    <n v="11"/>
    <n v="0"/>
  </r>
  <r>
    <x v="3"/>
    <x v="6"/>
    <x v="6"/>
    <n v="5106033344"/>
    <d v="2021-09-21T00:00:00"/>
    <d v="2021-10-21T00:00:00"/>
    <n v="4094"/>
    <n v="0"/>
    <s v="No"/>
    <n v="0"/>
    <x v="0"/>
    <d v="2021-10-18T00:00:00"/>
    <n v="27"/>
    <n v="0"/>
  </r>
  <r>
    <x v="4"/>
    <x v="62"/>
    <x v="62"/>
    <n v="5112375133"/>
    <d v="2021-08-22T00:00:00"/>
    <d v="2021-09-21T00:00:00"/>
    <n v="3725"/>
    <n v="0"/>
    <s v="No"/>
    <n v="0"/>
    <x v="0"/>
    <d v="2021-09-17T00:00:00"/>
    <n v="26"/>
    <n v="0"/>
  </r>
  <r>
    <x v="2"/>
    <x v="14"/>
    <x v="14"/>
    <n v="5115237233"/>
    <d v="2021-09-22T00:00:00"/>
    <d v="2021-10-22T00:00:00"/>
    <n v="5704"/>
    <n v="0"/>
    <s v="No"/>
    <n v="0"/>
    <x v="0"/>
    <d v="2021-09-24T00:00:00"/>
    <n v="2"/>
    <n v="0"/>
  </r>
  <r>
    <x v="0"/>
    <x v="57"/>
    <x v="57"/>
    <n v="5118980474"/>
    <d v="2021-11-08T00:00:00"/>
    <d v="2021-12-08T00:00:00"/>
    <n v="6922"/>
    <n v="0"/>
    <s v="No"/>
    <n v="0"/>
    <x v="0"/>
    <d v="2021-11-21T00:00:00"/>
    <n v="13"/>
    <n v="0"/>
  </r>
  <r>
    <x v="0"/>
    <x v="2"/>
    <x v="2"/>
    <n v="5120935092"/>
    <d v="2020-02-03T00:00:00"/>
    <d v="2020-03-04T00:00:00"/>
    <n v="8315"/>
    <n v="0"/>
    <s v="No"/>
    <n v="0"/>
    <x v="0"/>
    <d v="2020-02-12T00:00:00"/>
    <n v="9"/>
    <n v="0"/>
  </r>
  <r>
    <x v="1"/>
    <x v="35"/>
    <x v="35"/>
    <n v="5126179664"/>
    <d v="2021-05-17T00:00:00"/>
    <d v="2021-06-16T00:00:00"/>
    <n v="5835"/>
    <n v="0"/>
    <s v="No"/>
    <n v="0"/>
    <x v="0"/>
    <d v="2021-06-08T00:00:00"/>
    <n v="22"/>
    <n v="0"/>
  </r>
  <r>
    <x v="2"/>
    <x v="26"/>
    <x v="26"/>
    <n v="5128563640"/>
    <d v="2021-09-19T00:00:00"/>
    <d v="2021-10-19T00:00:00"/>
    <n v="1658"/>
    <n v="0"/>
    <s v="No"/>
    <n v="0"/>
    <x v="0"/>
    <d v="2021-10-12T00:00:00"/>
    <n v="23"/>
    <n v="0"/>
  </r>
  <r>
    <x v="3"/>
    <x v="53"/>
    <x v="53"/>
    <n v="5129304908"/>
    <d v="2021-09-23T00:00:00"/>
    <d v="2021-10-23T00:00:00"/>
    <n v="4066"/>
    <n v="0"/>
    <s v="No"/>
    <n v="0"/>
    <x v="0"/>
    <d v="2021-11-05T00:00:00"/>
    <n v="43"/>
    <n v="13"/>
  </r>
  <r>
    <x v="0"/>
    <x v="39"/>
    <x v="39"/>
    <n v="5133177585"/>
    <d v="2020-01-03T00:00:00"/>
    <d v="2020-02-02T00:00:00"/>
    <n v="5537"/>
    <n v="0"/>
    <s v="No"/>
    <n v="0"/>
    <x v="0"/>
    <d v="2020-02-16T00:00:00"/>
    <n v="44"/>
    <n v="14"/>
  </r>
  <r>
    <x v="0"/>
    <x v="75"/>
    <x v="74"/>
    <n v="5135727501"/>
    <d v="2021-09-01T00:00:00"/>
    <d v="2021-10-01T00:00:00"/>
    <n v="6888"/>
    <n v="0"/>
    <s v="No"/>
    <n v="0"/>
    <x v="0"/>
    <d v="2021-09-07T00:00:00"/>
    <n v="6"/>
    <n v="0"/>
  </r>
  <r>
    <x v="0"/>
    <x v="48"/>
    <x v="48"/>
    <n v="5137377854"/>
    <d v="2021-05-07T00:00:00"/>
    <d v="2021-06-06T00:00:00"/>
    <n v="5063"/>
    <n v="0"/>
    <s v="No"/>
    <n v="0"/>
    <x v="0"/>
    <d v="2021-05-21T00:00:00"/>
    <n v="14"/>
    <n v="0"/>
  </r>
  <r>
    <x v="2"/>
    <x v="26"/>
    <x v="26"/>
    <n v="5143348258"/>
    <d v="2021-05-26T00:00:00"/>
    <d v="2021-06-25T00:00:00"/>
    <n v="2784"/>
    <n v="1"/>
    <s v="Yes"/>
    <n v="0"/>
    <x v="1"/>
    <d v="2021-07-05T00:00:00"/>
    <n v="40"/>
    <n v="10"/>
  </r>
  <r>
    <x v="0"/>
    <x v="29"/>
    <x v="29"/>
    <n v="5144461624"/>
    <d v="2021-11-13T00:00:00"/>
    <d v="2021-12-13T00:00:00"/>
    <n v="10193"/>
    <n v="1"/>
    <s v="Yes"/>
    <n v="0"/>
    <x v="1"/>
    <d v="2021-12-16T00:00:00"/>
    <n v="33"/>
    <n v="3"/>
  </r>
  <r>
    <x v="4"/>
    <x v="10"/>
    <x v="10"/>
    <n v="5153888748"/>
    <d v="2021-08-14T00:00:00"/>
    <d v="2021-09-13T00:00:00"/>
    <n v="5420"/>
    <n v="0"/>
    <s v="No"/>
    <n v="0"/>
    <x v="0"/>
    <d v="2021-08-26T00:00:00"/>
    <n v="12"/>
    <n v="0"/>
  </r>
  <r>
    <x v="0"/>
    <x v="29"/>
    <x v="29"/>
    <n v="5156029827"/>
    <d v="2020-10-18T00:00:00"/>
    <d v="2020-11-17T00:00:00"/>
    <n v="7357"/>
    <n v="1"/>
    <s v="Yes"/>
    <n v="0"/>
    <x v="1"/>
    <d v="2020-11-17T00:00:00"/>
    <n v="30"/>
    <n v="0"/>
  </r>
  <r>
    <x v="2"/>
    <x v="17"/>
    <x v="17"/>
    <n v="5157346968"/>
    <d v="2021-09-06T00:00:00"/>
    <d v="2021-10-06T00:00:00"/>
    <n v="4502"/>
    <n v="0"/>
    <s v="No"/>
    <n v="0"/>
    <x v="0"/>
    <d v="2021-09-12T00:00:00"/>
    <n v="6"/>
    <n v="0"/>
  </r>
  <r>
    <x v="1"/>
    <x v="88"/>
    <x v="87"/>
    <n v="7101585538"/>
    <d v="2020-12-19T00:00:00"/>
    <d v="2021-01-18T00:00:00"/>
    <n v="6549"/>
    <n v="1"/>
    <s v="Yes"/>
    <n v="0"/>
    <x v="1"/>
    <d v="2021-01-23T00:00:00"/>
    <n v="35"/>
    <n v="5"/>
  </r>
  <r>
    <x v="2"/>
    <x v="96"/>
    <x v="95"/>
    <n v="5181531445"/>
    <d v="2020-02-29T00:00:00"/>
    <d v="2020-03-30T00:00:00"/>
    <n v="6086"/>
    <n v="0"/>
    <s v="No"/>
    <n v="0"/>
    <x v="0"/>
    <d v="2020-03-28T00:00:00"/>
    <n v="28"/>
    <n v="0"/>
  </r>
  <r>
    <x v="1"/>
    <x v="19"/>
    <x v="19"/>
    <n v="5190923189"/>
    <d v="2021-03-28T00:00:00"/>
    <d v="2021-04-27T00:00:00"/>
    <n v="6025"/>
    <n v="0"/>
    <s v="No"/>
    <n v="0"/>
    <x v="0"/>
    <d v="2021-04-15T00:00:00"/>
    <n v="18"/>
    <n v="0"/>
  </r>
  <r>
    <x v="3"/>
    <x v="65"/>
    <x v="65"/>
    <n v="5198527757"/>
    <d v="2020-02-17T00:00:00"/>
    <d v="2020-03-18T00:00:00"/>
    <n v="3897"/>
    <n v="0"/>
    <s v="No"/>
    <n v="0"/>
    <x v="0"/>
    <d v="2020-02-29T00:00:00"/>
    <n v="12"/>
    <n v="0"/>
  </r>
  <r>
    <x v="4"/>
    <x v="70"/>
    <x v="70"/>
    <n v="5201178540"/>
    <d v="2020-07-14T00:00:00"/>
    <d v="2020-08-13T00:00:00"/>
    <n v="6266"/>
    <n v="0"/>
    <s v="No"/>
    <n v="0"/>
    <x v="0"/>
    <d v="2020-07-25T00:00:00"/>
    <n v="11"/>
    <n v="0"/>
  </r>
  <r>
    <x v="2"/>
    <x v="85"/>
    <x v="84"/>
    <n v="5202032585"/>
    <d v="2020-05-02T00:00:00"/>
    <d v="2020-06-01T00:00:00"/>
    <n v="5819"/>
    <n v="0"/>
    <s v="No"/>
    <n v="0"/>
    <x v="0"/>
    <d v="2020-06-06T00:00:00"/>
    <n v="35"/>
    <n v="5"/>
  </r>
  <r>
    <x v="2"/>
    <x v="96"/>
    <x v="95"/>
    <n v="5210865686"/>
    <d v="2020-11-18T00:00:00"/>
    <d v="2020-12-18T00:00:00"/>
    <n v="5160"/>
    <n v="0"/>
    <s v="No"/>
    <n v="0"/>
    <x v="0"/>
    <d v="2020-12-05T00:00:00"/>
    <n v="17"/>
    <n v="0"/>
  </r>
  <r>
    <x v="2"/>
    <x v="96"/>
    <x v="95"/>
    <n v="5211032490"/>
    <d v="2020-02-02T00:00:00"/>
    <d v="2020-03-03T00:00:00"/>
    <n v="7047"/>
    <n v="0"/>
    <s v="No"/>
    <n v="0"/>
    <x v="0"/>
    <d v="2020-03-03T00:00:00"/>
    <n v="30"/>
    <n v="0"/>
  </r>
  <r>
    <x v="2"/>
    <x v="17"/>
    <x v="17"/>
    <n v="5211667829"/>
    <d v="2021-08-03T00:00:00"/>
    <d v="2021-09-02T00:00:00"/>
    <n v="6453"/>
    <n v="1"/>
    <s v="Yes"/>
    <n v="0"/>
    <x v="1"/>
    <d v="2021-08-24T00:00:00"/>
    <n v="21"/>
    <n v="0"/>
  </r>
  <r>
    <x v="0"/>
    <x v="33"/>
    <x v="33"/>
    <n v="5212915028"/>
    <d v="2020-05-03T00:00:00"/>
    <d v="2020-06-02T00:00:00"/>
    <n v="5978"/>
    <n v="0"/>
    <s v="No"/>
    <n v="0"/>
    <x v="0"/>
    <d v="2020-05-23T00:00:00"/>
    <n v="20"/>
    <n v="0"/>
  </r>
  <r>
    <x v="0"/>
    <x v="60"/>
    <x v="60"/>
    <n v="5213055907"/>
    <d v="2020-02-01T00:00:00"/>
    <d v="2020-03-02T00:00:00"/>
    <n v="5620"/>
    <n v="1"/>
    <s v="Yes"/>
    <n v="0"/>
    <x v="1"/>
    <d v="2020-03-09T00:00:00"/>
    <n v="37"/>
    <n v="7"/>
  </r>
  <r>
    <x v="3"/>
    <x v="93"/>
    <x v="92"/>
    <n v="5215762025"/>
    <d v="2020-01-10T00:00:00"/>
    <d v="2020-02-09T00:00:00"/>
    <n v="4775"/>
    <n v="0"/>
    <s v="No"/>
    <n v="0"/>
    <x v="0"/>
    <d v="2020-02-03T00:00:00"/>
    <n v="24"/>
    <n v="0"/>
  </r>
  <r>
    <x v="1"/>
    <x v="3"/>
    <x v="3"/>
    <n v="5216037175"/>
    <d v="2020-04-13T00:00:00"/>
    <d v="2020-05-13T00:00:00"/>
    <n v="8324"/>
    <n v="0"/>
    <s v="No"/>
    <n v="0"/>
    <x v="0"/>
    <d v="2020-05-23T00:00:00"/>
    <n v="40"/>
    <n v="10"/>
  </r>
  <r>
    <x v="0"/>
    <x v="99"/>
    <x v="98"/>
    <n v="5219455796"/>
    <d v="2021-10-17T00:00:00"/>
    <d v="2021-11-16T00:00:00"/>
    <n v="7719"/>
    <n v="0"/>
    <s v="No"/>
    <n v="0"/>
    <x v="0"/>
    <d v="2021-10-20T00:00:00"/>
    <n v="3"/>
    <n v="0"/>
  </r>
  <r>
    <x v="0"/>
    <x v="45"/>
    <x v="45"/>
    <n v="5221373409"/>
    <d v="2020-08-16T00:00:00"/>
    <d v="2020-09-15T00:00:00"/>
    <n v="5921"/>
    <n v="0"/>
    <s v="No"/>
    <n v="0"/>
    <x v="0"/>
    <d v="2020-09-23T00:00:00"/>
    <n v="38"/>
    <n v="8"/>
  </r>
  <r>
    <x v="3"/>
    <x v="86"/>
    <x v="85"/>
    <n v="5224697080"/>
    <d v="2020-07-27T00:00:00"/>
    <d v="2020-08-26T00:00:00"/>
    <n v="4631"/>
    <n v="1"/>
    <s v="Yes"/>
    <n v="0"/>
    <x v="1"/>
    <d v="2020-08-24T00:00:00"/>
    <n v="28"/>
    <n v="0"/>
  </r>
  <r>
    <x v="3"/>
    <x v="30"/>
    <x v="30"/>
    <n v="5225282488"/>
    <d v="2021-09-07T00:00:00"/>
    <d v="2021-10-07T00:00:00"/>
    <n v="6124"/>
    <n v="0"/>
    <s v="No"/>
    <n v="0"/>
    <x v="0"/>
    <d v="2021-09-08T00:00:00"/>
    <n v="1"/>
    <n v="0"/>
  </r>
  <r>
    <x v="4"/>
    <x v="37"/>
    <x v="37"/>
    <n v="5230964660"/>
    <d v="2020-11-19T00:00:00"/>
    <d v="2020-12-19T00:00:00"/>
    <n v="6046"/>
    <n v="0"/>
    <s v="No"/>
    <n v="0"/>
    <x v="0"/>
    <d v="2020-12-20T00:00:00"/>
    <n v="31"/>
    <n v="1"/>
  </r>
  <r>
    <x v="3"/>
    <x v="27"/>
    <x v="27"/>
    <n v="5231639672"/>
    <d v="2020-01-31T00:00:00"/>
    <d v="2020-03-01T00:00:00"/>
    <n v="7332"/>
    <n v="0"/>
    <s v="No"/>
    <n v="0"/>
    <x v="0"/>
    <d v="2020-02-04T00:00:00"/>
    <n v="4"/>
    <n v="0"/>
  </r>
  <r>
    <x v="3"/>
    <x v="93"/>
    <x v="92"/>
    <n v="5244938150"/>
    <d v="2020-05-25T00:00:00"/>
    <d v="2020-06-24T00:00:00"/>
    <n v="3458"/>
    <n v="0"/>
    <s v="No"/>
    <n v="0"/>
    <x v="0"/>
    <d v="2020-06-13T00:00:00"/>
    <n v="19"/>
    <n v="0"/>
  </r>
  <r>
    <x v="1"/>
    <x v="52"/>
    <x v="52"/>
    <n v="9923030049"/>
    <d v="2020-12-26T00:00:00"/>
    <d v="2021-01-25T00:00:00"/>
    <n v="7112"/>
    <n v="1"/>
    <s v="Yes"/>
    <n v="1"/>
    <x v="2"/>
    <d v="2021-01-29T00:00:00"/>
    <n v="34"/>
    <n v="4"/>
  </r>
  <r>
    <x v="1"/>
    <x v="25"/>
    <x v="25"/>
    <n v="3806835104"/>
    <d v="2020-12-11T00:00:00"/>
    <d v="2021-01-10T00:00:00"/>
    <n v="5983"/>
    <n v="1"/>
    <s v="Yes"/>
    <n v="1"/>
    <x v="2"/>
    <d v="2021-01-14T00:00:00"/>
    <n v="34"/>
    <n v="4"/>
  </r>
  <r>
    <x v="2"/>
    <x v="24"/>
    <x v="24"/>
    <n v="5274457788"/>
    <d v="2020-09-01T00:00:00"/>
    <d v="2020-10-01T00:00:00"/>
    <n v="6057"/>
    <n v="0"/>
    <s v="No"/>
    <n v="0"/>
    <x v="0"/>
    <d v="2020-09-27T00:00:00"/>
    <n v="26"/>
    <n v="0"/>
  </r>
  <r>
    <x v="3"/>
    <x v="47"/>
    <x v="47"/>
    <n v="5277730076"/>
    <d v="2021-05-02T00:00:00"/>
    <d v="2021-06-01T00:00:00"/>
    <n v="4131"/>
    <n v="0"/>
    <s v="No"/>
    <n v="0"/>
    <x v="0"/>
    <d v="2021-06-16T00:00:00"/>
    <n v="45"/>
    <n v="15"/>
  </r>
  <r>
    <x v="0"/>
    <x v="15"/>
    <x v="15"/>
    <n v="5280781969"/>
    <d v="2020-07-19T00:00:00"/>
    <d v="2020-08-18T00:00:00"/>
    <n v="7013"/>
    <n v="0"/>
    <s v="No"/>
    <n v="0"/>
    <x v="0"/>
    <d v="2020-07-28T00:00:00"/>
    <n v="9"/>
    <n v="0"/>
  </r>
  <r>
    <x v="0"/>
    <x v="75"/>
    <x v="74"/>
    <n v="5284159199"/>
    <d v="2021-09-16T00:00:00"/>
    <d v="2021-10-16T00:00:00"/>
    <n v="6847"/>
    <n v="0"/>
    <s v="No"/>
    <n v="0"/>
    <x v="0"/>
    <d v="2021-09-28T00:00:00"/>
    <n v="12"/>
    <n v="0"/>
  </r>
  <r>
    <x v="2"/>
    <x v="81"/>
    <x v="80"/>
    <n v="5288556291"/>
    <d v="2021-07-05T00:00:00"/>
    <d v="2021-08-04T00:00:00"/>
    <n v="8530"/>
    <n v="1"/>
    <s v="Yes"/>
    <n v="0"/>
    <x v="1"/>
    <d v="2021-08-29T00:00:00"/>
    <n v="55"/>
    <n v="25"/>
  </r>
  <r>
    <x v="2"/>
    <x v="36"/>
    <x v="36"/>
    <n v="5302225359"/>
    <d v="2021-06-04T00:00:00"/>
    <d v="2021-07-04T00:00:00"/>
    <n v="6358"/>
    <n v="0"/>
    <s v="No"/>
    <n v="0"/>
    <x v="0"/>
    <d v="2021-06-24T00:00:00"/>
    <n v="20"/>
    <n v="0"/>
  </r>
  <r>
    <x v="4"/>
    <x v="73"/>
    <x v="73"/>
    <n v="5307752603"/>
    <d v="2020-01-23T00:00:00"/>
    <d v="2020-02-22T00:00:00"/>
    <n v="8710"/>
    <n v="0"/>
    <s v="No"/>
    <n v="0"/>
    <x v="0"/>
    <d v="2020-03-08T00:00:00"/>
    <n v="45"/>
    <n v="15"/>
  </r>
  <r>
    <x v="0"/>
    <x v="98"/>
    <x v="97"/>
    <n v="5308271793"/>
    <d v="2020-07-06T00:00:00"/>
    <d v="2020-08-05T00:00:00"/>
    <n v="7384"/>
    <n v="0"/>
    <s v="No"/>
    <n v="0"/>
    <x v="0"/>
    <d v="2020-08-01T00:00:00"/>
    <n v="26"/>
    <n v="0"/>
  </r>
  <r>
    <x v="0"/>
    <x v="38"/>
    <x v="38"/>
    <n v="5315380309"/>
    <d v="2021-10-23T00:00:00"/>
    <d v="2021-11-22T00:00:00"/>
    <n v="6119"/>
    <n v="0"/>
    <s v="No"/>
    <n v="0"/>
    <x v="0"/>
    <d v="2021-11-05T00:00:00"/>
    <n v="13"/>
    <n v="0"/>
  </r>
  <r>
    <x v="0"/>
    <x v="15"/>
    <x v="15"/>
    <n v="5318528972"/>
    <d v="2020-05-28T00:00:00"/>
    <d v="2020-06-27T00:00:00"/>
    <n v="9599"/>
    <n v="0"/>
    <s v="No"/>
    <n v="0"/>
    <x v="0"/>
    <d v="2020-06-12T00:00:00"/>
    <n v="15"/>
    <n v="0"/>
  </r>
  <r>
    <x v="4"/>
    <x v="70"/>
    <x v="70"/>
    <n v="5320556174"/>
    <d v="2020-10-15T00:00:00"/>
    <d v="2020-11-14T00:00:00"/>
    <n v="5788"/>
    <n v="0"/>
    <s v="No"/>
    <n v="0"/>
    <x v="0"/>
    <d v="2020-10-20T00:00:00"/>
    <n v="5"/>
    <n v="0"/>
  </r>
  <r>
    <x v="1"/>
    <x v="58"/>
    <x v="58"/>
    <n v="6252751133"/>
    <d v="2021-01-11T00:00:00"/>
    <d v="2021-02-10T00:00:00"/>
    <n v="7547"/>
    <n v="1"/>
    <s v="Yes"/>
    <n v="0"/>
    <x v="1"/>
    <d v="2021-02-24T00:00:00"/>
    <n v="44"/>
    <n v="14"/>
  </r>
  <r>
    <x v="1"/>
    <x v="3"/>
    <x v="3"/>
    <n v="5345209605"/>
    <d v="2021-05-22T00:00:00"/>
    <d v="2021-06-21T00:00:00"/>
    <n v="9835"/>
    <n v="0"/>
    <s v="No"/>
    <n v="0"/>
    <x v="0"/>
    <d v="2021-06-25T00:00:00"/>
    <n v="34"/>
    <n v="4"/>
  </r>
  <r>
    <x v="0"/>
    <x v="29"/>
    <x v="29"/>
    <n v="5348963302"/>
    <d v="2020-04-27T00:00:00"/>
    <d v="2020-05-27T00:00:00"/>
    <n v="9660"/>
    <n v="0"/>
    <s v="No"/>
    <n v="0"/>
    <x v="0"/>
    <d v="2020-05-22T00:00:00"/>
    <n v="25"/>
    <n v="0"/>
  </r>
  <r>
    <x v="1"/>
    <x v="54"/>
    <x v="54"/>
    <n v="2941967523"/>
    <d v="2021-01-12T00:00:00"/>
    <d v="2021-02-11T00:00:00"/>
    <n v="6035"/>
    <n v="1"/>
    <s v="Yes"/>
    <n v="0"/>
    <x v="1"/>
    <d v="2021-02-17T00:00:00"/>
    <n v="36"/>
    <n v="6"/>
  </r>
  <r>
    <x v="2"/>
    <x v="5"/>
    <x v="5"/>
    <n v="5353996897"/>
    <d v="2021-06-11T00:00:00"/>
    <d v="2021-07-11T00:00:00"/>
    <n v="8415"/>
    <n v="1"/>
    <s v="Yes"/>
    <n v="0"/>
    <x v="1"/>
    <d v="2021-07-23T00:00:00"/>
    <n v="42"/>
    <n v="12"/>
  </r>
  <r>
    <x v="0"/>
    <x v="48"/>
    <x v="48"/>
    <n v="5358292729"/>
    <d v="2020-04-03T00:00:00"/>
    <d v="2020-05-03T00:00:00"/>
    <n v="6575"/>
    <n v="0"/>
    <s v="No"/>
    <n v="0"/>
    <x v="0"/>
    <d v="2020-04-30T00:00:00"/>
    <n v="27"/>
    <n v="0"/>
  </r>
  <r>
    <x v="1"/>
    <x v="55"/>
    <x v="55"/>
    <n v="5359595729"/>
    <d v="2020-06-06T00:00:00"/>
    <d v="2020-07-06T00:00:00"/>
    <n v="9648"/>
    <n v="0"/>
    <s v="No"/>
    <n v="0"/>
    <x v="0"/>
    <d v="2020-06-12T00:00:00"/>
    <n v="6"/>
    <n v="0"/>
  </r>
  <r>
    <x v="2"/>
    <x v="85"/>
    <x v="84"/>
    <n v="5364802553"/>
    <d v="2020-12-30T00:00:00"/>
    <d v="2021-01-29T00:00:00"/>
    <n v="8700"/>
    <n v="1"/>
    <s v="Yes"/>
    <n v="0"/>
    <x v="1"/>
    <d v="2021-03-04T00:00:00"/>
    <n v="64"/>
    <n v="34"/>
  </r>
  <r>
    <x v="4"/>
    <x v="31"/>
    <x v="31"/>
    <n v="5365850526"/>
    <d v="2020-02-16T00:00:00"/>
    <d v="2020-03-17T00:00:00"/>
    <n v="5707"/>
    <n v="0"/>
    <s v="No"/>
    <n v="0"/>
    <x v="0"/>
    <d v="2020-03-16T00:00:00"/>
    <n v="29"/>
    <n v="0"/>
  </r>
  <r>
    <x v="3"/>
    <x v="95"/>
    <x v="94"/>
    <n v="5367243443"/>
    <d v="2020-06-01T00:00:00"/>
    <d v="2020-07-01T00:00:00"/>
    <n v="5381"/>
    <n v="1"/>
    <s v="Yes"/>
    <n v="0"/>
    <x v="1"/>
    <d v="2020-07-20T00:00:00"/>
    <n v="49"/>
    <n v="19"/>
  </r>
  <r>
    <x v="0"/>
    <x v="41"/>
    <x v="41"/>
    <n v="5370094352"/>
    <d v="2020-02-13T00:00:00"/>
    <d v="2020-03-14T00:00:00"/>
    <n v="2425"/>
    <n v="0"/>
    <s v="No"/>
    <n v="0"/>
    <x v="0"/>
    <d v="2020-03-29T00:00:00"/>
    <n v="45"/>
    <n v="15"/>
  </r>
  <r>
    <x v="0"/>
    <x v="28"/>
    <x v="28"/>
    <n v="5375281177"/>
    <d v="2021-11-26T00:00:00"/>
    <d v="2021-12-26T00:00:00"/>
    <n v="8085"/>
    <n v="0"/>
    <s v="No"/>
    <n v="0"/>
    <x v="0"/>
    <d v="2021-12-07T00:00:00"/>
    <n v="11"/>
    <n v="0"/>
  </r>
  <r>
    <x v="0"/>
    <x v="57"/>
    <x v="57"/>
    <n v="5376212799"/>
    <d v="2021-02-03T00:00:00"/>
    <d v="2021-03-05T00:00:00"/>
    <n v="6547"/>
    <n v="0"/>
    <s v="No"/>
    <n v="0"/>
    <x v="0"/>
    <d v="2021-02-25T00:00:00"/>
    <n v="22"/>
    <n v="0"/>
  </r>
  <r>
    <x v="1"/>
    <x v="90"/>
    <x v="89"/>
    <n v="5378812305"/>
    <d v="2021-09-18T00:00:00"/>
    <d v="2021-10-18T00:00:00"/>
    <n v="5858"/>
    <n v="0"/>
    <s v="No"/>
    <n v="0"/>
    <x v="0"/>
    <d v="2021-10-19T00:00:00"/>
    <n v="31"/>
    <n v="1"/>
  </r>
  <r>
    <x v="1"/>
    <x v="19"/>
    <x v="19"/>
    <n v="5390563017"/>
    <d v="2021-08-12T00:00:00"/>
    <d v="2021-09-11T00:00:00"/>
    <n v="6240"/>
    <n v="0"/>
    <s v="No"/>
    <n v="0"/>
    <x v="0"/>
    <d v="2021-09-06T00:00:00"/>
    <n v="25"/>
    <n v="0"/>
  </r>
  <r>
    <x v="2"/>
    <x v="82"/>
    <x v="81"/>
    <n v="5395803659"/>
    <d v="2021-10-18T00:00:00"/>
    <d v="2021-11-17T00:00:00"/>
    <n v="5164"/>
    <n v="0"/>
    <s v="No"/>
    <n v="0"/>
    <x v="0"/>
    <d v="2021-11-27T00:00:00"/>
    <n v="40"/>
    <n v="10"/>
  </r>
  <r>
    <x v="1"/>
    <x v="13"/>
    <x v="13"/>
    <n v="5400778193"/>
    <d v="2020-09-25T00:00:00"/>
    <d v="2020-10-25T00:00:00"/>
    <n v="3719"/>
    <n v="0"/>
    <s v="No"/>
    <n v="0"/>
    <x v="0"/>
    <d v="2020-11-01T00:00:00"/>
    <n v="37"/>
    <n v="7"/>
  </r>
  <r>
    <x v="1"/>
    <x v="50"/>
    <x v="50"/>
    <n v="5404048854"/>
    <d v="2021-08-07T00:00:00"/>
    <d v="2021-09-06T00:00:00"/>
    <n v="7308"/>
    <n v="0"/>
    <s v="No"/>
    <n v="0"/>
    <x v="0"/>
    <d v="2021-08-08T00:00:00"/>
    <n v="1"/>
    <n v="0"/>
  </r>
  <r>
    <x v="4"/>
    <x v="72"/>
    <x v="72"/>
    <n v="5406697446"/>
    <d v="2020-06-16T00:00:00"/>
    <d v="2020-07-16T00:00:00"/>
    <n v="3987"/>
    <n v="1"/>
    <s v="Yes"/>
    <n v="0"/>
    <x v="1"/>
    <d v="2020-08-03T00:00:00"/>
    <n v="48"/>
    <n v="18"/>
  </r>
  <r>
    <x v="3"/>
    <x v="74"/>
    <x v="29"/>
    <n v="5408072058"/>
    <d v="2021-04-27T00:00:00"/>
    <d v="2021-05-27T00:00:00"/>
    <n v="4286"/>
    <n v="1"/>
    <s v="Yes"/>
    <n v="0"/>
    <x v="1"/>
    <d v="2021-06-18T00:00:00"/>
    <n v="52"/>
    <n v="22"/>
  </r>
  <r>
    <x v="1"/>
    <x v="59"/>
    <x v="59"/>
    <n v="5338397427"/>
    <d v="2021-01-12T00:00:00"/>
    <d v="2021-02-11T00:00:00"/>
    <n v="6561"/>
    <n v="1"/>
    <s v="Yes"/>
    <n v="0"/>
    <x v="1"/>
    <d v="2021-02-20T00:00:00"/>
    <n v="39"/>
    <n v="9"/>
  </r>
  <r>
    <x v="4"/>
    <x v="42"/>
    <x v="42"/>
    <n v="5417879278"/>
    <d v="2020-04-07T00:00:00"/>
    <d v="2020-05-07T00:00:00"/>
    <n v="3708"/>
    <n v="1"/>
    <s v="Yes"/>
    <n v="0"/>
    <x v="1"/>
    <d v="2020-05-12T00:00:00"/>
    <n v="35"/>
    <n v="5"/>
  </r>
  <r>
    <x v="3"/>
    <x v="6"/>
    <x v="6"/>
    <n v="5419865968"/>
    <d v="2021-08-11T00:00:00"/>
    <d v="2021-09-10T00:00:00"/>
    <n v="6283"/>
    <n v="0"/>
    <s v="No"/>
    <n v="0"/>
    <x v="0"/>
    <d v="2021-09-07T00:00:00"/>
    <n v="27"/>
    <n v="0"/>
  </r>
  <r>
    <x v="4"/>
    <x v="42"/>
    <x v="42"/>
    <n v="5420077969"/>
    <d v="2021-06-05T00:00:00"/>
    <d v="2021-07-05T00:00:00"/>
    <n v="3436"/>
    <n v="0"/>
    <s v="No"/>
    <n v="0"/>
    <x v="0"/>
    <d v="2021-06-21T00:00:00"/>
    <n v="16"/>
    <n v="0"/>
  </r>
  <r>
    <x v="0"/>
    <x v="39"/>
    <x v="39"/>
    <n v="5423618299"/>
    <d v="2021-03-20T00:00:00"/>
    <d v="2021-04-19T00:00:00"/>
    <n v="8159"/>
    <n v="0"/>
    <s v="No"/>
    <n v="0"/>
    <x v="0"/>
    <d v="2021-04-28T00:00:00"/>
    <n v="39"/>
    <n v="9"/>
  </r>
  <r>
    <x v="0"/>
    <x v="98"/>
    <x v="97"/>
    <n v="5433217651"/>
    <d v="2021-10-21T00:00:00"/>
    <d v="2021-11-20T00:00:00"/>
    <n v="7859"/>
    <n v="0"/>
    <s v="No"/>
    <n v="0"/>
    <x v="0"/>
    <d v="2021-11-13T00:00:00"/>
    <n v="23"/>
    <n v="0"/>
  </r>
  <r>
    <x v="4"/>
    <x v="87"/>
    <x v="86"/>
    <n v="5437619752"/>
    <d v="2021-07-05T00:00:00"/>
    <d v="2021-08-04T00:00:00"/>
    <n v="6985"/>
    <n v="0"/>
    <s v="No"/>
    <n v="0"/>
    <x v="0"/>
    <d v="2021-08-06T00:00:00"/>
    <n v="32"/>
    <n v="2"/>
  </r>
  <r>
    <x v="1"/>
    <x v="3"/>
    <x v="3"/>
    <n v="5439908314"/>
    <d v="2021-05-17T00:00:00"/>
    <d v="2021-06-16T00:00:00"/>
    <n v="7098"/>
    <n v="0"/>
    <s v="No"/>
    <n v="0"/>
    <x v="0"/>
    <d v="2021-06-23T00:00:00"/>
    <n v="37"/>
    <n v="7"/>
  </r>
  <r>
    <x v="1"/>
    <x v="46"/>
    <x v="46"/>
    <n v="5445841992"/>
    <d v="2021-10-21T00:00:00"/>
    <d v="2021-11-20T00:00:00"/>
    <n v="9742"/>
    <n v="1"/>
    <s v="Yes"/>
    <n v="1"/>
    <x v="2"/>
    <d v="2021-11-14T00:00:00"/>
    <n v="24"/>
    <n v="0"/>
  </r>
  <r>
    <x v="1"/>
    <x v="43"/>
    <x v="43"/>
    <n v="769617971"/>
    <d v="2021-01-17T00:00:00"/>
    <d v="2021-02-16T00:00:00"/>
    <n v="8627"/>
    <n v="1"/>
    <s v="Yes"/>
    <n v="1"/>
    <x v="2"/>
    <d v="2021-02-28T00:00:00"/>
    <n v="42"/>
    <n v="12"/>
  </r>
  <r>
    <x v="0"/>
    <x v="23"/>
    <x v="23"/>
    <n v="5453381490"/>
    <d v="2021-06-10T00:00:00"/>
    <d v="2021-07-10T00:00:00"/>
    <n v="6264"/>
    <n v="0"/>
    <s v="No"/>
    <n v="0"/>
    <x v="0"/>
    <d v="2021-07-14T00:00:00"/>
    <n v="34"/>
    <n v="4"/>
  </r>
  <r>
    <x v="4"/>
    <x v="83"/>
    <x v="82"/>
    <n v="5454474839"/>
    <d v="2020-08-30T00:00:00"/>
    <d v="2020-09-29T00:00:00"/>
    <n v="10051"/>
    <n v="0"/>
    <s v="No"/>
    <n v="0"/>
    <x v="0"/>
    <d v="2020-09-26T00:00:00"/>
    <n v="27"/>
    <n v="0"/>
  </r>
  <r>
    <x v="0"/>
    <x v="2"/>
    <x v="2"/>
    <n v="5458519467"/>
    <d v="2020-05-02T00:00:00"/>
    <d v="2020-06-01T00:00:00"/>
    <n v="7362"/>
    <n v="0"/>
    <s v="No"/>
    <n v="0"/>
    <x v="0"/>
    <d v="2020-05-07T00:00:00"/>
    <n v="5"/>
    <n v="0"/>
  </r>
  <r>
    <x v="0"/>
    <x v="15"/>
    <x v="15"/>
    <n v="5464873037"/>
    <d v="2021-08-28T00:00:00"/>
    <d v="2021-09-27T00:00:00"/>
    <n v="9883"/>
    <n v="0"/>
    <s v="No"/>
    <n v="0"/>
    <x v="0"/>
    <d v="2021-08-31T00:00:00"/>
    <n v="3"/>
    <n v="0"/>
  </r>
  <r>
    <x v="1"/>
    <x v="54"/>
    <x v="54"/>
    <n v="5471402464"/>
    <d v="2021-01-09T00:00:00"/>
    <d v="2021-02-08T00:00:00"/>
    <n v="5120"/>
    <n v="0"/>
    <s v="No"/>
    <n v="0"/>
    <x v="0"/>
    <d v="2021-01-24T00:00:00"/>
    <n v="15"/>
    <n v="0"/>
  </r>
  <r>
    <x v="1"/>
    <x v="68"/>
    <x v="68"/>
    <n v="5473678800"/>
    <d v="2021-09-05T00:00:00"/>
    <d v="2021-10-05T00:00:00"/>
    <n v="7029"/>
    <n v="0"/>
    <s v="No"/>
    <n v="0"/>
    <x v="0"/>
    <d v="2021-09-28T00:00:00"/>
    <n v="23"/>
    <n v="0"/>
  </r>
  <r>
    <x v="1"/>
    <x v="19"/>
    <x v="19"/>
    <n v="5480294344"/>
    <d v="2020-10-01T00:00:00"/>
    <d v="2020-10-31T00:00:00"/>
    <n v="7456"/>
    <n v="0"/>
    <s v="No"/>
    <n v="0"/>
    <x v="0"/>
    <d v="2020-10-20T00:00:00"/>
    <n v="19"/>
    <n v="0"/>
  </r>
  <r>
    <x v="4"/>
    <x v="8"/>
    <x v="8"/>
    <n v="5485299924"/>
    <d v="2020-11-02T00:00:00"/>
    <d v="2020-12-02T00:00:00"/>
    <n v="7447"/>
    <n v="0"/>
    <s v="No"/>
    <n v="0"/>
    <x v="0"/>
    <d v="2020-12-17T00:00:00"/>
    <n v="45"/>
    <n v="15"/>
  </r>
  <r>
    <x v="1"/>
    <x v="43"/>
    <x v="43"/>
    <n v="4403696251"/>
    <d v="2021-01-24T00:00:00"/>
    <d v="2021-02-23T00:00:00"/>
    <n v="8137"/>
    <n v="1"/>
    <s v="Yes"/>
    <n v="0"/>
    <x v="1"/>
    <d v="2021-03-14T00:00:00"/>
    <n v="49"/>
    <n v="19"/>
  </r>
  <r>
    <x v="1"/>
    <x v="43"/>
    <x v="43"/>
    <n v="5506147573"/>
    <d v="2021-10-02T00:00:00"/>
    <d v="2021-11-01T00:00:00"/>
    <n v="8431"/>
    <n v="0"/>
    <s v="No"/>
    <n v="0"/>
    <x v="0"/>
    <d v="2021-10-26T00:00:00"/>
    <n v="24"/>
    <n v="0"/>
  </r>
  <r>
    <x v="1"/>
    <x v="16"/>
    <x v="16"/>
    <n v="7900770"/>
    <d v="2021-01-26T00:00:00"/>
    <d v="2021-02-25T00:00:00"/>
    <n v="6174"/>
    <n v="1"/>
    <s v="Yes"/>
    <n v="0"/>
    <x v="1"/>
    <d v="2021-03-03T00:00:00"/>
    <n v="36"/>
    <n v="6"/>
  </r>
  <r>
    <x v="4"/>
    <x v="20"/>
    <x v="20"/>
    <n v="5510823569"/>
    <d v="2020-04-11T00:00:00"/>
    <d v="2020-05-11T00:00:00"/>
    <n v="3006"/>
    <n v="0"/>
    <s v="No"/>
    <n v="0"/>
    <x v="0"/>
    <d v="2020-05-17T00:00:00"/>
    <n v="36"/>
    <n v="6"/>
  </r>
  <r>
    <x v="4"/>
    <x v="83"/>
    <x v="82"/>
    <n v="5516916159"/>
    <d v="2021-01-23T00:00:00"/>
    <d v="2021-02-22T00:00:00"/>
    <n v="8332"/>
    <n v="0"/>
    <s v="No"/>
    <n v="0"/>
    <x v="0"/>
    <d v="2021-02-06T00:00:00"/>
    <n v="14"/>
    <n v="0"/>
  </r>
  <r>
    <x v="4"/>
    <x v="72"/>
    <x v="72"/>
    <n v="5519301828"/>
    <d v="2020-01-30T00:00:00"/>
    <d v="2020-02-29T00:00:00"/>
    <n v="5934"/>
    <n v="1"/>
    <s v="Yes"/>
    <n v="0"/>
    <x v="1"/>
    <d v="2020-03-21T00:00:00"/>
    <n v="51"/>
    <n v="21"/>
  </r>
  <r>
    <x v="1"/>
    <x v="46"/>
    <x v="46"/>
    <n v="5531824498"/>
    <d v="2020-11-06T00:00:00"/>
    <d v="2020-12-06T00:00:00"/>
    <n v="9558"/>
    <n v="0"/>
    <s v="No"/>
    <n v="0"/>
    <x v="0"/>
    <d v="2020-12-06T00:00:00"/>
    <n v="30"/>
    <n v="0"/>
  </r>
  <r>
    <x v="0"/>
    <x v="23"/>
    <x v="23"/>
    <n v="5535719066"/>
    <d v="2020-11-25T00:00:00"/>
    <d v="2020-12-25T00:00:00"/>
    <n v="4600"/>
    <n v="0"/>
    <s v="No"/>
    <n v="0"/>
    <x v="0"/>
    <d v="2020-12-20T00:00:00"/>
    <n v="25"/>
    <n v="0"/>
  </r>
  <r>
    <x v="1"/>
    <x v="35"/>
    <x v="35"/>
    <n v="5536234391"/>
    <d v="2020-11-01T00:00:00"/>
    <d v="2020-12-01T00:00:00"/>
    <n v="6120"/>
    <n v="0"/>
    <s v="No"/>
    <n v="0"/>
    <x v="0"/>
    <d v="2020-12-10T00:00:00"/>
    <n v="39"/>
    <n v="9"/>
  </r>
  <r>
    <x v="0"/>
    <x v="29"/>
    <x v="29"/>
    <n v="5536610902"/>
    <d v="2021-06-29T00:00:00"/>
    <d v="2021-07-29T00:00:00"/>
    <n v="8997"/>
    <n v="1"/>
    <s v="Yes"/>
    <n v="0"/>
    <x v="1"/>
    <d v="2021-08-01T00:00:00"/>
    <n v="33"/>
    <n v="3"/>
  </r>
  <r>
    <x v="4"/>
    <x v="87"/>
    <x v="86"/>
    <n v="5539674578"/>
    <d v="2021-11-05T00:00:00"/>
    <d v="2021-12-05T00:00:00"/>
    <n v="4440"/>
    <n v="0"/>
    <s v="No"/>
    <n v="0"/>
    <x v="0"/>
    <d v="2021-12-02T00:00:00"/>
    <n v="27"/>
    <n v="0"/>
  </r>
  <r>
    <x v="2"/>
    <x v="12"/>
    <x v="12"/>
    <n v="5551365805"/>
    <d v="2020-09-22T00:00:00"/>
    <d v="2020-10-22T00:00:00"/>
    <n v="9658"/>
    <n v="0"/>
    <s v="No"/>
    <n v="0"/>
    <x v="0"/>
    <d v="2020-10-07T00:00:00"/>
    <n v="15"/>
    <n v="0"/>
  </r>
  <r>
    <x v="1"/>
    <x v="90"/>
    <x v="89"/>
    <n v="5554040283"/>
    <d v="2021-02-17T00:00:00"/>
    <d v="2021-03-19T00:00:00"/>
    <n v="5936"/>
    <n v="0"/>
    <s v="No"/>
    <n v="0"/>
    <x v="0"/>
    <d v="2021-03-30T00:00:00"/>
    <n v="41"/>
    <n v="11"/>
  </r>
  <r>
    <x v="2"/>
    <x v="4"/>
    <x v="4"/>
    <n v="5554804891"/>
    <d v="2021-08-21T00:00:00"/>
    <d v="2021-09-20T00:00:00"/>
    <n v="7724"/>
    <n v="0"/>
    <s v="No"/>
    <n v="0"/>
    <x v="0"/>
    <d v="2021-09-09T00:00:00"/>
    <n v="19"/>
    <n v="0"/>
  </r>
  <r>
    <x v="1"/>
    <x v="68"/>
    <x v="68"/>
    <n v="9071684141"/>
    <d v="2021-01-29T00:00:00"/>
    <d v="2021-02-28T00:00:00"/>
    <n v="10201"/>
    <n v="1"/>
    <s v="Yes"/>
    <n v="0"/>
    <x v="1"/>
    <d v="2021-03-10T00:00:00"/>
    <n v="40"/>
    <n v="10"/>
  </r>
  <r>
    <x v="1"/>
    <x v="79"/>
    <x v="78"/>
    <n v="5570997637"/>
    <d v="2020-01-19T00:00:00"/>
    <d v="2020-02-18T00:00:00"/>
    <n v="4377"/>
    <n v="0"/>
    <s v="No"/>
    <n v="0"/>
    <x v="0"/>
    <d v="2020-02-29T00:00:00"/>
    <n v="41"/>
    <n v="11"/>
  </r>
  <r>
    <x v="1"/>
    <x v="50"/>
    <x v="50"/>
    <n v="5584045928"/>
    <d v="2020-08-25T00:00:00"/>
    <d v="2020-09-24T00:00:00"/>
    <n v="7220"/>
    <n v="0"/>
    <s v="No"/>
    <n v="0"/>
    <x v="0"/>
    <d v="2020-08-28T00:00:00"/>
    <n v="3"/>
    <n v="0"/>
  </r>
  <r>
    <x v="2"/>
    <x v="61"/>
    <x v="61"/>
    <n v="5584805665"/>
    <d v="2021-07-23T00:00:00"/>
    <d v="2021-08-22T00:00:00"/>
    <n v="7102"/>
    <n v="0"/>
    <s v="No"/>
    <n v="0"/>
    <x v="0"/>
    <d v="2021-07-23T00:00:00"/>
    <n v="0"/>
    <n v="0"/>
  </r>
  <r>
    <x v="2"/>
    <x v="12"/>
    <x v="12"/>
    <n v="5589625888"/>
    <d v="2021-02-10T00:00:00"/>
    <d v="2021-03-12T00:00:00"/>
    <n v="6146"/>
    <n v="0"/>
    <s v="No"/>
    <n v="0"/>
    <x v="0"/>
    <d v="2021-03-02T00:00:00"/>
    <n v="20"/>
    <n v="0"/>
  </r>
  <r>
    <x v="0"/>
    <x v="60"/>
    <x v="60"/>
    <n v="5591470956"/>
    <d v="2020-08-25T00:00:00"/>
    <d v="2020-09-24T00:00:00"/>
    <n v="7294"/>
    <n v="0"/>
    <s v="No"/>
    <n v="0"/>
    <x v="0"/>
    <d v="2020-09-25T00:00:00"/>
    <n v="31"/>
    <n v="1"/>
  </r>
  <r>
    <x v="1"/>
    <x v="19"/>
    <x v="19"/>
    <n v="5600044644"/>
    <d v="2021-01-07T00:00:00"/>
    <d v="2021-02-06T00:00:00"/>
    <n v="6751"/>
    <n v="0"/>
    <s v="No"/>
    <n v="0"/>
    <x v="0"/>
    <d v="2021-01-22T00:00:00"/>
    <n v="15"/>
    <n v="0"/>
  </r>
  <r>
    <x v="0"/>
    <x v="94"/>
    <x v="93"/>
    <n v="5600941018"/>
    <d v="2020-01-27T00:00:00"/>
    <d v="2020-02-26T00:00:00"/>
    <n v="5373"/>
    <n v="0"/>
    <s v="No"/>
    <n v="0"/>
    <x v="0"/>
    <d v="2020-03-05T00:00:00"/>
    <n v="38"/>
    <n v="8"/>
  </r>
  <r>
    <x v="2"/>
    <x v="12"/>
    <x v="12"/>
    <n v="5601820333"/>
    <d v="2021-09-25T00:00:00"/>
    <d v="2021-10-25T00:00:00"/>
    <n v="7669"/>
    <n v="0"/>
    <s v="No"/>
    <n v="0"/>
    <x v="0"/>
    <d v="2021-10-09T00:00:00"/>
    <n v="14"/>
    <n v="0"/>
  </r>
  <r>
    <x v="2"/>
    <x v="21"/>
    <x v="21"/>
    <n v="5606369890"/>
    <d v="2021-02-23T00:00:00"/>
    <d v="2021-03-25T00:00:00"/>
    <n v="7090"/>
    <n v="0"/>
    <s v="No"/>
    <n v="0"/>
    <x v="0"/>
    <d v="2021-03-15T00:00:00"/>
    <n v="20"/>
    <n v="0"/>
  </r>
  <r>
    <x v="2"/>
    <x v="14"/>
    <x v="14"/>
    <n v="5609216425"/>
    <d v="2020-11-16T00:00:00"/>
    <d v="2020-12-16T00:00:00"/>
    <n v="6940"/>
    <n v="0"/>
    <s v="No"/>
    <n v="0"/>
    <x v="0"/>
    <d v="2020-11-29T00:00:00"/>
    <n v="13"/>
    <n v="0"/>
  </r>
  <r>
    <x v="2"/>
    <x v="18"/>
    <x v="18"/>
    <n v="5612029362"/>
    <d v="2021-02-07T00:00:00"/>
    <d v="2021-03-09T00:00:00"/>
    <n v="7282"/>
    <n v="1"/>
    <s v="Yes"/>
    <n v="0"/>
    <x v="1"/>
    <d v="2021-04-01T00:00:00"/>
    <n v="53"/>
    <n v="23"/>
  </r>
  <r>
    <x v="1"/>
    <x v="19"/>
    <x v="19"/>
    <n v="5614207522"/>
    <d v="2021-01-24T00:00:00"/>
    <d v="2021-02-23T00:00:00"/>
    <n v="5925"/>
    <n v="0"/>
    <s v="No"/>
    <n v="0"/>
    <x v="0"/>
    <d v="2021-02-11T00:00:00"/>
    <n v="18"/>
    <n v="0"/>
  </r>
  <r>
    <x v="1"/>
    <x v="55"/>
    <x v="55"/>
    <n v="5616666227"/>
    <d v="2021-05-16T00:00:00"/>
    <d v="2021-06-15T00:00:00"/>
    <n v="9296"/>
    <n v="0"/>
    <s v="No"/>
    <n v="0"/>
    <x v="0"/>
    <d v="2021-05-22T00:00:00"/>
    <n v="6"/>
    <n v="0"/>
  </r>
  <r>
    <x v="2"/>
    <x v="24"/>
    <x v="24"/>
    <n v="5619336586"/>
    <d v="2021-06-03T00:00:00"/>
    <d v="2021-07-03T00:00:00"/>
    <n v="7507"/>
    <n v="0"/>
    <s v="No"/>
    <n v="0"/>
    <x v="0"/>
    <d v="2021-06-30T00:00:00"/>
    <n v="27"/>
    <n v="0"/>
  </r>
  <r>
    <x v="4"/>
    <x v="20"/>
    <x v="20"/>
    <n v="5627371581"/>
    <d v="2020-05-28T00:00:00"/>
    <d v="2020-06-27T00:00:00"/>
    <n v="5522"/>
    <n v="0"/>
    <s v="No"/>
    <n v="0"/>
    <x v="0"/>
    <d v="2020-06-25T00:00:00"/>
    <n v="28"/>
    <n v="0"/>
  </r>
  <r>
    <x v="3"/>
    <x v="47"/>
    <x v="47"/>
    <n v="5633925313"/>
    <d v="2021-04-12T00:00:00"/>
    <d v="2021-05-12T00:00:00"/>
    <n v="3475"/>
    <n v="0"/>
    <s v="No"/>
    <n v="0"/>
    <x v="0"/>
    <d v="2021-06-04T00:00:00"/>
    <n v="53"/>
    <n v="23"/>
  </r>
  <r>
    <x v="0"/>
    <x v="32"/>
    <x v="32"/>
    <n v="5636675950"/>
    <d v="2020-03-21T00:00:00"/>
    <d v="2020-04-20T00:00:00"/>
    <n v="6881"/>
    <n v="1"/>
    <s v="Yes"/>
    <n v="0"/>
    <x v="1"/>
    <d v="2020-05-12T00:00:00"/>
    <n v="52"/>
    <n v="22"/>
  </r>
  <r>
    <x v="4"/>
    <x v="49"/>
    <x v="49"/>
    <n v="5636946317"/>
    <d v="2021-04-07T00:00:00"/>
    <d v="2021-05-07T00:00:00"/>
    <n v="5724"/>
    <n v="0"/>
    <s v="No"/>
    <n v="0"/>
    <x v="0"/>
    <d v="2021-04-30T00:00:00"/>
    <n v="23"/>
    <n v="0"/>
  </r>
  <r>
    <x v="4"/>
    <x v="37"/>
    <x v="37"/>
    <n v="5641290183"/>
    <d v="2020-12-09T00:00:00"/>
    <d v="2021-01-08T00:00:00"/>
    <n v="5449"/>
    <n v="0"/>
    <s v="No"/>
    <n v="0"/>
    <x v="0"/>
    <d v="2021-01-07T00:00:00"/>
    <n v="29"/>
    <n v="0"/>
  </r>
  <r>
    <x v="2"/>
    <x v="21"/>
    <x v="21"/>
    <n v="5652779440"/>
    <d v="2020-11-20T00:00:00"/>
    <d v="2020-12-20T00:00:00"/>
    <n v="6427"/>
    <n v="0"/>
    <s v="No"/>
    <n v="0"/>
    <x v="0"/>
    <d v="2020-12-07T00:00:00"/>
    <n v="17"/>
    <n v="0"/>
  </r>
  <r>
    <x v="3"/>
    <x v="91"/>
    <x v="90"/>
    <n v="5663633073"/>
    <d v="2021-03-28T00:00:00"/>
    <d v="2021-04-27T00:00:00"/>
    <n v="733"/>
    <n v="0"/>
    <s v="No"/>
    <n v="0"/>
    <x v="0"/>
    <d v="2021-04-21T00:00:00"/>
    <n v="24"/>
    <n v="0"/>
  </r>
  <r>
    <x v="1"/>
    <x v="46"/>
    <x v="46"/>
    <n v="5666197272"/>
    <d v="2021-09-01T00:00:00"/>
    <d v="2021-10-01T00:00:00"/>
    <n v="4237"/>
    <n v="0"/>
    <s v="No"/>
    <n v="0"/>
    <x v="0"/>
    <d v="2021-09-24T00:00:00"/>
    <n v="23"/>
    <n v="0"/>
  </r>
  <r>
    <x v="0"/>
    <x v="28"/>
    <x v="28"/>
    <n v="5667168406"/>
    <d v="2021-06-04T00:00:00"/>
    <d v="2021-07-04T00:00:00"/>
    <n v="6897"/>
    <n v="0"/>
    <s v="No"/>
    <n v="0"/>
    <x v="0"/>
    <d v="2021-06-20T00:00:00"/>
    <n v="16"/>
    <n v="0"/>
  </r>
  <r>
    <x v="4"/>
    <x v="80"/>
    <x v="79"/>
    <n v="5669083173"/>
    <d v="2021-07-02T00:00:00"/>
    <d v="2021-08-01T00:00:00"/>
    <n v="3626"/>
    <n v="0"/>
    <s v="No"/>
    <n v="0"/>
    <x v="0"/>
    <d v="2021-07-25T00:00:00"/>
    <n v="23"/>
    <n v="0"/>
  </r>
  <r>
    <x v="4"/>
    <x v="7"/>
    <x v="7"/>
    <n v="5670127659"/>
    <d v="2020-10-01T00:00:00"/>
    <d v="2020-10-31T00:00:00"/>
    <n v="5960"/>
    <n v="1"/>
    <s v="Yes"/>
    <n v="0"/>
    <x v="1"/>
    <d v="2020-11-03T00:00:00"/>
    <n v="33"/>
    <n v="3"/>
  </r>
  <r>
    <x v="4"/>
    <x v="69"/>
    <x v="69"/>
    <n v="5671103218"/>
    <d v="2020-12-05T00:00:00"/>
    <d v="2021-01-04T00:00:00"/>
    <n v="2578"/>
    <n v="0"/>
    <s v="No"/>
    <n v="0"/>
    <x v="0"/>
    <d v="2020-12-30T00:00:00"/>
    <n v="25"/>
    <n v="0"/>
  </r>
  <r>
    <x v="2"/>
    <x v="82"/>
    <x v="81"/>
    <n v="5672264098"/>
    <d v="2020-12-22T00:00:00"/>
    <d v="2021-01-21T00:00:00"/>
    <n v="5262"/>
    <n v="0"/>
    <s v="No"/>
    <n v="0"/>
    <x v="0"/>
    <d v="2021-02-05T00:00:00"/>
    <n v="45"/>
    <n v="15"/>
  </r>
  <r>
    <x v="3"/>
    <x v="86"/>
    <x v="85"/>
    <n v="5689526714"/>
    <d v="2021-01-21T00:00:00"/>
    <d v="2021-02-20T00:00:00"/>
    <n v="6444"/>
    <n v="1"/>
    <s v="Yes"/>
    <n v="0"/>
    <x v="1"/>
    <d v="2021-02-22T00:00:00"/>
    <n v="32"/>
    <n v="2"/>
  </r>
  <r>
    <x v="0"/>
    <x v="28"/>
    <x v="28"/>
    <n v="5709007782"/>
    <d v="2021-02-02T00:00:00"/>
    <d v="2021-03-04T00:00:00"/>
    <n v="8552"/>
    <n v="0"/>
    <s v="No"/>
    <n v="0"/>
    <x v="0"/>
    <d v="2021-02-23T00:00:00"/>
    <n v="21"/>
    <n v="0"/>
  </r>
  <r>
    <x v="2"/>
    <x v="24"/>
    <x v="24"/>
    <n v="5713630505"/>
    <d v="2021-08-19T00:00:00"/>
    <d v="2021-09-18T00:00:00"/>
    <n v="5194"/>
    <n v="0"/>
    <s v="No"/>
    <n v="0"/>
    <x v="0"/>
    <d v="2021-09-20T00:00:00"/>
    <n v="32"/>
    <n v="2"/>
  </r>
  <r>
    <x v="2"/>
    <x v="82"/>
    <x v="81"/>
    <n v="5715617144"/>
    <d v="2020-06-28T00:00:00"/>
    <d v="2020-07-28T00:00:00"/>
    <n v="5991"/>
    <n v="0"/>
    <s v="No"/>
    <n v="0"/>
    <x v="0"/>
    <d v="2020-08-11T00:00:00"/>
    <n v="44"/>
    <n v="14"/>
  </r>
  <r>
    <x v="1"/>
    <x v="1"/>
    <x v="1"/>
    <n v="5722625204"/>
    <d v="2020-03-23T00:00:00"/>
    <d v="2020-04-22T00:00:00"/>
    <n v="8905"/>
    <n v="0"/>
    <s v="No"/>
    <n v="0"/>
    <x v="0"/>
    <d v="2020-05-14T00:00:00"/>
    <n v="52"/>
    <n v="22"/>
  </r>
  <r>
    <x v="1"/>
    <x v="19"/>
    <x v="19"/>
    <n v="5728598959"/>
    <d v="2021-10-17T00:00:00"/>
    <d v="2021-11-16T00:00:00"/>
    <n v="7170"/>
    <n v="0"/>
    <s v="No"/>
    <n v="0"/>
    <x v="0"/>
    <d v="2021-11-06T00:00:00"/>
    <n v="20"/>
    <n v="0"/>
  </r>
  <r>
    <x v="0"/>
    <x v="75"/>
    <x v="74"/>
    <n v="5732190469"/>
    <d v="2021-08-07T00:00:00"/>
    <d v="2021-09-06T00:00:00"/>
    <n v="7051"/>
    <n v="0"/>
    <s v="No"/>
    <n v="0"/>
    <x v="0"/>
    <d v="2021-08-18T00:00:00"/>
    <n v="11"/>
    <n v="0"/>
  </r>
  <r>
    <x v="1"/>
    <x v="35"/>
    <x v="35"/>
    <n v="5732886455"/>
    <d v="2020-09-13T00:00:00"/>
    <d v="2020-10-13T00:00:00"/>
    <n v="5514"/>
    <n v="0"/>
    <s v="No"/>
    <n v="0"/>
    <x v="0"/>
    <d v="2020-10-13T00:00:00"/>
    <n v="30"/>
    <n v="0"/>
  </r>
  <r>
    <x v="4"/>
    <x v="66"/>
    <x v="66"/>
    <n v="5734148846"/>
    <d v="2021-08-15T00:00:00"/>
    <d v="2021-09-14T00:00:00"/>
    <n v="5836"/>
    <n v="0"/>
    <s v="No"/>
    <n v="0"/>
    <x v="0"/>
    <d v="2021-08-27T00:00:00"/>
    <n v="12"/>
    <n v="0"/>
  </r>
  <r>
    <x v="0"/>
    <x v="89"/>
    <x v="88"/>
    <n v="5743371067"/>
    <d v="2020-10-04T00:00:00"/>
    <d v="2020-11-03T00:00:00"/>
    <n v="5588"/>
    <n v="0"/>
    <s v="No"/>
    <n v="0"/>
    <x v="0"/>
    <d v="2020-11-14T00:00:00"/>
    <n v="41"/>
    <n v="11"/>
  </r>
  <r>
    <x v="1"/>
    <x v="54"/>
    <x v="54"/>
    <n v="2250514490"/>
    <d v="2021-01-31T00:00:00"/>
    <d v="2021-03-02T00:00:00"/>
    <n v="6278"/>
    <n v="1"/>
    <s v="Yes"/>
    <n v="1"/>
    <x v="2"/>
    <d v="2021-03-12T00:00:00"/>
    <n v="40"/>
    <n v="10"/>
  </r>
  <r>
    <x v="1"/>
    <x v="35"/>
    <x v="35"/>
    <n v="5750325838"/>
    <d v="2021-11-16T00:00:00"/>
    <d v="2021-12-16T00:00:00"/>
    <n v="7733"/>
    <n v="1"/>
    <s v="Yes"/>
    <n v="0"/>
    <x v="1"/>
    <d v="2021-12-17T00:00:00"/>
    <n v="31"/>
    <n v="1"/>
  </r>
  <r>
    <x v="1"/>
    <x v="68"/>
    <x v="68"/>
    <n v="5753468265"/>
    <d v="2020-07-01T00:00:00"/>
    <d v="2020-07-31T00:00:00"/>
    <n v="9497"/>
    <n v="0"/>
    <s v="No"/>
    <n v="0"/>
    <x v="0"/>
    <d v="2020-08-02T00:00:00"/>
    <n v="32"/>
    <n v="2"/>
  </r>
  <r>
    <x v="0"/>
    <x v="99"/>
    <x v="98"/>
    <n v="5759027335"/>
    <d v="2021-11-11T00:00:00"/>
    <d v="2021-12-11T00:00:00"/>
    <n v="8318"/>
    <n v="1"/>
    <s v="Yes"/>
    <n v="0"/>
    <x v="1"/>
    <d v="2021-11-24T00:00:00"/>
    <n v="13"/>
    <n v="0"/>
  </r>
  <r>
    <x v="1"/>
    <x v="54"/>
    <x v="54"/>
    <n v="7277413369"/>
    <d v="2021-02-09T00:00:00"/>
    <d v="2021-03-11T00:00:00"/>
    <n v="6241"/>
    <n v="1"/>
    <s v="Yes"/>
    <n v="0"/>
    <x v="1"/>
    <d v="2021-03-28T00:00:00"/>
    <n v="47"/>
    <n v="17"/>
  </r>
  <r>
    <x v="3"/>
    <x v="27"/>
    <x v="27"/>
    <n v="5759365584"/>
    <d v="2021-02-13T00:00:00"/>
    <d v="2021-03-15T00:00:00"/>
    <n v="5143"/>
    <n v="0"/>
    <s v="No"/>
    <n v="0"/>
    <x v="0"/>
    <d v="2021-02-18T00:00:00"/>
    <n v="5"/>
    <n v="0"/>
  </r>
  <r>
    <x v="3"/>
    <x v="95"/>
    <x v="94"/>
    <n v="5769308033"/>
    <d v="2020-06-10T00:00:00"/>
    <d v="2020-07-10T00:00:00"/>
    <n v="3532"/>
    <n v="1"/>
    <s v="Yes"/>
    <n v="0"/>
    <x v="1"/>
    <d v="2020-07-28T00:00:00"/>
    <n v="48"/>
    <n v="18"/>
  </r>
  <r>
    <x v="1"/>
    <x v="50"/>
    <x v="50"/>
    <n v="5769746861"/>
    <d v="2020-06-27T00:00:00"/>
    <d v="2020-07-27T00:00:00"/>
    <n v="7309"/>
    <n v="0"/>
    <s v="No"/>
    <n v="0"/>
    <x v="0"/>
    <d v="2020-06-30T00:00:00"/>
    <n v="3"/>
    <n v="0"/>
  </r>
  <r>
    <x v="2"/>
    <x v="17"/>
    <x v="17"/>
    <n v="5770867325"/>
    <d v="2020-04-21T00:00:00"/>
    <d v="2020-05-21T00:00:00"/>
    <n v="6397"/>
    <n v="0"/>
    <s v="No"/>
    <n v="0"/>
    <x v="0"/>
    <d v="2020-05-03T00:00:00"/>
    <n v="12"/>
    <n v="0"/>
  </r>
  <r>
    <x v="1"/>
    <x v="90"/>
    <x v="89"/>
    <n v="5777629589"/>
    <d v="2020-09-02T00:00:00"/>
    <d v="2020-10-02T00:00:00"/>
    <n v="5726"/>
    <n v="0"/>
    <s v="No"/>
    <n v="0"/>
    <x v="0"/>
    <d v="2020-10-09T00:00:00"/>
    <n v="37"/>
    <n v="7"/>
  </r>
  <r>
    <x v="4"/>
    <x v="87"/>
    <x v="86"/>
    <n v="5779088948"/>
    <d v="2020-11-19T00:00:00"/>
    <d v="2020-12-19T00:00:00"/>
    <n v="6284"/>
    <n v="0"/>
    <s v="No"/>
    <n v="0"/>
    <x v="0"/>
    <d v="2020-12-13T00:00:00"/>
    <n v="24"/>
    <n v="0"/>
  </r>
  <r>
    <x v="0"/>
    <x v="71"/>
    <x v="71"/>
    <n v="5783904084"/>
    <d v="2020-07-15T00:00:00"/>
    <d v="2020-08-14T00:00:00"/>
    <n v="2491"/>
    <n v="0"/>
    <s v="No"/>
    <n v="0"/>
    <x v="0"/>
    <d v="2020-07-28T00:00:00"/>
    <n v="13"/>
    <n v="0"/>
  </r>
  <r>
    <x v="0"/>
    <x v="0"/>
    <x v="0"/>
    <n v="5786890759"/>
    <d v="2021-01-09T00:00:00"/>
    <d v="2021-02-08T00:00:00"/>
    <n v="3441"/>
    <n v="0"/>
    <s v="No"/>
    <n v="0"/>
    <x v="0"/>
    <d v="2021-01-27T00:00:00"/>
    <n v="18"/>
    <n v="0"/>
  </r>
  <r>
    <x v="4"/>
    <x v="70"/>
    <x v="70"/>
    <n v="5792413329"/>
    <d v="2020-06-26T00:00:00"/>
    <d v="2020-07-26T00:00:00"/>
    <n v="4764"/>
    <n v="0"/>
    <s v="No"/>
    <n v="0"/>
    <x v="0"/>
    <d v="2020-07-10T00:00:00"/>
    <n v="14"/>
    <n v="0"/>
  </r>
  <r>
    <x v="4"/>
    <x v="84"/>
    <x v="83"/>
    <n v="5796159925"/>
    <d v="2021-09-08T00:00:00"/>
    <d v="2021-10-08T00:00:00"/>
    <n v="5516"/>
    <n v="0"/>
    <s v="No"/>
    <n v="0"/>
    <x v="0"/>
    <d v="2021-09-17T00:00:00"/>
    <n v="9"/>
    <n v="0"/>
  </r>
  <r>
    <x v="1"/>
    <x v="11"/>
    <x v="11"/>
    <n v="5802848218"/>
    <d v="2020-12-14T00:00:00"/>
    <d v="2021-01-13T00:00:00"/>
    <n v="8219"/>
    <n v="0"/>
    <s v="No"/>
    <n v="0"/>
    <x v="0"/>
    <d v="2020-12-18T00:00:00"/>
    <n v="4"/>
    <n v="0"/>
  </r>
  <r>
    <x v="3"/>
    <x v="65"/>
    <x v="65"/>
    <n v="5804051179"/>
    <d v="2020-11-17T00:00:00"/>
    <d v="2020-12-17T00:00:00"/>
    <n v="2941"/>
    <n v="0"/>
    <s v="No"/>
    <n v="0"/>
    <x v="0"/>
    <d v="2020-12-03T00:00:00"/>
    <n v="16"/>
    <n v="0"/>
  </r>
  <r>
    <x v="3"/>
    <x v="53"/>
    <x v="53"/>
    <n v="5822411556"/>
    <d v="2020-12-12T00:00:00"/>
    <d v="2021-01-11T00:00:00"/>
    <n v="6429"/>
    <n v="1"/>
    <s v="Yes"/>
    <n v="0"/>
    <x v="1"/>
    <d v="2021-01-27T00:00:00"/>
    <n v="46"/>
    <n v="16"/>
  </r>
  <r>
    <x v="0"/>
    <x v="39"/>
    <x v="39"/>
    <n v="5826992356"/>
    <d v="2021-10-03T00:00:00"/>
    <d v="2021-11-02T00:00:00"/>
    <n v="10525"/>
    <n v="0"/>
    <s v="No"/>
    <n v="0"/>
    <x v="0"/>
    <d v="2021-11-03T00:00:00"/>
    <n v="31"/>
    <n v="1"/>
  </r>
  <r>
    <x v="4"/>
    <x v="70"/>
    <x v="70"/>
    <n v="5831823402"/>
    <d v="2020-01-21T00:00:00"/>
    <d v="2020-02-20T00:00:00"/>
    <n v="3278"/>
    <n v="0"/>
    <s v="No"/>
    <n v="0"/>
    <x v="0"/>
    <d v="2020-02-02T00:00:00"/>
    <n v="12"/>
    <n v="0"/>
  </r>
  <r>
    <x v="4"/>
    <x v="87"/>
    <x v="86"/>
    <n v="5833648536"/>
    <d v="2021-07-13T00:00:00"/>
    <d v="2021-08-12T00:00:00"/>
    <n v="8163"/>
    <n v="0"/>
    <s v="No"/>
    <n v="0"/>
    <x v="0"/>
    <d v="2021-08-04T00:00:00"/>
    <n v="22"/>
    <n v="0"/>
  </r>
  <r>
    <x v="1"/>
    <x v="1"/>
    <x v="1"/>
    <n v="5834509499"/>
    <d v="2020-03-02T00:00:00"/>
    <d v="2020-04-01T00:00:00"/>
    <n v="6751"/>
    <n v="0"/>
    <s v="No"/>
    <n v="0"/>
    <x v="0"/>
    <d v="2020-04-28T00:00:00"/>
    <n v="57"/>
    <n v="27"/>
  </r>
  <r>
    <x v="4"/>
    <x v="8"/>
    <x v="8"/>
    <n v="5834961407"/>
    <d v="2020-08-09T00:00:00"/>
    <d v="2020-09-08T00:00:00"/>
    <n v="7390"/>
    <n v="0"/>
    <s v="No"/>
    <n v="0"/>
    <x v="0"/>
    <d v="2020-09-10T00:00:00"/>
    <n v="32"/>
    <n v="2"/>
  </r>
  <r>
    <x v="1"/>
    <x v="19"/>
    <x v="19"/>
    <n v="5844695758"/>
    <d v="2020-01-10T00:00:00"/>
    <d v="2020-02-09T00:00:00"/>
    <n v="7166"/>
    <n v="0"/>
    <s v="No"/>
    <n v="0"/>
    <x v="0"/>
    <d v="2020-02-10T00:00:00"/>
    <n v="31"/>
    <n v="1"/>
  </r>
  <r>
    <x v="4"/>
    <x v="80"/>
    <x v="79"/>
    <n v="5851010658"/>
    <d v="2020-04-01T00:00:00"/>
    <d v="2020-05-01T00:00:00"/>
    <n v="5610"/>
    <n v="0"/>
    <s v="No"/>
    <n v="0"/>
    <x v="0"/>
    <d v="2020-04-30T00:00:00"/>
    <n v="29"/>
    <n v="0"/>
  </r>
  <r>
    <x v="4"/>
    <x v="87"/>
    <x v="86"/>
    <n v="5853943614"/>
    <d v="2020-02-24T00:00:00"/>
    <d v="2020-03-25T00:00:00"/>
    <n v="6239"/>
    <n v="0"/>
    <s v="No"/>
    <n v="0"/>
    <x v="0"/>
    <d v="2020-03-25T00:00:00"/>
    <n v="30"/>
    <n v="0"/>
  </r>
  <r>
    <x v="4"/>
    <x v="8"/>
    <x v="8"/>
    <n v="5854224600"/>
    <d v="2021-09-02T00:00:00"/>
    <d v="2021-10-02T00:00:00"/>
    <n v="5631"/>
    <n v="0"/>
    <s v="No"/>
    <n v="0"/>
    <x v="0"/>
    <d v="2021-09-27T00:00:00"/>
    <n v="25"/>
    <n v="0"/>
  </r>
  <r>
    <x v="3"/>
    <x v="86"/>
    <x v="85"/>
    <n v="5861341441"/>
    <d v="2021-01-18T00:00:00"/>
    <d v="2021-02-17T00:00:00"/>
    <n v="4479"/>
    <n v="1"/>
    <s v="Yes"/>
    <n v="0"/>
    <x v="1"/>
    <d v="2021-02-24T00:00:00"/>
    <n v="37"/>
    <n v="7"/>
  </r>
  <r>
    <x v="3"/>
    <x v="64"/>
    <x v="64"/>
    <n v="5863004374"/>
    <d v="2021-01-09T00:00:00"/>
    <d v="2021-02-08T00:00:00"/>
    <n v="5253"/>
    <n v="0"/>
    <s v="No"/>
    <n v="0"/>
    <x v="0"/>
    <d v="2021-02-11T00:00:00"/>
    <n v="33"/>
    <n v="3"/>
  </r>
  <r>
    <x v="0"/>
    <x v="57"/>
    <x v="57"/>
    <n v="5865149984"/>
    <d v="2021-05-26T00:00:00"/>
    <d v="2021-06-25T00:00:00"/>
    <n v="5510"/>
    <n v="0"/>
    <s v="No"/>
    <n v="0"/>
    <x v="0"/>
    <d v="2021-06-16T00:00:00"/>
    <n v="21"/>
    <n v="0"/>
  </r>
  <r>
    <x v="4"/>
    <x v="49"/>
    <x v="49"/>
    <n v="5865665884"/>
    <d v="2020-01-28T00:00:00"/>
    <d v="2020-02-27T00:00:00"/>
    <n v="6489"/>
    <n v="0"/>
    <s v="No"/>
    <n v="0"/>
    <x v="0"/>
    <d v="2020-02-16T00:00:00"/>
    <n v="19"/>
    <n v="0"/>
  </r>
  <r>
    <x v="4"/>
    <x v="20"/>
    <x v="20"/>
    <n v="5865860062"/>
    <d v="2020-03-19T00:00:00"/>
    <d v="2020-04-18T00:00:00"/>
    <n v="4842"/>
    <n v="1"/>
    <s v="Yes"/>
    <n v="0"/>
    <x v="1"/>
    <d v="2020-05-09T00:00:00"/>
    <n v="51"/>
    <n v="21"/>
  </r>
  <r>
    <x v="4"/>
    <x v="70"/>
    <x v="70"/>
    <n v="5866198434"/>
    <d v="2020-05-13T00:00:00"/>
    <d v="2020-06-12T00:00:00"/>
    <n v="5625"/>
    <n v="0"/>
    <s v="No"/>
    <n v="0"/>
    <x v="0"/>
    <d v="2020-05-23T00:00:00"/>
    <n v="10"/>
    <n v="0"/>
  </r>
  <r>
    <x v="0"/>
    <x v="89"/>
    <x v="88"/>
    <n v="5866933192"/>
    <d v="2021-07-14T00:00:00"/>
    <d v="2021-08-13T00:00:00"/>
    <n v="6232"/>
    <n v="0"/>
    <s v="No"/>
    <n v="0"/>
    <x v="0"/>
    <d v="2021-08-19T00:00:00"/>
    <n v="36"/>
    <n v="6"/>
  </r>
  <r>
    <x v="3"/>
    <x v="47"/>
    <x v="47"/>
    <n v="5868117840"/>
    <d v="2020-07-05T00:00:00"/>
    <d v="2020-08-04T00:00:00"/>
    <n v="2442"/>
    <n v="0"/>
    <s v="No"/>
    <n v="0"/>
    <x v="0"/>
    <d v="2020-08-15T00:00:00"/>
    <n v="41"/>
    <n v="11"/>
  </r>
  <r>
    <x v="3"/>
    <x v="86"/>
    <x v="85"/>
    <n v="5870483009"/>
    <d v="2020-08-24T00:00:00"/>
    <d v="2020-09-23T00:00:00"/>
    <n v="2308"/>
    <n v="0"/>
    <s v="No"/>
    <n v="0"/>
    <x v="0"/>
    <d v="2020-09-13T00:00:00"/>
    <n v="20"/>
    <n v="0"/>
  </r>
  <r>
    <x v="0"/>
    <x v="75"/>
    <x v="74"/>
    <n v="5872970998"/>
    <d v="2021-05-29T00:00:00"/>
    <d v="2021-06-28T00:00:00"/>
    <n v="8589"/>
    <n v="0"/>
    <s v="No"/>
    <n v="0"/>
    <x v="0"/>
    <d v="2021-06-06T00:00:00"/>
    <n v="8"/>
    <n v="0"/>
  </r>
  <r>
    <x v="4"/>
    <x v="80"/>
    <x v="79"/>
    <n v="5876175760"/>
    <d v="2020-06-05T00:00:00"/>
    <d v="2020-07-05T00:00:00"/>
    <n v="6406"/>
    <n v="0"/>
    <s v="No"/>
    <n v="0"/>
    <x v="0"/>
    <d v="2020-07-13T00:00:00"/>
    <n v="38"/>
    <n v="8"/>
  </r>
  <r>
    <x v="2"/>
    <x v="81"/>
    <x v="80"/>
    <n v="5882624218"/>
    <d v="2021-03-17T00:00:00"/>
    <d v="2021-04-16T00:00:00"/>
    <n v="7685"/>
    <n v="1"/>
    <s v="Yes"/>
    <n v="0"/>
    <x v="1"/>
    <d v="2021-05-03T00:00:00"/>
    <n v="47"/>
    <n v="17"/>
  </r>
  <r>
    <x v="1"/>
    <x v="35"/>
    <x v="35"/>
    <n v="5893003141"/>
    <d v="2020-05-25T00:00:00"/>
    <d v="2020-06-24T00:00:00"/>
    <n v="7136"/>
    <n v="0"/>
    <s v="No"/>
    <n v="0"/>
    <x v="0"/>
    <d v="2020-06-26T00:00:00"/>
    <n v="32"/>
    <n v="2"/>
  </r>
  <r>
    <x v="0"/>
    <x v="32"/>
    <x v="32"/>
    <n v="5895996518"/>
    <d v="2021-07-09T00:00:00"/>
    <d v="2021-08-08T00:00:00"/>
    <n v="6539"/>
    <n v="0"/>
    <s v="No"/>
    <n v="0"/>
    <x v="0"/>
    <d v="2021-08-02T00:00:00"/>
    <n v="24"/>
    <n v="0"/>
  </r>
  <r>
    <x v="2"/>
    <x v="17"/>
    <x v="17"/>
    <n v="5896450110"/>
    <d v="2020-12-30T00:00:00"/>
    <d v="2021-01-29T00:00:00"/>
    <n v="5693"/>
    <n v="1"/>
    <s v="Yes"/>
    <n v="0"/>
    <x v="1"/>
    <d v="2021-01-17T00:00:00"/>
    <n v="18"/>
    <n v="0"/>
  </r>
  <r>
    <x v="0"/>
    <x v="39"/>
    <x v="39"/>
    <n v="5897876193"/>
    <d v="2020-07-04T00:00:00"/>
    <d v="2020-08-03T00:00:00"/>
    <n v="7681"/>
    <n v="0"/>
    <s v="No"/>
    <n v="0"/>
    <x v="0"/>
    <d v="2020-08-16T00:00:00"/>
    <n v="43"/>
    <n v="13"/>
  </r>
  <r>
    <x v="1"/>
    <x v="79"/>
    <x v="78"/>
    <n v="5900977077"/>
    <d v="2021-05-04T00:00:00"/>
    <d v="2021-06-03T00:00:00"/>
    <n v="6579"/>
    <n v="0"/>
    <s v="No"/>
    <n v="0"/>
    <x v="0"/>
    <d v="2021-05-28T00:00:00"/>
    <n v="24"/>
    <n v="0"/>
  </r>
  <r>
    <x v="1"/>
    <x v="40"/>
    <x v="40"/>
    <n v="7880714904"/>
    <d v="2021-02-09T00:00:00"/>
    <d v="2021-03-11T00:00:00"/>
    <n v="6107"/>
    <n v="1"/>
    <s v="Yes"/>
    <n v="0"/>
    <x v="1"/>
    <d v="2021-02-25T00:00:00"/>
    <n v="16"/>
    <n v="0"/>
  </r>
  <r>
    <x v="0"/>
    <x v="32"/>
    <x v="32"/>
    <n v="5905976017"/>
    <d v="2021-03-19T00:00:00"/>
    <d v="2021-04-18T00:00:00"/>
    <n v="5746"/>
    <n v="0"/>
    <s v="No"/>
    <n v="0"/>
    <x v="0"/>
    <d v="2021-04-06T00:00:00"/>
    <n v="18"/>
    <n v="0"/>
  </r>
  <r>
    <x v="4"/>
    <x v="8"/>
    <x v="8"/>
    <n v="5908935254"/>
    <d v="2021-03-25T00:00:00"/>
    <d v="2021-04-24T00:00:00"/>
    <n v="8586"/>
    <n v="0"/>
    <s v="No"/>
    <n v="0"/>
    <x v="0"/>
    <d v="2021-04-27T00:00:00"/>
    <n v="33"/>
    <n v="3"/>
  </r>
  <r>
    <x v="3"/>
    <x v="64"/>
    <x v="64"/>
    <n v="5915326736"/>
    <d v="2020-04-16T00:00:00"/>
    <d v="2020-05-16T00:00:00"/>
    <n v="4970"/>
    <n v="0"/>
    <s v="No"/>
    <n v="0"/>
    <x v="0"/>
    <d v="2020-05-08T00:00:00"/>
    <n v="22"/>
    <n v="0"/>
  </r>
  <r>
    <x v="0"/>
    <x v="89"/>
    <x v="88"/>
    <n v="5916379112"/>
    <d v="2020-01-21T00:00:00"/>
    <d v="2020-02-20T00:00:00"/>
    <n v="8190"/>
    <n v="0"/>
    <s v="No"/>
    <n v="0"/>
    <x v="0"/>
    <d v="2020-02-16T00:00:00"/>
    <n v="26"/>
    <n v="0"/>
  </r>
  <r>
    <x v="1"/>
    <x v="3"/>
    <x v="3"/>
    <n v="5920658489"/>
    <d v="2021-10-30T00:00:00"/>
    <d v="2021-11-29T00:00:00"/>
    <n v="9132"/>
    <n v="0"/>
    <s v="No"/>
    <n v="0"/>
    <x v="0"/>
    <d v="2021-11-25T00:00:00"/>
    <n v="26"/>
    <n v="0"/>
  </r>
  <r>
    <x v="2"/>
    <x v="82"/>
    <x v="81"/>
    <n v="5928070131"/>
    <d v="2020-01-03T00:00:00"/>
    <d v="2020-02-02T00:00:00"/>
    <n v="9760"/>
    <n v="0"/>
    <s v="No"/>
    <n v="0"/>
    <x v="0"/>
    <d v="2020-02-25T00:00:00"/>
    <n v="53"/>
    <n v="23"/>
  </r>
  <r>
    <x v="3"/>
    <x v="92"/>
    <x v="91"/>
    <n v="5934744260"/>
    <d v="2021-08-18T00:00:00"/>
    <d v="2021-09-17T00:00:00"/>
    <n v="5868"/>
    <n v="0"/>
    <s v="No"/>
    <n v="0"/>
    <x v="0"/>
    <d v="2021-09-12T00:00:00"/>
    <n v="25"/>
    <n v="0"/>
  </r>
  <r>
    <x v="3"/>
    <x v="44"/>
    <x v="44"/>
    <n v="5937906260"/>
    <d v="2021-06-30T00:00:00"/>
    <d v="2021-07-30T00:00:00"/>
    <n v="2189"/>
    <n v="0"/>
    <s v="No"/>
    <n v="0"/>
    <x v="0"/>
    <d v="2021-07-14T00:00:00"/>
    <n v="14"/>
    <n v="0"/>
  </r>
  <r>
    <x v="1"/>
    <x v="88"/>
    <x v="87"/>
    <n v="5939094178"/>
    <d v="2020-02-13T00:00:00"/>
    <d v="2020-03-14T00:00:00"/>
    <n v="5542"/>
    <n v="0"/>
    <s v="No"/>
    <n v="0"/>
    <x v="0"/>
    <d v="2020-03-03T00:00:00"/>
    <n v="19"/>
    <n v="0"/>
  </r>
  <r>
    <x v="0"/>
    <x v="94"/>
    <x v="93"/>
    <n v="5939164853"/>
    <d v="2020-07-09T00:00:00"/>
    <d v="2020-08-08T00:00:00"/>
    <n v="7043"/>
    <n v="0"/>
    <s v="No"/>
    <n v="0"/>
    <x v="0"/>
    <d v="2020-08-16T00:00:00"/>
    <n v="38"/>
    <n v="8"/>
  </r>
  <r>
    <x v="2"/>
    <x v="26"/>
    <x v="26"/>
    <n v="5945158356"/>
    <d v="2021-06-11T00:00:00"/>
    <d v="2021-07-11T00:00:00"/>
    <n v="5319"/>
    <n v="0"/>
    <s v="No"/>
    <n v="0"/>
    <x v="0"/>
    <d v="2021-07-09T00:00:00"/>
    <n v="28"/>
    <n v="0"/>
  </r>
  <r>
    <x v="4"/>
    <x v="42"/>
    <x v="42"/>
    <n v="5949242829"/>
    <d v="2021-11-06T00:00:00"/>
    <d v="2021-12-06T00:00:00"/>
    <n v="4487"/>
    <n v="1"/>
    <s v="Yes"/>
    <n v="0"/>
    <x v="1"/>
    <d v="2021-12-11T00:00:00"/>
    <n v="35"/>
    <n v="5"/>
  </r>
  <r>
    <x v="4"/>
    <x v="8"/>
    <x v="8"/>
    <n v="5950285853"/>
    <d v="2021-01-05T00:00:00"/>
    <d v="2021-02-04T00:00:00"/>
    <n v="6312"/>
    <n v="1"/>
    <s v="Yes"/>
    <n v="0"/>
    <x v="1"/>
    <d v="2021-02-18T00:00:00"/>
    <n v="44"/>
    <n v="14"/>
  </r>
  <r>
    <x v="0"/>
    <x v="57"/>
    <x v="57"/>
    <n v="5955530230"/>
    <d v="2021-05-13T00:00:00"/>
    <d v="2021-06-12T00:00:00"/>
    <n v="1657"/>
    <n v="0"/>
    <s v="No"/>
    <n v="0"/>
    <x v="0"/>
    <d v="2021-06-04T00:00:00"/>
    <n v="22"/>
    <n v="0"/>
  </r>
  <r>
    <x v="4"/>
    <x v="8"/>
    <x v="8"/>
    <n v="5959305622"/>
    <d v="2021-11-18T00:00:00"/>
    <d v="2021-12-18T00:00:00"/>
    <n v="7837"/>
    <n v="0"/>
    <s v="No"/>
    <n v="0"/>
    <x v="0"/>
    <d v="2021-12-15T00:00:00"/>
    <n v="27"/>
    <n v="0"/>
  </r>
  <r>
    <x v="3"/>
    <x v="47"/>
    <x v="47"/>
    <n v="5963438295"/>
    <d v="2021-07-16T00:00:00"/>
    <d v="2021-08-15T00:00:00"/>
    <n v="2579"/>
    <n v="0"/>
    <s v="No"/>
    <n v="0"/>
    <x v="0"/>
    <d v="2021-08-23T00:00:00"/>
    <n v="38"/>
    <n v="8"/>
  </r>
  <r>
    <x v="3"/>
    <x v="6"/>
    <x v="6"/>
    <n v="5972339733"/>
    <d v="2020-08-19T00:00:00"/>
    <d v="2020-09-18T00:00:00"/>
    <n v="5940"/>
    <n v="0"/>
    <s v="No"/>
    <n v="0"/>
    <x v="0"/>
    <d v="2020-09-23T00:00:00"/>
    <n v="35"/>
    <n v="5"/>
  </r>
  <r>
    <x v="1"/>
    <x v="16"/>
    <x v="16"/>
    <n v="5978287436"/>
    <d v="2021-05-23T00:00:00"/>
    <d v="2021-06-22T00:00:00"/>
    <n v="3960"/>
    <n v="0"/>
    <s v="No"/>
    <n v="0"/>
    <x v="0"/>
    <d v="2021-06-18T00:00:00"/>
    <n v="26"/>
    <n v="0"/>
  </r>
  <r>
    <x v="0"/>
    <x v="41"/>
    <x v="41"/>
    <n v="5983180705"/>
    <d v="2020-03-07T00:00:00"/>
    <d v="2020-04-06T00:00:00"/>
    <n v="3845"/>
    <n v="0"/>
    <s v="No"/>
    <n v="0"/>
    <x v="0"/>
    <d v="2020-04-22T00:00:00"/>
    <n v="46"/>
    <n v="16"/>
  </r>
  <r>
    <x v="1"/>
    <x v="43"/>
    <x v="43"/>
    <n v="5984065624"/>
    <d v="2021-08-29T00:00:00"/>
    <d v="2021-09-28T00:00:00"/>
    <n v="8737"/>
    <n v="0"/>
    <s v="No"/>
    <n v="0"/>
    <x v="0"/>
    <d v="2021-09-30T00:00:00"/>
    <n v="32"/>
    <n v="2"/>
  </r>
  <r>
    <x v="1"/>
    <x v="55"/>
    <x v="55"/>
    <n v="8514889441"/>
    <d v="2021-02-10T00:00:00"/>
    <d v="2021-03-12T00:00:00"/>
    <n v="9214"/>
    <n v="1"/>
    <s v="Yes"/>
    <n v="0"/>
    <x v="1"/>
    <d v="2021-02-22T00:00:00"/>
    <n v="12"/>
    <n v="0"/>
  </r>
  <r>
    <x v="3"/>
    <x v="44"/>
    <x v="44"/>
    <n v="5991374516"/>
    <d v="2021-11-02T00:00:00"/>
    <d v="2021-12-02T00:00:00"/>
    <n v="5511"/>
    <n v="0"/>
    <s v="No"/>
    <n v="0"/>
    <x v="0"/>
    <d v="2021-11-10T00:00:00"/>
    <n v="8"/>
    <n v="0"/>
  </r>
  <r>
    <x v="2"/>
    <x v="96"/>
    <x v="95"/>
    <n v="5993794287"/>
    <d v="2021-07-27T00:00:00"/>
    <d v="2021-08-26T00:00:00"/>
    <n v="3602"/>
    <n v="0"/>
    <s v="No"/>
    <n v="0"/>
    <x v="0"/>
    <d v="2021-08-18T00:00:00"/>
    <n v="22"/>
    <n v="0"/>
  </r>
  <r>
    <x v="0"/>
    <x v="99"/>
    <x v="98"/>
    <n v="5995302563"/>
    <d v="2021-03-04T00:00:00"/>
    <d v="2021-04-03T00:00:00"/>
    <n v="3172"/>
    <n v="0"/>
    <s v="No"/>
    <n v="0"/>
    <x v="0"/>
    <d v="2021-03-11T00:00:00"/>
    <n v="7"/>
    <n v="0"/>
  </r>
  <r>
    <x v="0"/>
    <x v="32"/>
    <x v="32"/>
    <n v="5995642092"/>
    <d v="2020-03-08T00:00:00"/>
    <d v="2020-04-07T00:00:00"/>
    <n v="3546"/>
    <n v="0"/>
    <s v="No"/>
    <n v="0"/>
    <x v="0"/>
    <d v="2020-04-12T00:00:00"/>
    <n v="35"/>
    <n v="5"/>
  </r>
  <r>
    <x v="3"/>
    <x v="9"/>
    <x v="9"/>
    <n v="5999019394"/>
    <d v="2020-12-27T00:00:00"/>
    <d v="2021-01-26T00:00:00"/>
    <n v="526"/>
    <n v="0"/>
    <s v="No"/>
    <n v="0"/>
    <x v="0"/>
    <d v="2021-01-23T00:00:00"/>
    <n v="27"/>
    <n v="0"/>
  </r>
  <r>
    <x v="4"/>
    <x v="70"/>
    <x v="70"/>
    <n v="6008733621"/>
    <d v="2021-10-14T00:00:00"/>
    <d v="2021-11-13T00:00:00"/>
    <n v="4880"/>
    <n v="0"/>
    <s v="No"/>
    <n v="0"/>
    <x v="0"/>
    <d v="2021-10-19T00:00:00"/>
    <n v="5"/>
    <n v="0"/>
  </r>
  <r>
    <x v="2"/>
    <x v="26"/>
    <x v="26"/>
    <n v="6014957446"/>
    <d v="2021-10-09T00:00:00"/>
    <d v="2021-11-08T00:00:00"/>
    <n v="5555"/>
    <n v="1"/>
    <s v="Yes"/>
    <n v="0"/>
    <x v="1"/>
    <d v="2021-11-13T00:00:00"/>
    <n v="35"/>
    <n v="5"/>
  </r>
  <r>
    <x v="3"/>
    <x v="86"/>
    <x v="85"/>
    <n v="6017503839"/>
    <d v="2021-05-27T00:00:00"/>
    <d v="2021-06-26T00:00:00"/>
    <n v="3023"/>
    <n v="0"/>
    <s v="No"/>
    <n v="0"/>
    <x v="0"/>
    <d v="2021-06-12T00:00:00"/>
    <n v="16"/>
    <n v="0"/>
  </r>
  <r>
    <x v="0"/>
    <x v="99"/>
    <x v="98"/>
    <n v="6018471272"/>
    <d v="2021-05-07T00:00:00"/>
    <d v="2021-06-06T00:00:00"/>
    <n v="7987"/>
    <n v="0"/>
    <s v="No"/>
    <n v="0"/>
    <x v="0"/>
    <d v="2021-05-15T00:00:00"/>
    <n v="8"/>
    <n v="0"/>
  </r>
  <r>
    <x v="0"/>
    <x v="32"/>
    <x v="32"/>
    <n v="6019130159"/>
    <d v="2020-10-13T00:00:00"/>
    <d v="2020-11-12T00:00:00"/>
    <n v="7375"/>
    <n v="0"/>
    <s v="No"/>
    <n v="0"/>
    <x v="0"/>
    <d v="2020-11-06T00:00:00"/>
    <n v="24"/>
    <n v="0"/>
  </r>
  <r>
    <x v="4"/>
    <x v="66"/>
    <x v="66"/>
    <n v="6021346193"/>
    <d v="2020-07-26T00:00:00"/>
    <d v="2020-08-25T00:00:00"/>
    <n v="6303"/>
    <n v="0"/>
    <s v="No"/>
    <n v="0"/>
    <x v="0"/>
    <d v="2020-08-17T00:00:00"/>
    <n v="22"/>
    <n v="0"/>
  </r>
  <r>
    <x v="4"/>
    <x v="7"/>
    <x v="7"/>
    <n v="6023663421"/>
    <d v="2020-04-09T00:00:00"/>
    <d v="2020-05-09T00:00:00"/>
    <n v="6197"/>
    <n v="1"/>
    <s v="Yes"/>
    <n v="0"/>
    <x v="1"/>
    <d v="2020-05-25T00:00:00"/>
    <n v="46"/>
    <n v="16"/>
  </r>
  <r>
    <x v="2"/>
    <x v="36"/>
    <x v="36"/>
    <n v="6025796693"/>
    <d v="2020-02-29T00:00:00"/>
    <d v="2020-03-30T00:00:00"/>
    <n v="6831"/>
    <n v="0"/>
    <s v="No"/>
    <n v="0"/>
    <x v="0"/>
    <d v="2020-03-29T00:00:00"/>
    <n v="29"/>
    <n v="0"/>
  </r>
  <r>
    <x v="2"/>
    <x v="77"/>
    <x v="76"/>
    <n v="6032999481"/>
    <d v="2021-03-18T00:00:00"/>
    <d v="2021-04-17T00:00:00"/>
    <n v="8121"/>
    <n v="1"/>
    <s v="Yes"/>
    <n v="0"/>
    <x v="1"/>
    <d v="2021-05-11T00:00:00"/>
    <n v="54"/>
    <n v="24"/>
  </r>
  <r>
    <x v="1"/>
    <x v="55"/>
    <x v="55"/>
    <n v="284482411"/>
    <d v="2021-02-14T00:00:00"/>
    <d v="2021-03-16T00:00:00"/>
    <n v="8790"/>
    <n v="1"/>
    <s v="Yes"/>
    <n v="0"/>
    <x v="1"/>
    <d v="2021-03-17T00:00:00"/>
    <n v="31"/>
    <n v="1"/>
  </r>
  <r>
    <x v="4"/>
    <x v="66"/>
    <x v="66"/>
    <n v="6035899942"/>
    <d v="2020-07-10T00:00:00"/>
    <d v="2020-08-09T00:00:00"/>
    <n v="5352"/>
    <n v="0"/>
    <s v="No"/>
    <n v="0"/>
    <x v="0"/>
    <d v="2020-08-02T00:00:00"/>
    <n v="23"/>
    <n v="0"/>
  </r>
  <r>
    <x v="1"/>
    <x v="55"/>
    <x v="55"/>
    <n v="6040813966"/>
    <d v="2020-09-25T00:00:00"/>
    <d v="2020-10-25T00:00:00"/>
    <n v="8423"/>
    <n v="0"/>
    <s v="No"/>
    <n v="0"/>
    <x v="0"/>
    <d v="2020-09-30T00:00:00"/>
    <n v="5"/>
    <n v="0"/>
  </r>
  <r>
    <x v="2"/>
    <x v="21"/>
    <x v="21"/>
    <n v="6045344090"/>
    <d v="2021-04-16T00:00:00"/>
    <d v="2021-05-16T00:00:00"/>
    <n v="7288"/>
    <n v="0"/>
    <s v="No"/>
    <n v="0"/>
    <x v="0"/>
    <d v="2021-05-05T00:00:00"/>
    <n v="19"/>
    <n v="0"/>
  </r>
  <r>
    <x v="2"/>
    <x v="26"/>
    <x v="26"/>
    <n v="6050714721"/>
    <d v="2020-01-03T00:00:00"/>
    <d v="2020-02-02T00:00:00"/>
    <n v="1599"/>
    <n v="1"/>
    <s v="Yes"/>
    <n v="0"/>
    <x v="1"/>
    <d v="2020-02-15T00:00:00"/>
    <n v="43"/>
    <n v="13"/>
  </r>
  <r>
    <x v="2"/>
    <x v="14"/>
    <x v="14"/>
    <n v="6051615131"/>
    <d v="2020-08-25T00:00:00"/>
    <d v="2020-09-24T00:00:00"/>
    <n v="2752"/>
    <n v="0"/>
    <s v="No"/>
    <n v="0"/>
    <x v="0"/>
    <d v="2020-08-29T00:00:00"/>
    <n v="4"/>
    <n v="0"/>
  </r>
  <r>
    <x v="4"/>
    <x v="87"/>
    <x v="86"/>
    <n v="6052640963"/>
    <d v="2021-11-11T00:00:00"/>
    <d v="2021-12-11T00:00:00"/>
    <n v="8368"/>
    <n v="0"/>
    <s v="No"/>
    <n v="0"/>
    <x v="0"/>
    <d v="2021-12-01T00:00:00"/>
    <n v="20"/>
    <n v="0"/>
  </r>
  <r>
    <x v="1"/>
    <x v="50"/>
    <x v="50"/>
    <n v="6053161771"/>
    <d v="2021-02-10T00:00:00"/>
    <d v="2021-03-12T00:00:00"/>
    <n v="7356"/>
    <n v="0"/>
    <s v="No"/>
    <n v="0"/>
    <x v="0"/>
    <d v="2021-02-11T00:00:00"/>
    <n v="1"/>
    <n v="0"/>
  </r>
  <r>
    <x v="0"/>
    <x v="41"/>
    <x v="41"/>
    <n v="6059076054"/>
    <d v="2020-10-05T00:00:00"/>
    <d v="2020-11-04T00:00:00"/>
    <n v="3205"/>
    <n v="0"/>
    <s v="No"/>
    <n v="0"/>
    <x v="0"/>
    <d v="2020-10-31T00:00:00"/>
    <n v="26"/>
    <n v="0"/>
  </r>
  <r>
    <x v="0"/>
    <x v="22"/>
    <x v="22"/>
    <n v="6059357698"/>
    <d v="2021-07-27T00:00:00"/>
    <d v="2021-08-26T00:00:00"/>
    <n v="3112"/>
    <n v="0"/>
    <s v="No"/>
    <n v="0"/>
    <x v="0"/>
    <d v="2021-08-24T00:00:00"/>
    <n v="28"/>
    <n v="0"/>
  </r>
  <r>
    <x v="1"/>
    <x v="79"/>
    <x v="78"/>
    <n v="6062304635"/>
    <d v="2020-09-07T00:00:00"/>
    <d v="2020-10-07T00:00:00"/>
    <n v="11121"/>
    <n v="0"/>
    <s v="No"/>
    <n v="0"/>
    <x v="0"/>
    <d v="2020-09-29T00:00:00"/>
    <n v="22"/>
    <n v="0"/>
  </r>
  <r>
    <x v="2"/>
    <x v="5"/>
    <x v="5"/>
    <n v="6067368978"/>
    <d v="2020-06-18T00:00:00"/>
    <d v="2020-07-18T00:00:00"/>
    <n v="8848"/>
    <n v="1"/>
    <s v="Yes"/>
    <n v="0"/>
    <x v="1"/>
    <d v="2020-07-31T00:00:00"/>
    <n v="43"/>
    <n v="13"/>
  </r>
  <r>
    <x v="4"/>
    <x v="10"/>
    <x v="10"/>
    <n v="6079394028"/>
    <d v="2020-07-23T00:00:00"/>
    <d v="2020-08-22T00:00:00"/>
    <n v="6176"/>
    <n v="0"/>
    <s v="No"/>
    <n v="0"/>
    <x v="0"/>
    <d v="2020-08-09T00:00:00"/>
    <n v="17"/>
    <n v="0"/>
  </r>
  <r>
    <x v="3"/>
    <x v="44"/>
    <x v="44"/>
    <n v="6080109452"/>
    <d v="2021-02-11T00:00:00"/>
    <d v="2021-03-13T00:00:00"/>
    <n v="5705"/>
    <n v="0"/>
    <s v="No"/>
    <n v="0"/>
    <x v="0"/>
    <d v="2021-02-27T00:00:00"/>
    <n v="16"/>
    <n v="0"/>
  </r>
  <r>
    <x v="4"/>
    <x v="73"/>
    <x v="73"/>
    <n v="6081045243"/>
    <d v="2020-06-30T00:00:00"/>
    <d v="2020-07-30T00:00:00"/>
    <n v="6915"/>
    <n v="0"/>
    <s v="No"/>
    <n v="0"/>
    <x v="0"/>
    <d v="2020-08-13T00:00:00"/>
    <n v="44"/>
    <n v="14"/>
  </r>
  <r>
    <x v="0"/>
    <x v="39"/>
    <x v="39"/>
    <n v="6085710390"/>
    <d v="2021-04-29T00:00:00"/>
    <d v="2021-05-29T00:00:00"/>
    <n v="8204"/>
    <n v="0"/>
    <s v="No"/>
    <n v="0"/>
    <x v="0"/>
    <d v="2021-05-23T00:00:00"/>
    <n v="24"/>
    <n v="0"/>
  </r>
  <r>
    <x v="3"/>
    <x v="47"/>
    <x v="47"/>
    <n v="6088063371"/>
    <d v="2020-02-08T00:00:00"/>
    <d v="2020-03-09T00:00:00"/>
    <n v="6828"/>
    <n v="0"/>
    <s v="No"/>
    <n v="0"/>
    <x v="0"/>
    <d v="2020-03-25T00:00:00"/>
    <n v="46"/>
    <n v="16"/>
  </r>
  <r>
    <x v="3"/>
    <x v="30"/>
    <x v="30"/>
    <n v="6089084877"/>
    <d v="2020-03-16T00:00:00"/>
    <d v="2020-04-15T00:00:00"/>
    <n v="4339"/>
    <n v="0"/>
    <s v="No"/>
    <n v="0"/>
    <x v="0"/>
    <d v="2020-03-18T00:00:00"/>
    <n v="2"/>
    <n v="0"/>
  </r>
  <r>
    <x v="3"/>
    <x v="92"/>
    <x v="91"/>
    <n v="6095691270"/>
    <d v="2020-09-06T00:00:00"/>
    <d v="2020-10-06T00:00:00"/>
    <n v="4317"/>
    <n v="0"/>
    <s v="No"/>
    <n v="0"/>
    <x v="0"/>
    <d v="2020-09-25T00:00:00"/>
    <n v="19"/>
    <n v="0"/>
  </r>
  <r>
    <x v="1"/>
    <x v="1"/>
    <x v="1"/>
    <n v="6107289576"/>
    <d v="2021-04-27T00:00:00"/>
    <d v="2021-05-27T00:00:00"/>
    <n v="6576"/>
    <n v="0"/>
    <s v="No"/>
    <n v="0"/>
    <x v="0"/>
    <d v="2021-06-03T00:00:00"/>
    <n v="37"/>
    <n v="7"/>
  </r>
  <r>
    <x v="0"/>
    <x v="28"/>
    <x v="28"/>
    <n v="6107650729"/>
    <d v="2020-07-26T00:00:00"/>
    <d v="2020-08-25T00:00:00"/>
    <n v="6072"/>
    <n v="0"/>
    <s v="No"/>
    <n v="0"/>
    <x v="0"/>
    <d v="2020-08-21T00:00:00"/>
    <n v="26"/>
    <n v="0"/>
  </r>
  <r>
    <x v="1"/>
    <x v="25"/>
    <x v="25"/>
    <n v="7792341685"/>
    <d v="2021-01-01T00:00:00"/>
    <d v="2021-01-31T00:00:00"/>
    <n v="7135"/>
    <n v="1"/>
    <s v="Yes"/>
    <n v="1"/>
    <x v="2"/>
    <d v="2021-02-04T00:00:00"/>
    <n v="34"/>
    <n v="4"/>
  </r>
  <r>
    <x v="3"/>
    <x v="27"/>
    <x v="27"/>
    <n v="6110785497"/>
    <d v="2020-06-01T00:00:00"/>
    <d v="2020-07-01T00:00:00"/>
    <n v="8650"/>
    <n v="0"/>
    <s v="No"/>
    <n v="0"/>
    <x v="0"/>
    <d v="2020-06-10T00:00:00"/>
    <n v="9"/>
    <n v="0"/>
  </r>
  <r>
    <x v="1"/>
    <x v="54"/>
    <x v="54"/>
    <n v="4171825761"/>
    <d v="2021-02-25T00:00:00"/>
    <d v="2021-03-27T00:00:00"/>
    <n v="8867"/>
    <n v="1"/>
    <s v="Yes"/>
    <n v="1"/>
    <x v="2"/>
    <d v="2021-03-26T00:00:00"/>
    <n v="29"/>
    <n v="0"/>
  </r>
  <r>
    <x v="4"/>
    <x v="56"/>
    <x v="56"/>
    <n v="6115848018"/>
    <d v="2020-07-02T00:00:00"/>
    <d v="2020-08-01T00:00:00"/>
    <n v="3012"/>
    <n v="0"/>
    <s v="No"/>
    <n v="0"/>
    <x v="0"/>
    <d v="2020-08-01T00:00:00"/>
    <n v="30"/>
    <n v="0"/>
  </r>
  <r>
    <x v="4"/>
    <x v="8"/>
    <x v="8"/>
    <n v="6120905901"/>
    <d v="2020-09-01T00:00:00"/>
    <d v="2020-10-01T00:00:00"/>
    <n v="7839"/>
    <n v="0"/>
    <s v="No"/>
    <n v="0"/>
    <x v="0"/>
    <d v="2020-09-27T00:00:00"/>
    <n v="26"/>
    <n v="0"/>
  </r>
  <r>
    <x v="4"/>
    <x v="72"/>
    <x v="72"/>
    <n v="6128855877"/>
    <d v="2021-11-25T00:00:00"/>
    <d v="2021-12-25T00:00:00"/>
    <n v="7236"/>
    <n v="0"/>
    <s v="No"/>
    <n v="0"/>
    <x v="0"/>
    <d v="2021-12-23T00:00:00"/>
    <n v="28"/>
    <n v="0"/>
  </r>
  <r>
    <x v="3"/>
    <x v="92"/>
    <x v="91"/>
    <n v="6133129097"/>
    <d v="2021-04-22T00:00:00"/>
    <d v="2021-05-22T00:00:00"/>
    <n v="5207"/>
    <n v="0"/>
    <s v="No"/>
    <n v="0"/>
    <x v="0"/>
    <d v="2021-05-15T00:00:00"/>
    <n v="23"/>
    <n v="0"/>
  </r>
  <r>
    <x v="0"/>
    <x v="48"/>
    <x v="48"/>
    <n v="6140117683"/>
    <d v="2021-08-31T00:00:00"/>
    <d v="2021-09-30T00:00:00"/>
    <n v="6026"/>
    <n v="0"/>
    <s v="No"/>
    <n v="0"/>
    <x v="0"/>
    <d v="2021-09-17T00:00:00"/>
    <n v="17"/>
    <n v="0"/>
  </r>
  <r>
    <x v="1"/>
    <x v="16"/>
    <x v="16"/>
    <n v="6140327615"/>
    <d v="2020-07-08T00:00:00"/>
    <d v="2020-08-07T00:00:00"/>
    <n v="5459"/>
    <n v="0"/>
    <s v="No"/>
    <n v="0"/>
    <x v="0"/>
    <d v="2020-07-26T00:00:00"/>
    <n v="18"/>
    <n v="0"/>
  </r>
  <r>
    <x v="4"/>
    <x v="62"/>
    <x v="62"/>
    <n v="6149070076"/>
    <d v="2020-05-29T00:00:00"/>
    <d v="2020-06-28T00:00:00"/>
    <n v="5096"/>
    <n v="0"/>
    <s v="No"/>
    <n v="0"/>
    <x v="0"/>
    <d v="2020-06-24T00:00:00"/>
    <n v="26"/>
    <n v="0"/>
  </r>
  <r>
    <x v="2"/>
    <x v="77"/>
    <x v="76"/>
    <n v="6151783720"/>
    <d v="2021-11-04T00:00:00"/>
    <d v="2021-12-04T00:00:00"/>
    <n v="6217"/>
    <n v="1"/>
    <s v="Yes"/>
    <n v="0"/>
    <x v="1"/>
    <d v="2021-12-07T00:00:00"/>
    <n v="33"/>
    <n v="3"/>
  </r>
  <r>
    <x v="1"/>
    <x v="25"/>
    <x v="25"/>
    <n v="9398281591"/>
    <d v="2021-02-23T00:00:00"/>
    <d v="2021-03-25T00:00:00"/>
    <n v="5931"/>
    <n v="1"/>
    <s v="Yes"/>
    <n v="0"/>
    <x v="1"/>
    <d v="2021-03-28T00:00:00"/>
    <n v="33"/>
    <n v="3"/>
  </r>
  <r>
    <x v="0"/>
    <x v="0"/>
    <x v="0"/>
    <n v="6164052759"/>
    <d v="2020-09-10T00:00:00"/>
    <d v="2020-10-10T00:00:00"/>
    <n v="7297"/>
    <n v="0"/>
    <s v="No"/>
    <n v="0"/>
    <x v="0"/>
    <d v="2020-09-28T00:00:00"/>
    <n v="18"/>
    <n v="0"/>
  </r>
  <r>
    <x v="1"/>
    <x v="68"/>
    <x v="68"/>
    <n v="6166200189"/>
    <d v="2021-06-13T00:00:00"/>
    <d v="2021-07-13T00:00:00"/>
    <n v="7876"/>
    <n v="0"/>
    <s v="No"/>
    <n v="0"/>
    <x v="0"/>
    <d v="2021-06-30T00:00:00"/>
    <n v="17"/>
    <n v="0"/>
  </r>
  <r>
    <x v="3"/>
    <x v="27"/>
    <x v="27"/>
    <n v="6170784196"/>
    <d v="2020-12-07T00:00:00"/>
    <d v="2021-01-06T00:00:00"/>
    <n v="6039"/>
    <n v="0"/>
    <s v="No"/>
    <n v="0"/>
    <x v="0"/>
    <d v="2020-12-16T00:00:00"/>
    <n v="9"/>
    <n v="0"/>
  </r>
  <r>
    <x v="0"/>
    <x v="57"/>
    <x v="57"/>
    <n v="6172286856"/>
    <d v="2020-04-09T00:00:00"/>
    <d v="2020-05-09T00:00:00"/>
    <n v="3011"/>
    <n v="0"/>
    <s v="No"/>
    <n v="0"/>
    <x v="0"/>
    <d v="2020-05-14T00:00:00"/>
    <n v="35"/>
    <n v="5"/>
  </r>
  <r>
    <x v="0"/>
    <x v="41"/>
    <x v="41"/>
    <n v="6178537152"/>
    <d v="2021-11-13T00:00:00"/>
    <d v="2021-12-13T00:00:00"/>
    <n v="8268"/>
    <n v="1"/>
    <s v="Yes"/>
    <n v="0"/>
    <x v="1"/>
    <d v="2022-01-03T00:00:00"/>
    <n v="51"/>
    <n v="21"/>
  </r>
  <r>
    <x v="0"/>
    <x v="78"/>
    <x v="77"/>
    <n v="6179146246"/>
    <d v="2021-11-28T00:00:00"/>
    <d v="2021-12-28T00:00:00"/>
    <n v="3282"/>
    <n v="0"/>
    <s v="No"/>
    <n v="0"/>
    <x v="0"/>
    <d v="2021-12-26T00:00:00"/>
    <n v="28"/>
    <n v="0"/>
  </r>
  <r>
    <x v="4"/>
    <x v="31"/>
    <x v="31"/>
    <n v="6180284302"/>
    <d v="2021-01-30T00:00:00"/>
    <d v="2021-03-01T00:00:00"/>
    <n v="3090"/>
    <n v="0"/>
    <s v="No"/>
    <n v="0"/>
    <x v="0"/>
    <d v="2021-03-06T00:00:00"/>
    <n v="35"/>
    <n v="5"/>
  </r>
  <r>
    <x v="1"/>
    <x v="68"/>
    <x v="68"/>
    <n v="6191014036"/>
    <d v="2021-09-02T00:00:00"/>
    <d v="2021-10-02T00:00:00"/>
    <n v="6987"/>
    <n v="0"/>
    <s v="No"/>
    <n v="0"/>
    <x v="0"/>
    <d v="2021-10-01T00:00:00"/>
    <n v="29"/>
    <n v="0"/>
  </r>
  <r>
    <x v="3"/>
    <x v="74"/>
    <x v="29"/>
    <n v="6195238206"/>
    <d v="2020-09-28T00:00:00"/>
    <d v="2020-10-28T00:00:00"/>
    <n v="1405"/>
    <n v="0"/>
    <s v="No"/>
    <n v="0"/>
    <x v="0"/>
    <d v="2020-11-01T00:00:00"/>
    <n v="34"/>
    <n v="4"/>
  </r>
  <r>
    <x v="3"/>
    <x v="95"/>
    <x v="94"/>
    <n v="6197031775"/>
    <d v="2020-09-27T00:00:00"/>
    <d v="2020-10-27T00:00:00"/>
    <n v="6321"/>
    <n v="0"/>
    <s v="No"/>
    <n v="0"/>
    <x v="0"/>
    <d v="2020-11-10T00:00:00"/>
    <n v="44"/>
    <n v="14"/>
  </r>
  <r>
    <x v="1"/>
    <x v="50"/>
    <x v="50"/>
    <n v="291694356"/>
    <d v="2021-02-27T00:00:00"/>
    <d v="2021-03-29T00:00:00"/>
    <n v="6965"/>
    <n v="1"/>
    <s v="Yes"/>
    <n v="0"/>
    <x v="1"/>
    <d v="2021-03-11T00:00:00"/>
    <n v="12"/>
    <n v="0"/>
  </r>
  <r>
    <x v="4"/>
    <x v="8"/>
    <x v="8"/>
    <n v="6211621442"/>
    <d v="2020-03-03T00:00:00"/>
    <d v="2020-04-02T00:00:00"/>
    <n v="11701"/>
    <n v="0"/>
    <s v="No"/>
    <n v="0"/>
    <x v="0"/>
    <d v="2020-04-20T00:00:00"/>
    <n v="48"/>
    <n v="18"/>
  </r>
  <r>
    <x v="0"/>
    <x v="75"/>
    <x v="74"/>
    <n v="6215256535"/>
    <d v="2021-07-04T00:00:00"/>
    <d v="2021-08-03T00:00:00"/>
    <n v="11444"/>
    <n v="0"/>
    <s v="No"/>
    <n v="0"/>
    <x v="0"/>
    <d v="2021-07-15T00:00:00"/>
    <n v="11"/>
    <n v="0"/>
  </r>
  <r>
    <x v="0"/>
    <x v="28"/>
    <x v="28"/>
    <n v="6216182013"/>
    <d v="2020-08-22T00:00:00"/>
    <d v="2020-09-21T00:00:00"/>
    <n v="7486"/>
    <n v="0"/>
    <s v="No"/>
    <n v="0"/>
    <x v="0"/>
    <d v="2020-09-08T00:00:00"/>
    <n v="17"/>
    <n v="0"/>
  </r>
  <r>
    <x v="2"/>
    <x v="14"/>
    <x v="14"/>
    <n v="6217512898"/>
    <d v="2020-08-30T00:00:00"/>
    <d v="2020-09-29T00:00:00"/>
    <n v="4552"/>
    <n v="1"/>
    <s v="Yes"/>
    <n v="0"/>
    <x v="1"/>
    <d v="2020-09-27T00:00:00"/>
    <n v="28"/>
    <n v="0"/>
  </r>
  <r>
    <x v="3"/>
    <x v="6"/>
    <x v="6"/>
    <n v="6219456346"/>
    <d v="2020-05-16T00:00:00"/>
    <d v="2020-06-15T00:00:00"/>
    <n v="7126"/>
    <n v="0"/>
    <s v="No"/>
    <n v="0"/>
    <x v="0"/>
    <d v="2020-07-07T00:00:00"/>
    <n v="52"/>
    <n v="22"/>
  </r>
  <r>
    <x v="2"/>
    <x v="96"/>
    <x v="95"/>
    <n v="6222252019"/>
    <d v="2020-03-19T00:00:00"/>
    <d v="2020-04-18T00:00:00"/>
    <n v="5079"/>
    <n v="0"/>
    <s v="No"/>
    <n v="0"/>
    <x v="0"/>
    <d v="2020-04-06T00:00:00"/>
    <n v="18"/>
    <n v="0"/>
  </r>
  <r>
    <x v="2"/>
    <x v="12"/>
    <x v="12"/>
    <n v="6224002160"/>
    <d v="2020-01-30T00:00:00"/>
    <d v="2020-02-29T00:00:00"/>
    <n v="7210"/>
    <n v="0"/>
    <s v="No"/>
    <n v="0"/>
    <x v="0"/>
    <d v="2020-02-23T00:00:00"/>
    <n v="24"/>
    <n v="0"/>
  </r>
  <r>
    <x v="0"/>
    <x v="33"/>
    <x v="33"/>
    <n v="6225729341"/>
    <d v="2020-07-20T00:00:00"/>
    <d v="2020-08-19T00:00:00"/>
    <n v="5389"/>
    <n v="0"/>
    <s v="No"/>
    <n v="0"/>
    <x v="0"/>
    <d v="2020-08-13T00:00:00"/>
    <n v="24"/>
    <n v="0"/>
  </r>
  <r>
    <x v="1"/>
    <x v="13"/>
    <x v="13"/>
    <n v="6235560565"/>
    <d v="2021-10-04T00:00:00"/>
    <d v="2021-11-03T00:00:00"/>
    <n v="5973"/>
    <n v="1"/>
    <s v="Yes"/>
    <n v="0"/>
    <x v="1"/>
    <d v="2021-10-28T00:00:00"/>
    <n v="24"/>
    <n v="0"/>
  </r>
  <r>
    <x v="2"/>
    <x v="18"/>
    <x v="18"/>
    <n v="6238372501"/>
    <d v="2020-11-01T00:00:00"/>
    <d v="2020-12-01T00:00:00"/>
    <n v="7403"/>
    <n v="0"/>
    <s v="No"/>
    <n v="0"/>
    <x v="0"/>
    <d v="2020-12-09T00:00:00"/>
    <n v="38"/>
    <n v="8"/>
  </r>
  <r>
    <x v="2"/>
    <x v="24"/>
    <x v="24"/>
    <n v="6242434931"/>
    <d v="2021-05-29T00:00:00"/>
    <d v="2021-06-28T00:00:00"/>
    <n v="4008"/>
    <n v="0"/>
    <s v="No"/>
    <n v="0"/>
    <x v="0"/>
    <d v="2021-06-18T00:00:00"/>
    <n v="20"/>
    <n v="0"/>
  </r>
  <r>
    <x v="4"/>
    <x v="31"/>
    <x v="31"/>
    <n v="6247830671"/>
    <d v="2020-12-22T00:00:00"/>
    <d v="2021-01-21T00:00:00"/>
    <n v="6367"/>
    <n v="0"/>
    <s v="No"/>
    <n v="0"/>
    <x v="0"/>
    <d v="2021-01-19T00:00:00"/>
    <n v="28"/>
    <n v="0"/>
  </r>
  <r>
    <x v="3"/>
    <x v="95"/>
    <x v="94"/>
    <n v="6248246137"/>
    <d v="2020-05-03T00:00:00"/>
    <d v="2020-06-02T00:00:00"/>
    <n v="5684"/>
    <n v="0"/>
    <s v="No"/>
    <n v="0"/>
    <x v="0"/>
    <d v="2020-06-08T00:00:00"/>
    <n v="36"/>
    <n v="6"/>
  </r>
  <r>
    <x v="0"/>
    <x v="45"/>
    <x v="45"/>
    <n v="6248446618"/>
    <d v="2020-12-09T00:00:00"/>
    <d v="2021-01-08T00:00:00"/>
    <n v="4983"/>
    <n v="0"/>
    <s v="No"/>
    <n v="0"/>
    <x v="0"/>
    <d v="2021-01-12T00:00:00"/>
    <n v="34"/>
    <n v="4"/>
  </r>
  <r>
    <x v="1"/>
    <x v="40"/>
    <x v="40"/>
    <n v="5508245592"/>
    <d v="2021-02-28T00:00:00"/>
    <d v="2021-03-30T00:00:00"/>
    <n v="4887"/>
    <n v="1"/>
    <s v="Yes"/>
    <n v="1"/>
    <x v="2"/>
    <d v="2021-03-09T00:00:00"/>
    <n v="9"/>
    <n v="0"/>
  </r>
  <r>
    <x v="3"/>
    <x v="64"/>
    <x v="64"/>
    <n v="6254234391"/>
    <d v="2020-11-20T00:00:00"/>
    <d v="2020-12-20T00:00:00"/>
    <n v="6416"/>
    <n v="0"/>
    <s v="No"/>
    <n v="0"/>
    <x v="0"/>
    <d v="2020-12-08T00:00:00"/>
    <n v="18"/>
    <n v="0"/>
  </r>
  <r>
    <x v="3"/>
    <x v="47"/>
    <x v="47"/>
    <n v="6254565489"/>
    <d v="2021-11-15T00:00:00"/>
    <d v="2021-12-15T00:00:00"/>
    <n v="5604"/>
    <n v="0"/>
    <s v="No"/>
    <n v="0"/>
    <x v="0"/>
    <d v="2022-01-05T00:00:00"/>
    <n v="51"/>
    <n v="21"/>
  </r>
  <r>
    <x v="3"/>
    <x v="65"/>
    <x v="65"/>
    <n v="6256102305"/>
    <d v="2021-07-22T00:00:00"/>
    <d v="2021-08-21T00:00:00"/>
    <n v="1400"/>
    <n v="0"/>
    <s v="No"/>
    <n v="0"/>
    <x v="0"/>
    <d v="2021-07-27T00:00:00"/>
    <n v="5"/>
    <n v="0"/>
  </r>
  <r>
    <x v="1"/>
    <x v="54"/>
    <x v="54"/>
    <n v="3086321519"/>
    <d v="2021-03-01T00:00:00"/>
    <d v="2021-03-31T00:00:00"/>
    <n v="5338"/>
    <n v="1"/>
    <s v="Yes"/>
    <n v="0"/>
    <x v="1"/>
    <d v="2021-04-13T00:00:00"/>
    <n v="43"/>
    <n v="13"/>
  </r>
  <r>
    <x v="1"/>
    <x v="13"/>
    <x v="13"/>
    <n v="3090463749"/>
    <d v="2021-03-01T00:00:00"/>
    <d v="2021-03-31T00:00:00"/>
    <n v="5869"/>
    <n v="1"/>
    <s v="Yes"/>
    <n v="1"/>
    <x v="2"/>
    <d v="2021-04-30T00:00:00"/>
    <n v="60"/>
    <n v="30"/>
  </r>
  <r>
    <x v="1"/>
    <x v="88"/>
    <x v="87"/>
    <n v="6268305498"/>
    <d v="2021-01-18T00:00:00"/>
    <d v="2021-02-17T00:00:00"/>
    <n v="8530"/>
    <n v="0"/>
    <s v="No"/>
    <n v="0"/>
    <x v="0"/>
    <d v="2021-02-07T00:00:00"/>
    <n v="20"/>
    <n v="0"/>
  </r>
  <r>
    <x v="1"/>
    <x v="19"/>
    <x v="19"/>
    <n v="6268716975"/>
    <d v="2020-08-22T00:00:00"/>
    <d v="2020-09-21T00:00:00"/>
    <n v="4458"/>
    <n v="0"/>
    <s v="No"/>
    <n v="0"/>
    <x v="0"/>
    <d v="2020-09-11T00:00:00"/>
    <n v="20"/>
    <n v="0"/>
  </r>
  <r>
    <x v="1"/>
    <x v="11"/>
    <x v="11"/>
    <n v="6272696799"/>
    <d v="2020-07-31T00:00:00"/>
    <d v="2020-08-30T00:00:00"/>
    <n v="5038"/>
    <n v="0"/>
    <s v="No"/>
    <n v="0"/>
    <x v="0"/>
    <d v="2020-08-10T00:00:00"/>
    <n v="10"/>
    <n v="0"/>
  </r>
  <r>
    <x v="4"/>
    <x v="87"/>
    <x v="86"/>
    <n v="6273031192"/>
    <d v="2021-02-22T00:00:00"/>
    <d v="2021-03-24T00:00:00"/>
    <n v="5764"/>
    <n v="0"/>
    <s v="No"/>
    <n v="0"/>
    <x v="0"/>
    <d v="2021-03-28T00:00:00"/>
    <n v="34"/>
    <n v="4"/>
  </r>
  <r>
    <x v="0"/>
    <x v="98"/>
    <x v="97"/>
    <n v="6273968942"/>
    <d v="2020-02-25T00:00:00"/>
    <d v="2020-03-26T00:00:00"/>
    <n v="9211"/>
    <n v="0"/>
    <s v="No"/>
    <n v="0"/>
    <x v="0"/>
    <d v="2020-03-22T00:00:00"/>
    <n v="26"/>
    <n v="0"/>
  </r>
  <r>
    <x v="0"/>
    <x v="57"/>
    <x v="57"/>
    <n v="6274787669"/>
    <d v="2020-08-24T00:00:00"/>
    <d v="2020-09-23T00:00:00"/>
    <n v="6954"/>
    <n v="0"/>
    <s v="No"/>
    <n v="0"/>
    <x v="0"/>
    <d v="2020-09-23T00:00:00"/>
    <n v="30"/>
    <n v="0"/>
  </r>
  <r>
    <x v="0"/>
    <x v="99"/>
    <x v="98"/>
    <n v="6279951505"/>
    <d v="2021-11-25T00:00:00"/>
    <d v="2021-12-25T00:00:00"/>
    <n v="6557"/>
    <n v="1"/>
    <s v="Yes"/>
    <n v="0"/>
    <x v="1"/>
    <d v="2021-12-12T00:00:00"/>
    <n v="17"/>
    <n v="0"/>
  </r>
  <r>
    <x v="4"/>
    <x v="56"/>
    <x v="56"/>
    <n v="6287088969"/>
    <d v="2021-03-08T00:00:00"/>
    <d v="2021-04-07T00:00:00"/>
    <n v="6167"/>
    <n v="0"/>
    <s v="No"/>
    <n v="0"/>
    <x v="0"/>
    <d v="2021-03-31T00:00:00"/>
    <n v="23"/>
    <n v="0"/>
  </r>
  <r>
    <x v="0"/>
    <x v="22"/>
    <x v="22"/>
    <n v="6288520521"/>
    <d v="2020-03-31T00:00:00"/>
    <d v="2020-04-30T00:00:00"/>
    <n v="4443"/>
    <n v="0"/>
    <s v="No"/>
    <n v="0"/>
    <x v="0"/>
    <d v="2020-04-24T00:00:00"/>
    <n v="24"/>
    <n v="0"/>
  </r>
  <r>
    <x v="3"/>
    <x v="9"/>
    <x v="9"/>
    <n v="6288740790"/>
    <d v="2020-03-11T00:00:00"/>
    <d v="2020-04-10T00:00:00"/>
    <n v="2305"/>
    <n v="0"/>
    <s v="No"/>
    <n v="0"/>
    <x v="0"/>
    <d v="2020-04-16T00:00:00"/>
    <n v="36"/>
    <n v="6"/>
  </r>
  <r>
    <x v="4"/>
    <x v="56"/>
    <x v="56"/>
    <n v="6292573032"/>
    <d v="2021-04-16T00:00:00"/>
    <d v="2021-05-16T00:00:00"/>
    <n v="6114"/>
    <n v="1"/>
    <s v="Yes"/>
    <n v="0"/>
    <x v="1"/>
    <d v="2021-05-21T00:00:00"/>
    <n v="35"/>
    <n v="5"/>
  </r>
  <r>
    <x v="0"/>
    <x v="33"/>
    <x v="33"/>
    <n v="6299892020"/>
    <d v="2021-09-24T00:00:00"/>
    <d v="2021-10-24T00:00:00"/>
    <n v="7666"/>
    <n v="0"/>
    <s v="No"/>
    <n v="0"/>
    <x v="0"/>
    <d v="2021-10-11T00:00:00"/>
    <n v="17"/>
    <n v="0"/>
  </r>
  <r>
    <x v="4"/>
    <x v="87"/>
    <x v="86"/>
    <n v="6301784259"/>
    <d v="2020-08-24T00:00:00"/>
    <d v="2020-09-23T00:00:00"/>
    <n v="4218"/>
    <n v="0"/>
    <s v="No"/>
    <n v="0"/>
    <x v="0"/>
    <d v="2020-09-13T00:00:00"/>
    <n v="20"/>
    <n v="0"/>
  </r>
  <r>
    <x v="4"/>
    <x v="70"/>
    <x v="70"/>
    <n v="6303890920"/>
    <d v="2021-11-23T00:00:00"/>
    <d v="2021-12-23T00:00:00"/>
    <n v="4478"/>
    <n v="1"/>
    <s v="Yes"/>
    <n v="0"/>
    <x v="1"/>
    <d v="2021-12-15T00:00:00"/>
    <n v="22"/>
    <n v="0"/>
  </r>
  <r>
    <x v="0"/>
    <x v="94"/>
    <x v="93"/>
    <n v="6309336631"/>
    <d v="2021-09-10T00:00:00"/>
    <d v="2021-10-10T00:00:00"/>
    <n v="7653"/>
    <n v="0"/>
    <s v="No"/>
    <n v="0"/>
    <x v="0"/>
    <d v="2021-09-25T00:00:00"/>
    <n v="15"/>
    <n v="0"/>
  </r>
  <r>
    <x v="4"/>
    <x v="70"/>
    <x v="70"/>
    <n v="6310497928"/>
    <d v="2020-04-30T00:00:00"/>
    <d v="2020-05-30T00:00:00"/>
    <n v="5973"/>
    <n v="0"/>
    <s v="No"/>
    <n v="0"/>
    <x v="0"/>
    <d v="2020-05-14T00:00:00"/>
    <n v="14"/>
    <n v="0"/>
  </r>
  <r>
    <x v="0"/>
    <x v="2"/>
    <x v="2"/>
    <n v="6312340515"/>
    <d v="2021-01-05T00:00:00"/>
    <d v="2021-02-04T00:00:00"/>
    <n v="6850"/>
    <n v="0"/>
    <s v="No"/>
    <n v="0"/>
    <x v="0"/>
    <d v="2021-01-08T00:00:00"/>
    <n v="3"/>
    <n v="0"/>
  </r>
  <r>
    <x v="1"/>
    <x v="1"/>
    <x v="1"/>
    <n v="6837368660"/>
    <d v="2021-03-01T00:00:00"/>
    <d v="2021-03-31T00:00:00"/>
    <n v="5896"/>
    <n v="1"/>
    <s v="Yes"/>
    <n v="0"/>
    <x v="1"/>
    <d v="2021-04-25T00:00:00"/>
    <n v="55"/>
    <n v="25"/>
  </r>
  <r>
    <x v="4"/>
    <x v="87"/>
    <x v="86"/>
    <n v="6326625438"/>
    <d v="2021-01-24T00:00:00"/>
    <d v="2021-02-23T00:00:00"/>
    <n v="6575"/>
    <n v="0"/>
    <s v="No"/>
    <n v="0"/>
    <x v="0"/>
    <d v="2021-02-16T00:00:00"/>
    <n v="23"/>
    <n v="0"/>
  </r>
  <r>
    <x v="2"/>
    <x v="77"/>
    <x v="76"/>
    <n v="6332346154"/>
    <d v="2020-03-18T00:00:00"/>
    <d v="2020-04-17T00:00:00"/>
    <n v="6381"/>
    <n v="0"/>
    <s v="No"/>
    <n v="0"/>
    <x v="0"/>
    <d v="2020-04-07T00:00:00"/>
    <n v="20"/>
    <n v="0"/>
  </r>
  <r>
    <x v="4"/>
    <x v="10"/>
    <x v="10"/>
    <n v="6332637140"/>
    <d v="2021-09-17T00:00:00"/>
    <d v="2021-10-17T00:00:00"/>
    <n v="5809"/>
    <n v="0"/>
    <s v="No"/>
    <n v="0"/>
    <x v="0"/>
    <d v="2021-09-24T00:00:00"/>
    <n v="7"/>
    <n v="0"/>
  </r>
  <r>
    <x v="3"/>
    <x v="65"/>
    <x v="65"/>
    <n v="6342800937"/>
    <d v="2021-11-29T00:00:00"/>
    <d v="2021-12-29T00:00:00"/>
    <n v="2235"/>
    <n v="0"/>
    <s v="No"/>
    <n v="0"/>
    <x v="0"/>
    <d v="2021-12-03T00:00:00"/>
    <n v="4"/>
    <n v="0"/>
  </r>
  <r>
    <x v="0"/>
    <x v="60"/>
    <x v="60"/>
    <n v="6345328269"/>
    <d v="2021-06-10T00:00:00"/>
    <d v="2021-07-10T00:00:00"/>
    <n v="6895"/>
    <n v="0"/>
    <s v="No"/>
    <n v="0"/>
    <x v="0"/>
    <d v="2021-07-08T00:00:00"/>
    <n v="28"/>
    <n v="0"/>
  </r>
  <r>
    <x v="1"/>
    <x v="52"/>
    <x v="52"/>
    <n v="8953168938"/>
    <d v="2021-03-02T00:00:00"/>
    <d v="2021-04-01T00:00:00"/>
    <n v="7752"/>
    <n v="1"/>
    <s v="Yes"/>
    <n v="0"/>
    <x v="1"/>
    <d v="2021-03-28T00:00:00"/>
    <n v="26"/>
    <n v="0"/>
  </r>
  <r>
    <x v="0"/>
    <x v="71"/>
    <x v="71"/>
    <n v="6354957025"/>
    <d v="2020-10-02T00:00:00"/>
    <d v="2020-11-01T00:00:00"/>
    <n v="5733"/>
    <n v="0"/>
    <s v="No"/>
    <n v="0"/>
    <x v="0"/>
    <d v="2020-10-19T00:00:00"/>
    <n v="17"/>
    <n v="0"/>
  </r>
  <r>
    <x v="1"/>
    <x v="55"/>
    <x v="55"/>
    <n v="6672426133"/>
    <d v="2021-03-04T00:00:00"/>
    <d v="2021-04-03T00:00:00"/>
    <n v="9868"/>
    <n v="1"/>
    <s v="Yes"/>
    <n v="0"/>
    <x v="1"/>
    <d v="2021-03-26T00:00:00"/>
    <n v="22"/>
    <n v="0"/>
  </r>
  <r>
    <x v="4"/>
    <x v="8"/>
    <x v="8"/>
    <n v="6369718990"/>
    <d v="2021-03-08T00:00:00"/>
    <d v="2021-04-07T00:00:00"/>
    <n v="5546"/>
    <n v="0"/>
    <s v="No"/>
    <n v="0"/>
    <x v="0"/>
    <d v="2021-04-13T00:00:00"/>
    <n v="36"/>
    <n v="6"/>
  </r>
  <r>
    <x v="3"/>
    <x v="92"/>
    <x v="91"/>
    <n v="6375941605"/>
    <d v="2021-08-16T00:00:00"/>
    <d v="2021-09-15T00:00:00"/>
    <n v="5241"/>
    <n v="0"/>
    <s v="No"/>
    <n v="0"/>
    <x v="0"/>
    <d v="2021-09-11T00:00:00"/>
    <n v="26"/>
    <n v="0"/>
  </r>
  <r>
    <x v="4"/>
    <x v="80"/>
    <x v="79"/>
    <n v="6381931555"/>
    <d v="2021-11-30T00:00:00"/>
    <d v="2021-12-30T00:00:00"/>
    <n v="4859"/>
    <n v="0"/>
    <s v="No"/>
    <n v="0"/>
    <x v="0"/>
    <d v="2021-12-20T00:00:00"/>
    <n v="20"/>
    <n v="0"/>
  </r>
  <r>
    <x v="1"/>
    <x v="67"/>
    <x v="67"/>
    <n v="6391230941"/>
    <d v="2020-02-07T00:00:00"/>
    <d v="2020-03-08T00:00:00"/>
    <n v="7519"/>
    <n v="0"/>
    <s v="No"/>
    <n v="0"/>
    <x v="0"/>
    <d v="2020-03-06T00:00:00"/>
    <n v="28"/>
    <n v="0"/>
  </r>
  <r>
    <x v="1"/>
    <x v="76"/>
    <x v="75"/>
    <n v="6393629835"/>
    <d v="2020-01-03T00:00:00"/>
    <d v="2020-02-02T00:00:00"/>
    <n v="7133"/>
    <n v="0"/>
    <s v="No"/>
    <n v="0"/>
    <x v="0"/>
    <d v="2020-01-30T00:00:00"/>
    <n v="27"/>
    <n v="0"/>
  </r>
  <r>
    <x v="3"/>
    <x v="93"/>
    <x v="92"/>
    <n v="6393700803"/>
    <d v="2021-11-09T00:00:00"/>
    <d v="2021-12-09T00:00:00"/>
    <n v="4094"/>
    <n v="0"/>
    <s v="No"/>
    <n v="0"/>
    <x v="0"/>
    <d v="2021-11-30T00:00:00"/>
    <n v="21"/>
    <n v="0"/>
  </r>
  <r>
    <x v="4"/>
    <x v="8"/>
    <x v="8"/>
    <n v="6394171039"/>
    <d v="2020-11-29T00:00:00"/>
    <d v="2020-12-29T00:00:00"/>
    <n v="5030"/>
    <n v="0"/>
    <s v="No"/>
    <n v="0"/>
    <x v="0"/>
    <d v="2020-12-26T00:00:00"/>
    <n v="27"/>
    <n v="0"/>
  </r>
  <r>
    <x v="3"/>
    <x v="30"/>
    <x v="30"/>
    <n v="6402352996"/>
    <d v="2020-06-07T00:00:00"/>
    <d v="2020-07-07T00:00:00"/>
    <n v="1540"/>
    <n v="0"/>
    <s v="No"/>
    <n v="0"/>
    <x v="0"/>
    <d v="2020-06-13T00:00:00"/>
    <n v="6"/>
    <n v="0"/>
  </r>
  <r>
    <x v="0"/>
    <x v="32"/>
    <x v="32"/>
    <n v="6409983012"/>
    <d v="2020-03-09T00:00:00"/>
    <d v="2020-04-08T00:00:00"/>
    <n v="8425"/>
    <n v="0"/>
    <s v="No"/>
    <n v="0"/>
    <x v="0"/>
    <d v="2020-04-09T00:00:00"/>
    <n v="31"/>
    <n v="1"/>
  </r>
  <r>
    <x v="1"/>
    <x v="54"/>
    <x v="54"/>
    <n v="3154502347"/>
    <d v="2021-03-10T00:00:00"/>
    <d v="2021-04-09T00:00:00"/>
    <n v="3702"/>
    <n v="1"/>
    <s v="Yes"/>
    <n v="0"/>
    <x v="1"/>
    <d v="2021-04-05T00:00:00"/>
    <n v="26"/>
    <n v="0"/>
  </r>
  <r>
    <x v="0"/>
    <x v="38"/>
    <x v="38"/>
    <n v="6425569284"/>
    <d v="2020-05-10T00:00:00"/>
    <d v="2020-06-09T00:00:00"/>
    <n v="3536"/>
    <n v="0"/>
    <s v="No"/>
    <n v="0"/>
    <x v="0"/>
    <d v="2020-06-10T00:00:00"/>
    <n v="31"/>
    <n v="1"/>
  </r>
  <r>
    <x v="2"/>
    <x v="85"/>
    <x v="84"/>
    <n v="6428663736"/>
    <d v="2020-08-29T00:00:00"/>
    <d v="2020-09-28T00:00:00"/>
    <n v="7447"/>
    <n v="1"/>
    <s v="Yes"/>
    <n v="0"/>
    <x v="1"/>
    <d v="2020-10-10T00:00:00"/>
    <n v="42"/>
    <n v="12"/>
  </r>
  <r>
    <x v="1"/>
    <x v="25"/>
    <x v="25"/>
    <n v="2369731348"/>
    <d v="2021-02-26T00:00:00"/>
    <d v="2021-03-28T00:00:00"/>
    <n v="8030"/>
    <n v="1"/>
    <s v="Yes"/>
    <n v="1"/>
    <x v="2"/>
    <d v="2021-04-08T00:00:00"/>
    <n v="41"/>
    <n v="11"/>
  </r>
  <r>
    <x v="4"/>
    <x v="66"/>
    <x v="66"/>
    <n v="6440354171"/>
    <d v="2021-12-01T00:00:00"/>
    <d v="2021-12-31T00:00:00"/>
    <n v="4441"/>
    <n v="0"/>
    <s v="No"/>
    <n v="0"/>
    <x v="0"/>
    <d v="2021-12-19T00:00:00"/>
    <n v="18"/>
    <n v="0"/>
  </r>
  <r>
    <x v="2"/>
    <x v="12"/>
    <x v="12"/>
    <n v="6442249090"/>
    <d v="2021-01-19T00:00:00"/>
    <d v="2021-02-18T00:00:00"/>
    <n v="8872"/>
    <n v="1"/>
    <s v="Yes"/>
    <n v="0"/>
    <x v="1"/>
    <d v="2021-02-26T00:00:00"/>
    <n v="38"/>
    <n v="8"/>
  </r>
  <r>
    <x v="4"/>
    <x v="62"/>
    <x v="62"/>
    <n v="6444186130"/>
    <d v="2020-09-04T00:00:00"/>
    <d v="2020-10-04T00:00:00"/>
    <n v="4471"/>
    <n v="0"/>
    <s v="No"/>
    <n v="0"/>
    <x v="0"/>
    <d v="2020-09-30T00:00:00"/>
    <n v="26"/>
    <n v="0"/>
  </r>
  <r>
    <x v="4"/>
    <x v="7"/>
    <x v="7"/>
    <n v="6452306428"/>
    <d v="2021-11-06T00:00:00"/>
    <d v="2021-12-06T00:00:00"/>
    <n v="5603"/>
    <n v="0"/>
    <s v="No"/>
    <n v="0"/>
    <x v="0"/>
    <d v="2021-12-06T00:00:00"/>
    <n v="30"/>
    <n v="0"/>
  </r>
  <r>
    <x v="3"/>
    <x v="92"/>
    <x v="91"/>
    <n v="6453395358"/>
    <d v="2021-07-06T00:00:00"/>
    <d v="2021-08-05T00:00:00"/>
    <n v="4975"/>
    <n v="0"/>
    <s v="No"/>
    <n v="0"/>
    <x v="0"/>
    <d v="2021-07-24T00:00:00"/>
    <n v="18"/>
    <n v="0"/>
  </r>
  <r>
    <x v="1"/>
    <x v="67"/>
    <x v="67"/>
    <n v="6456711996"/>
    <d v="2020-04-26T00:00:00"/>
    <d v="2020-05-26T00:00:00"/>
    <n v="8499"/>
    <n v="0"/>
    <s v="No"/>
    <n v="0"/>
    <x v="0"/>
    <d v="2020-05-14T00:00:00"/>
    <n v="18"/>
    <n v="0"/>
  </r>
  <r>
    <x v="2"/>
    <x v="14"/>
    <x v="14"/>
    <n v="6463057288"/>
    <d v="2021-08-31T00:00:00"/>
    <d v="2021-09-30T00:00:00"/>
    <n v="7076"/>
    <n v="1"/>
    <s v="Yes"/>
    <n v="0"/>
    <x v="1"/>
    <d v="2021-09-20T00:00:00"/>
    <n v="20"/>
    <n v="0"/>
  </r>
  <r>
    <x v="0"/>
    <x v="57"/>
    <x v="57"/>
    <n v="6470441610"/>
    <d v="2020-05-11T00:00:00"/>
    <d v="2020-06-10T00:00:00"/>
    <n v="5688"/>
    <n v="0"/>
    <s v="No"/>
    <n v="0"/>
    <x v="0"/>
    <d v="2020-06-12T00:00:00"/>
    <n v="32"/>
    <n v="2"/>
  </r>
  <r>
    <x v="1"/>
    <x v="35"/>
    <x v="35"/>
    <n v="6470819411"/>
    <d v="2020-10-08T00:00:00"/>
    <d v="2020-11-07T00:00:00"/>
    <n v="4477"/>
    <n v="0"/>
    <s v="No"/>
    <n v="0"/>
    <x v="0"/>
    <d v="2020-11-12T00:00:00"/>
    <n v="35"/>
    <n v="5"/>
  </r>
  <r>
    <x v="1"/>
    <x v="43"/>
    <x v="43"/>
    <n v="6471713415"/>
    <d v="2021-06-02T00:00:00"/>
    <d v="2021-07-02T00:00:00"/>
    <n v="9121"/>
    <n v="0"/>
    <s v="No"/>
    <n v="0"/>
    <x v="0"/>
    <d v="2021-07-14T00:00:00"/>
    <n v="42"/>
    <n v="12"/>
  </r>
  <r>
    <x v="0"/>
    <x v="41"/>
    <x v="41"/>
    <n v="6474542050"/>
    <d v="2021-04-05T00:00:00"/>
    <d v="2021-05-05T00:00:00"/>
    <n v="4506"/>
    <n v="0"/>
    <s v="No"/>
    <n v="0"/>
    <x v="0"/>
    <d v="2021-05-05T00:00:00"/>
    <n v="30"/>
    <n v="0"/>
  </r>
  <r>
    <x v="1"/>
    <x v="79"/>
    <x v="78"/>
    <n v="2613739780"/>
    <d v="2021-03-17T00:00:00"/>
    <d v="2021-04-16T00:00:00"/>
    <n v="7805"/>
    <n v="1"/>
    <s v="Yes"/>
    <n v="0"/>
    <x v="1"/>
    <d v="2021-05-04T00:00:00"/>
    <n v="48"/>
    <n v="18"/>
  </r>
  <r>
    <x v="0"/>
    <x v="0"/>
    <x v="0"/>
    <n v="6478764177"/>
    <d v="2021-10-04T00:00:00"/>
    <d v="2021-11-03T00:00:00"/>
    <n v="6472"/>
    <n v="0"/>
    <s v="No"/>
    <n v="0"/>
    <x v="0"/>
    <d v="2021-10-26T00:00:00"/>
    <n v="22"/>
    <n v="0"/>
  </r>
  <r>
    <x v="0"/>
    <x v="33"/>
    <x v="33"/>
    <n v="6481259640"/>
    <d v="2021-10-27T00:00:00"/>
    <d v="2021-11-26T00:00:00"/>
    <n v="5368"/>
    <n v="0"/>
    <s v="No"/>
    <n v="0"/>
    <x v="0"/>
    <d v="2021-11-08T00:00:00"/>
    <n v="12"/>
    <n v="0"/>
  </r>
  <r>
    <x v="1"/>
    <x v="46"/>
    <x v="46"/>
    <n v="7369923093"/>
    <d v="2021-03-24T00:00:00"/>
    <d v="2021-04-23T00:00:00"/>
    <n v="9733"/>
    <n v="1"/>
    <s v="Yes"/>
    <n v="1"/>
    <x v="2"/>
    <d v="2021-05-10T00:00:00"/>
    <n v="47"/>
    <n v="17"/>
  </r>
  <r>
    <x v="0"/>
    <x v="60"/>
    <x v="60"/>
    <n v="6484297273"/>
    <d v="2020-04-25T00:00:00"/>
    <d v="2020-05-25T00:00:00"/>
    <n v="7390"/>
    <n v="0"/>
    <s v="No"/>
    <n v="0"/>
    <x v="0"/>
    <d v="2020-05-16T00:00:00"/>
    <n v="21"/>
    <n v="0"/>
  </r>
  <r>
    <x v="2"/>
    <x v="17"/>
    <x v="17"/>
    <n v="6495779635"/>
    <d v="2020-10-11T00:00:00"/>
    <d v="2020-11-10T00:00:00"/>
    <n v="8928"/>
    <n v="1"/>
    <s v="Yes"/>
    <n v="0"/>
    <x v="1"/>
    <d v="2020-11-07T00:00:00"/>
    <n v="27"/>
    <n v="0"/>
  </r>
  <r>
    <x v="2"/>
    <x v="18"/>
    <x v="18"/>
    <n v="6502176136"/>
    <d v="2020-03-29T00:00:00"/>
    <d v="2020-04-28T00:00:00"/>
    <n v="3003"/>
    <n v="1"/>
    <s v="Yes"/>
    <n v="0"/>
    <x v="1"/>
    <d v="2020-05-21T00:00:00"/>
    <n v="53"/>
    <n v="23"/>
  </r>
  <r>
    <x v="3"/>
    <x v="6"/>
    <x v="6"/>
    <n v="6504376538"/>
    <d v="2020-08-24T00:00:00"/>
    <d v="2020-09-23T00:00:00"/>
    <n v="4639"/>
    <n v="0"/>
    <s v="No"/>
    <n v="0"/>
    <x v="0"/>
    <d v="2020-09-28T00:00:00"/>
    <n v="35"/>
    <n v="5"/>
  </r>
  <r>
    <x v="1"/>
    <x v="88"/>
    <x v="87"/>
    <n v="6504473012"/>
    <d v="2021-02-18T00:00:00"/>
    <d v="2021-03-20T00:00:00"/>
    <n v="8056"/>
    <n v="0"/>
    <s v="No"/>
    <n v="0"/>
    <x v="0"/>
    <d v="2021-03-03T00:00:00"/>
    <n v="13"/>
    <n v="0"/>
  </r>
  <r>
    <x v="0"/>
    <x v="22"/>
    <x v="22"/>
    <n v="6505128561"/>
    <d v="2020-11-07T00:00:00"/>
    <d v="2020-12-07T00:00:00"/>
    <n v="1785"/>
    <n v="0"/>
    <s v="No"/>
    <n v="0"/>
    <x v="0"/>
    <d v="2020-12-02T00:00:00"/>
    <n v="25"/>
    <n v="0"/>
  </r>
  <r>
    <x v="1"/>
    <x v="68"/>
    <x v="68"/>
    <n v="6511784638"/>
    <d v="2021-04-09T00:00:00"/>
    <d v="2021-05-09T00:00:00"/>
    <n v="8153"/>
    <n v="0"/>
    <s v="No"/>
    <n v="0"/>
    <x v="0"/>
    <d v="2021-04-25T00:00:00"/>
    <n v="16"/>
    <n v="0"/>
  </r>
  <r>
    <x v="0"/>
    <x v="15"/>
    <x v="15"/>
    <n v="6520680737"/>
    <d v="2021-09-21T00:00:00"/>
    <d v="2021-10-21T00:00:00"/>
    <n v="8937"/>
    <n v="0"/>
    <s v="No"/>
    <n v="0"/>
    <x v="0"/>
    <d v="2021-09-28T00:00:00"/>
    <n v="7"/>
    <n v="0"/>
  </r>
  <r>
    <x v="0"/>
    <x v="94"/>
    <x v="93"/>
    <n v="6522487147"/>
    <d v="2020-09-23T00:00:00"/>
    <d v="2020-10-23T00:00:00"/>
    <n v="7315"/>
    <n v="0"/>
    <s v="No"/>
    <n v="0"/>
    <x v="0"/>
    <d v="2020-10-18T00:00:00"/>
    <n v="25"/>
    <n v="0"/>
  </r>
  <r>
    <x v="0"/>
    <x v="28"/>
    <x v="28"/>
    <n v="6525526692"/>
    <d v="2020-11-07T00:00:00"/>
    <d v="2020-12-07T00:00:00"/>
    <n v="6231"/>
    <n v="0"/>
    <s v="No"/>
    <n v="0"/>
    <x v="0"/>
    <d v="2020-11-28T00:00:00"/>
    <n v="21"/>
    <n v="0"/>
  </r>
  <r>
    <x v="0"/>
    <x v="2"/>
    <x v="2"/>
    <n v="6528247418"/>
    <d v="2021-01-04T00:00:00"/>
    <d v="2021-02-03T00:00:00"/>
    <n v="8486"/>
    <n v="0"/>
    <s v="No"/>
    <n v="0"/>
    <x v="0"/>
    <d v="2021-01-08T00:00:00"/>
    <n v="4"/>
    <n v="0"/>
  </r>
  <r>
    <x v="2"/>
    <x v="21"/>
    <x v="21"/>
    <n v="6530836489"/>
    <d v="2020-11-19T00:00:00"/>
    <d v="2020-12-19T00:00:00"/>
    <n v="5495"/>
    <n v="0"/>
    <s v="No"/>
    <n v="0"/>
    <x v="0"/>
    <d v="2020-12-05T00:00:00"/>
    <n v="16"/>
    <n v="0"/>
  </r>
  <r>
    <x v="0"/>
    <x v="75"/>
    <x v="74"/>
    <n v="6534753348"/>
    <d v="2021-08-10T00:00:00"/>
    <d v="2021-09-09T00:00:00"/>
    <n v="6061"/>
    <n v="0"/>
    <s v="No"/>
    <n v="0"/>
    <x v="0"/>
    <d v="2021-08-22T00:00:00"/>
    <n v="12"/>
    <n v="0"/>
  </r>
  <r>
    <x v="0"/>
    <x v="89"/>
    <x v="88"/>
    <n v="6536896937"/>
    <d v="2020-04-08T00:00:00"/>
    <d v="2020-05-08T00:00:00"/>
    <n v="7428"/>
    <n v="0"/>
    <s v="No"/>
    <n v="0"/>
    <x v="0"/>
    <d v="2020-05-10T00:00:00"/>
    <n v="32"/>
    <n v="2"/>
  </r>
  <r>
    <x v="4"/>
    <x v="87"/>
    <x v="86"/>
    <n v="6541040836"/>
    <d v="2020-08-24T00:00:00"/>
    <d v="2020-09-23T00:00:00"/>
    <n v="4620"/>
    <n v="0"/>
    <s v="No"/>
    <n v="0"/>
    <x v="0"/>
    <d v="2020-09-17T00:00:00"/>
    <n v="24"/>
    <n v="0"/>
  </r>
  <r>
    <x v="0"/>
    <x v="57"/>
    <x v="57"/>
    <n v="6545436181"/>
    <d v="2021-07-24T00:00:00"/>
    <d v="2021-08-23T00:00:00"/>
    <n v="4804"/>
    <n v="0"/>
    <s v="No"/>
    <n v="0"/>
    <x v="0"/>
    <d v="2021-08-15T00:00:00"/>
    <n v="22"/>
    <n v="0"/>
  </r>
  <r>
    <x v="1"/>
    <x v="59"/>
    <x v="59"/>
    <n v="2748256708"/>
    <d v="2021-03-25T00:00:00"/>
    <d v="2021-04-24T00:00:00"/>
    <n v="6432"/>
    <n v="1"/>
    <s v="Yes"/>
    <n v="1"/>
    <x v="2"/>
    <d v="2021-04-25T00:00:00"/>
    <n v="31"/>
    <n v="1"/>
  </r>
  <r>
    <x v="1"/>
    <x v="76"/>
    <x v="75"/>
    <n v="9858844250"/>
    <d v="2021-03-27T00:00:00"/>
    <d v="2021-04-26T00:00:00"/>
    <n v="12631"/>
    <n v="1"/>
    <s v="Yes"/>
    <n v="1"/>
    <x v="2"/>
    <d v="2021-05-06T00:00:00"/>
    <n v="40"/>
    <n v="10"/>
  </r>
  <r>
    <x v="1"/>
    <x v="76"/>
    <x v="75"/>
    <n v="7545656006"/>
    <d v="2021-03-28T00:00:00"/>
    <d v="2021-04-27T00:00:00"/>
    <n v="8373"/>
    <n v="1"/>
    <s v="Yes"/>
    <n v="0"/>
    <x v="1"/>
    <d v="2021-05-06T00:00:00"/>
    <n v="39"/>
    <n v="9"/>
  </r>
  <r>
    <x v="3"/>
    <x v="74"/>
    <x v="29"/>
    <n v="6552135455"/>
    <d v="2021-07-21T00:00:00"/>
    <d v="2021-08-20T00:00:00"/>
    <n v="5688"/>
    <n v="1"/>
    <s v="Yes"/>
    <n v="0"/>
    <x v="1"/>
    <d v="2021-08-27T00:00:00"/>
    <n v="37"/>
    <n v="7"/>
  </r>
  <r>
    <x v="1"/>
    <x v="1"/>
    <x v="1"/>
    <n v="97717897"/>
    <d v="2021-03-31T00:00:00"/>
    <d v="2021-04-30T00:00:00"/>
    <n v="7093"/>
    <n v="1"/>
    <s v="Yes"/>
    <n v="0"/>
    <x v="1"/>
    <d v="2021-05-25T00:00:00"/>
    <n v="55"/>
    <n v="25"/>
  </r>
  <r>
    <x v="3"/>
    <x v="6"/>
    <x v="6"/>
    <n v="6555357057"/>
    <d v="2020-09-09T00:00:00"/>
    <d v="2020-10-09T00:00:00"/>
    <n v="10279"/>
    <n v="0"/>
    <s v="No"/>
    <n v="0"/>
    <x v="0"/>
    <d v="2020-10-23T00:00:00"/>
    <n v="44"/>
    <n v="14"/>
  </r>
  <r>
    <x v="3"/>
    <x v="27"/>
    <x v="27"/>
    <n v="6556553111"/>
    <d v="2021-02-28T00:00:00"/>
    <d v="2021-03-30T00:00:00"/>
    <n v="3613"/>
    <n v="0"/>
    <s v="No"/>
    <n v="0"/>
    <x v="0"/>
    <d v="2021-03-03T00:00:00"/>
    <n v="3"/>
    <n v="0"/>
  </r>
  <r>
    <x v="3"/>
    <x v="97"/>
    <x v="96"/>
    <n v="6556605926"/>
    <d v="2020-12-22T00:00:00"/>
    <d v="2021-01-21T00:00:00"/>
    <n v="5082"/>
    <n v="0"/>
    <s v="No"/>
    <n v="0"/>
    <x v="0"/>
    <d v="2021-01-09T00:00:00"/>
    <n v="18"/>
    <n v="0"/>
  </r>
  <r>
    <x v="1"/>
    <x v="16"/>
    <x v="16"/>
    <n v="6559779926"/>
    <d v="2021-09-14T00:00:00"/>
    <d v="2021-10-14T00:00:00"/>
    <n v="6675"/>
    <n v="0"/>
    <s v="No"/>
    <n v="0"/>
    <x v="0"/>
    <d v="2021-10-05T00:00:00"/>
    <n v="21"/>
    <n v="0"/>
  </r>
  <r>
    <x v="4"/>
    <x v="20"/>
    <x v="20"/>
    <n v="6569769457"/>
    <d v="2021-07-04T00:00:00"/>
    <d v="2021-08-03T00:00:00"/>
    <n v="5512"/>
    <n v="0"/>
    <s v="No"/>
    <n v="0"/>
    <x v="0"/>
    <d v="2021-08-02T00:00:00"/>
    <n v="29"/>
    <n v="0"/>
  </r>
  <r>
    <x v="4"/>
    <x v="62"/>
    <x v="62"/>
    <n v="6571920928"/>
    <d v="2021-08-23T00:00:00"/>
    <d v="2021-09-22T00:00:00"/>
    <n v="4763"/>
    <n v="0"/>
    <s v="No"/>
    <n v="0"/>
    <x v="0"/>
    <d v="2021-09-17T00:00:00"/>
    <n v="25"/>
    <n v="0"/>
  </r>
  <r>
    <x v="2"/>
    <x v="21"/>
    <x v="21"/>
    <n v="6578598443"/>
    <d v="2021-03-21T00:00:00"/>
    <d v="2021-04-20T00:00:00"/>
    <n v="5433"/>
    <n v="0"/>
    <s v="No"/>
    <n v="0"/>
    <x v="0"/>
    <d v="2021-04-09T00:00:00"/>
    <n v="19"/>
    <n v="0"/>
  </r>
  <r>
    <x v="0"/>
    <x v="0"/>
    <x v="0"/>
    <n v="6579967070"/>
    <d v="2021-11-06T00:00:00"/>
    <d v="2021-12-06T00:00:00"/>
    <n v="5956"/>
    <n v="0"/>
    <s v="No"/>
    <n v="0"/>
    <x v="0"/>
    <d v="2021-11-17T00:00:00"/>
    <n v="11"/>
    <n v="0"/>
  </r>
  <r>
    <x v="1"/>
    <x v="16"/>
    <x v="16"/>
    <n v="3865457806"/>
    <d v="2021-04-03T00:00:00"/>
    <d v="2021-05-03T00:00:00"/>
    <n v="9034"/>
    <n v="1"/>
    <s v="Yes"/>
    <n v="0"/>
    <x v="1"/>
    <d v="2021-05-19T00:00:00"/>
    <n v="46"/>
    <n v="16"/>
  </r>
  <r>
    <x v="1"/>
    <x v="76"/>
    <x v="75"/>
    <n v="6590705536"/>
    <d v="2021-03-23T00:00:00"/>
    <d v="2021-04-22T00:00:00"/>
    <n v="5954"/>
    <n v="0"/>
    <s v="No"/>
    <n v="0"/>
    <x v="0"/>
    <d v="2021-04-11T00:00:00"/>
    <n v="19"/>
    <n v="0"/>
  </r>
  <r>
    <x v="3"/>
    <x v="74"/>
    <x v="29"/>
    <n v="6595838571"/>
    <d v="2021-11-04T00:00:00"/>
    <d v="2021-12-04T00:00:00"/>
    <n v="4088"/>
    <n v="0"/>
    <s v="No"/>
    <n v="0"/>
    <x v="0"/>
    <d v="2021-11-27T00:00:00"/>
    <n v="23"/>
    <n v="0"/>
  </r>
  <r>
    <x v="0"/>
    <x v="48"/>
    <x v="48"/>
    <n v="6604379824"/>
    <d v="2021-05-24T00:00:00"/>
    <d v="2021-06-23T00:00:00"/>
    <n v="6184"/>
    <n v="0"/>
    <s v="No"/>
    <n v="0"/>
    <x v="0"/>
    <d v="2021-06-06T00:00:00"/>
    <n v="13"/>
    <n v="0"/>
  </r>
  <r>
    <x v="1"/>
    <x v="58"/>
    <x v="58"/>
    <n v="6969986224"/>
    <d v="2021-04-11T00:00:00"/>
    <d v="2021-05-11T00:00:00"/>
    <n v="5908"/>
    <n v="1"/>
    <s v="Yes"/>
    <n v="1"/>
    <x v="2"/>
    <d v="2021-05-19T00:00:00"/>
    <n v="38"/>
    <n v="8"/>
  </r>
  <r>
    <x v="4"/>
    <x v="10"/>
    <x v="10"/>
    <n v="6609044576"/>
    <d v="2020-07-08T00:00:00"/>
    <d v="2020-08-07T00:00:00"/>
    <n v="4748"/>
    <n v="0"/>
    <s v="No"/>
    <n v="0"/>
    <x v="0"/>
    <d v="2020-08-01T00:00:00"/>
    <n v="24"/>
    <n v="0"/>
  </r>
  <r>
    <x v="0"/>
    <x v="63"/>
    <x v="63"/>
    <n v="6610467625"/>
    <d v="2020-02-01T00:00:00"/>
    <d v="2020-03-02T00:00:00"/>
    <n v="8413"/>
    <n v="0"/>
    <s v="No"/>
    <n v="0"/>
    <x v="0"/>
    <d v="2020-02-19T00:00:00"/>
    <n v="18"/>
    <n v="0"/>
  </r>
  <r>
    <x v="2"/>
    <x v="26"/>
    <x v="26"/>
    <n v="6612036759"/>
    <d v="2020-06-01T00:00:00"/>
    <d v="2020-07-01T00:00:00"/>
    <n v="3427"/>
    <n v="0"/>
    <s v="No"/>
    <n v="0"/>
    <x v="0"/>
    <d v="2020-07-01T00:00:00"/>
    <n v="30"/>
    <n v="0"/>
  </r>
  <r>
    <x v="3"/>
    <x v="6"/>
    <x v="6"/>
    <n v="6612984395"/>
    <d v="2020-03-22T00:00:00"/>
    <d v="2020-04-21T00:00:00"/>
    <n v="6410"/>
    <n v="0"/>
    <s v="No"/>
    <n v="0"/>
    <x v="0"/>
    <d v="2020-04-26T00:00:00"/>
    <n v="35"/>
    <n v="5"/>
  </r>
  <r>
    <x v="4"/>
    <x v="10"/>
    <x v="10"/>
    <n v="6614325540"/>
    <d v="2021-03-20T00:00:00"/>
    <d v="2021-04-19T00:00:00"/>
    <n v="6332"/>
    <n v="1"/>
    <s v="Yes"/>
    <n v="0"/>
    <x v="1"/>
    <d v="2021-04-15T00:00:00"/>
    <n v="26"/>
    <n v="0"/>
  </r>
  <r>
    <x v="2"/>
    <x v="14"/>
    <x v="14"/>
    <n v="6624530768"/>
    <d v="2020-08-17T00:00:00"/>
    <d v="2020-09-16T00:00:00"/>
    <n v="5522"/>
    <n v="1"/>
    <s v="Yes"/>
    <n v="0"/>
    <x v="1"/>
    <d v="2020-09-14T00:00:00"/>
    <n v="28"/>
    <n v="0"/>
  </r>
  <r>
    <x v="0"/>
    <x v="2"/>
    <x v="2"/>
    <n v="6626163507"/>
    <d v="2020-02-11T00:00:00"/>
    <d v="2020-03-12T00:00:00"/>
    <n v="6487"/>
    <n v="0"/>
    <s v="No"/>
    <n v="0"/>
    <x v="0"/>
    <d v="2020-02-14T00:00:00"/>
    <n v="3"/>
    <n v="0"/>
  </r>
  <r>
    <x v="3"/>
    <x v="27"/>
    <x v="27"/>
    <n v="6630363984"/>
    <d v="2020-10-18T00:00:00"/>
    <d v="2020-11-17T00:00:00"/>
    <n v="5368"/>
    <n v="0"/>
    <s v="No"/>
    <n v="0"/>
    <x v="0"/>
    <d v="2020-10-28T00:00:00"/>
    <n v="10"/>
    <n v="0"/>
  </r>
  <r>
    <x v="0"/>
    <x v="99"/>
    <x v="98"/>
    <n v="6637423646"/>
    <d v="2021-05-25T00:00:00"/>
    <d v="2021-06-24T00:00:00"/>
    <n v="5359"/>
    <n v="0"/>
    <s v="No"/>
    <n v="0"/>
    <x v="0"/>
    <d v="2021-06-02T00:00:00"/>
    <n v="8"/>
    <n v="0"/>
  </r>
  <r>
    <x v="0"/>
    <x v="15"/>
    <x v="15"/>
    <n v="6639236295"/>
    <d v="2021-02-03T00:00:00"/>
    <d v="2021-03-05T00:00:00"/>
    <n v="6075"/>
    <n v="0"/>
    <s v="No"/>
    <n v="0"/>
    <x v="0"/>
    <d v="2021-02-13T00:00:00"/>
    <n v="10"/>
    <n v="0"/>
  </r>
  <r>
    <x v="4"/>
    <x v="49"/>
    <x v="49"/>
    <n v="6640953472"/>
    <d v="2021-09-14T00:00:00"/>
    <d v="2021-10-14T00:00:00"/>
    <n v="5588"/>
    <n v="0"/>
    <s v="No"/>
    <n v="0"/>
    <x v="0"/>
    <d v="2021-10-01T00:00:00"/>
    <n v="17"/>
    <n v="0"/>
  </r>
  <r>
    <x v="1"/>
    <x v="35"/>
    <x v="35"/>
    <n v="6655280733"/>
    <d v="2021-01-16T00:00:00"/>
    <d v="2021-02-15T00:00:00"/>
    <n v="7075"/>
    <n v="0"/>
    <s v="No"/>
    <n v="0"/>
    <x v="0"/>
    <d v="2021-02-06T00:00:00"/>
    <n v="21"/>
    <n v="0"/>
  </r>
  <r>
    <x v="4"/>
    <x v="42"/>
    <x v="42"/>
    <n v="6656581289"/>
    <d v="2020-11-14T00:00:00"/>
    <d v="2020-12-14T00:00:00"/>
    <n v="6003"/>
    <n v="0"/>
    <s v="No"/>
    <n v="0"/>
    <x v="0"/>
    <d v="2020-12-12T00:00:00"/>
    <n v="28"/>
    <n v="0"/>
  </r>
  <r>
    <x v="2"/>
    <x v="18"/>
    <x v="18"/>
    <n v="6659854030"/>
    <d v="2020-02-04T00:00:00"/>
    <d v="2020-03-05T00:00:00"/>
    <n v="7504"/>
    <n v="0"/>
    <s v="No"/>
    <n v="0"/>
    <x v="0"/>
    <d v="2020-03-07T00:00:00"/>
    <n v="32"/>
    <n v="2"/>
  </r>
  <r>
    <x v="4"/>
    <x v="37"/>
    <x v="37"/>
    <n v="6662053878"/>
    <d v="2021-09-21T00:00:00"/>
    <d v="2021-10-21T00:00:00"/>
    <n v="6147"/>
    <n v="0"/>
    <s v="No"/>
    <n v="0"/>
    <x v="0"/>
    <d v="2021-10-21T00:00:00"/>
    <n v="30"/>
    <n v="0"/>
  </r>
  <r>
    <x v="1"/>
    <x v="13"/>
    <x v="13"/>
    <n v="1463367901"/>
    <d v="2021-04-14T00:00:00"/>
    <d v="2021-05-14T00:00:00"/>
    <n v="4560"/>
    <n v="1"/>
    <s v="Yes"/>
    <n v="1"/>
    <x v="2"/>
    <d v="2021-06-08T00:00:00"/>
    <n v="55"/>
    <n v="25"/>
  </r>
  <r>
    <x v="4"/>
    <x v="72"/>
    <x v="72"/>
    <n v="6674900941"/>
    <d v="2021-10-20T00:00:00"/>
    <d v="2021-11-19T00:00:00"/>
    <n v="4607"/>
    <n v="0"/>
    <s v="No"/>
    <n v="0"/>
    <x v="0"/>
    <d v="2021-11-10T00:00:00"/>
    <n v="21"/>
    <n v="0"/>
  </r>
  <r>
    <x v="2"/>
    <x v="18"/>
    <x v="18"/>
    <n v="6678784921"/>
    <d v="2020-10-19T00:00:00"/>
    <d v="2020-11-18T00:00:00"/>
    <n v="7437"/>
    <n v="0"/>
    <s v="No"/>
    <n v="0"/>
    <x v="0"/>
    <d v="2020-11-15T00:00:00"/>
    <n v="27"/>
    <n v="0"/>
  </r>
  <r>
    <x v="4"/>
    <x v="8"/>
    <x v="8"/>
    <n v="6681774550"/>
    <d v="2021-04-28T00:00:00"/>
    <d v="2021-05-28T00:00:00"/>
    <n v="6723"/>
    <n v="0"/>
    <s v="No"/>
    <n v="0"/>
    <x v="0"/>
    <d v="2021-05-23T00:00:00"/>
    <n v="25"/>
    <n v="0"/>
  </r>
  <r>
    <x v="4"/>
    <x v="7"/>
    <x v="7"/>
    <n v="6685297571"/>
    <d v="2021-05-29T00:00:00"/>
    <d v="2021-06-28T00:00:00"/>
    <n v="10106"/>
    <n v="1"/>
    <s v="Yes"/>
    <n v="0"/>
    <x v="1"/>
    <d v="2021-07-25T00:00:00"/>
    <n v="57"/>
    <n v="27"/>
  </r>
  <r>
    <x v="2"/>
    <x v="12"/>
    <x v="12"/>
    <n v="6685760751"/>
    <d v="2021-08-28T00:00:00"/>
    <d v="2021-09-27T00:00:00"/>
    <n v="7119"/>
    <n v="1"/>
    <s v="Yes"/>
    <n v="0"/>
    <x v="1"/>
    <d v="2021-09-25T00:00:00"/>
    <n v="28"/>
    <n v="0"/>
  </r>
  <r>
    <x v="4"/>
    <x v="20"/>
    <x v="20"/>
    <n v="6687811896"/>
    <d v="2021-06-06T00:00:00"/>
    <d v="2021-07-06T00:00:00"/>
    <n v="6374"/>
    <n v="0"/>
    <s v="No"/>
    <n v="0"/>
    <x v="0"/>
    <d v="2021-07-25T00:00:00"/>
    <n v="49"/>
    <n v="19"/>
  </r>
  <r>
    <x v="3"/>
    <x v="47"/>
    <x v="47"/>
    <n v="6689193712"/>
    <d v="2020-02-11T00:00:00"/>
    <d v="2020-03-12T00:00:00"/>
    <n v="2722"/>
    <n v="0"/>
    <s v="No"/>
    <n v="0"/>
    <x v="0"/>
    <d v="2020-03-15T00:00:00"/>
    <n v="33"/>
    <n v="3"/>
  </r>
  <r>
    <x v="4"/>
    <x v="62"/>
    <x v="62"/>
    <n v="6712328426"/>
    <d v="2020-09-19T00:00:00"/>
    <d v="2020-10-19T00:00:00"/>
    <n v="3362"/>
    <n v="0"/>
    <s v="No"/>
    <n v="0"/>
    <x v="0"/>
    <d v="2020-10-10T00:00:00"/>
    <n v="21"/>
    <n v="0"/>
  </r>
  <r>
    <x v="3"/>
    <x v="9"/>
    <x v="9"/>
    <n v="6712873885"/>
    <d v="2020-03-16T00:00:00"/>
    <d v="2020-04-15T00:00:00"/>
    <n v="3375"/>
    <n v="0"/>
    <s v="No"/>
    <n v="0"/>
    <x v="0"/>
    <d v="2020-04-15T00:00:00"/>
    <n v="30"/>
    <n v="0"/>
  </r>
  <r>
    <x v="0"/>
    <x v="23"/>
    <x v="23"/>
    <n v="6713223940"/>
    <d v="2020-07-05T00:00:00"/>
    <d v="2020-08-04T00:00:00"/>
    <n v="5553"/>
    <n v="0"/>
    <s v="No"/>
    <n v="0"/>
    <x v="0"/>
    <d v="2020-07-30T00:00:00"/>
    <n v="25"/>
    <n v="0"/>
  </r>
  <r>
    <x v="4"/>
    <x v="20"/>
    <x v="20"/>
    <n v="6714694728"/>
    <d v="2020-11-05T00:00:00"/>
    <d v="2020-12-05T00:00:00"/>
    <n v="4161"/>
    <n v="1"/>
    <s v="Yes"/>
    <n v="0"/>
    <x v="1"/>
    <d v="2020-12-30T00:00:00"/>
    <n v="55"/>
    <n v="25"/>
  </r>
  <r>
    <x v="4"/>
    <x v="62"/>
    <x v="62"/>
    <n v="6719635094"/>
    <d v="2021-02-22T00:00:00"/>
    <d v="2021-03-24T00:00:00"/>
    <n v="4956"/>
    <n v="0"/>
    <s v="No"/>
    <n v="0"/>
    <x v="0"/>
    <d v="2021-03-22T00:00:00"/>
    <n v="28"/>
    <n v="0"/>
  </r>
  <r>
    <x v="2"/>
    <x v="96"/>
    <x v="95"/>
    <n v="6723004451"/>
    <d v="2020-05-21T00:00:00"/>
    <d v="2020-06-20T00:00:00"/>
    <n v="6020"/>
    <n v="0"/>
    <s v="No"/>
    <n v="0"/>
    <x v="0"/>
    <d v="2020-06-20T00:00:00"/>
    <n v="30"/>
    <n v="0"/>
  </r>
  <r>
    <x v="3"/>
    <x v="9"/>
    <x v="9"/>
    <n v="6726677387"/>
    <d v="2021-09-19T00:00:00"/>
    <d v="2021-10-19T00:00:00"/>
    <n v="5016"/>
    <n v="0"/>
    <s v="No"/>
    <n v="0"/>
    <x v="0"/>
    <d v="2021-10-24T00:00:00"/>
    <n v="35"/>
    <n v="5"/>
  </r>
  <r>
    <x v="0"/>
    <x v="60"/>
    <x v="60"/>
    <n v="6727591183"/>
    <d v="2020-12-13T00:00:00"/>
    <d v="2021-01-12T00:00:00"/>
    <n v="7300"/>
    <n v="0"/>
    <s v="No"/>
    <n v="0"/>
    <x v="0"/>
    <d v="2021-01-04T00:00:00"/>
    <n v="22"/>
    <n v="0"/>
  </r>
  <r>
    <x v="0"/>
    <x v="41"/>
    <x v="41"/>
    <n v="6732317450"/>
    <d v="2021-10-23T00:00:00"/>
    <d v="2021-11-22T00:00:00"/>
    <n v="6204"/>
    <n v="0"/>
    <s v="No"/>
    <n v="0"/>
    <x v="0"/>
    <d v="2021-12-06T00:00:00"/>
    <n v="44"/>
    <n v="14"/>
  </r>
  <r>
    <x v="1"/>
    <x v="11"/>
    <x v="11"/>
    <n v="3515319067"/>
    <d v="2021-04-16T00:00:00"/>
    <d v="2021-05-16T00:00:00"/>
    <n v="8874"/>
    <n v="1"/>
    <s v="Yes"/>
    <n v="1"/>
    <x v="2"/>
    <d v="2021-05-06T00:00:00"/>
    <n v="20"/>
    <n v="0"/>
  </r>
  <r>
    <x v="2"/>
    <x v="26"/>
    <x v="26"/>
    <n v="6734044490"/>
    <d v="2021-07-05T00:00:00"/>
    <d v="2021-08-04T00:00:00"/>
    <n v="1315"/>
    <n v="0"/>
    <s v="No"/>
    <n v="0"/>
    <x v="0"/>
    <d v="2021-08-01T00:00:00"/>
    <n v="27"/>
    <n v="0"/>
  </r>
  <r>
    <x v="1"/>
    <x v="76"/>
    <x v="75"/>
    <n v="4865860838"/>
    <d v="2021-04-16T00:00:00"/>
    <d v="2021-05-16T00:00:00"/>
    <n v="5257"/>
    <n v="1"/>
    <s v="Yes"/>
    <n v="0"/>
    <x v="1"/>
    <d v="2021-05-19T00:00:00"/>
    <n v="33"/>
    <n v="3"/>
  </r>
  <r>
    <x v="1"/>
    <x v="40"/>
    <x v="40"/>
    <n v="1714365400"/>
    <d v="2021-04-21T00:00:00"/>
    <d v="2021-05-21T00:00:00"/>
    <n v="4038"/>
    <n v="1"/>
    <s v="Yes"/>
    <n v="0"/>
    <x v="1"/>
    <d v="2021-05-08T00:00:00"/>
    <n v="17"/>
    <n v="0"/>
  </r>
  <r>
    <x v="1"/>
    <x v="52"/>
    <x v="52"/>
    <n v="6741751706"/>
    <d v="2021-03-17T00:00:00"/>
    <d v="2021-04-16T00:00:00"/>
    <n v="9622"/>
    <n v="0"/>
    <s v="No"/>
    <n v="0"/>
    <x v="0"/>
    <d v="2021-03-30T00:00:00"/>
    <n v="13"/>
    <n v="0"/>
  </r>
  <r>
    <x v="4"/>
    <x v="37"/>
    <x v="37"/>
    <n v="6746571543"/>
    <d v="2021-04-25T00:00:00"/>
    <d v="2021-05-25T00:00:00"/>
    <n v="4362"/>
    <n v="0"/>
    <s v="No"/>
    <n v="0"/>
    <x v="0"/>
    <d v="2021-05-19T00:00:00"/>
    <n v="24"/>
    <n v="0"/>
  </r>
  <r>
    <x v="3"/>
    <x v="53"/>
    <x v="53"/>
    <n v="6753688990"/>
    <d v="2021-01-16T00:00:00"/>
    <d v="2021-02-15T00:00:00"/>
    <n v="6139"/>
    <n v="0"/>
    <s v="No"/>
    <n v="0"/>
    <x v="0"/>
    <d v="2021-02-05T00:00:00"/>
    <n v="20"/>
    <n v="0"/>
  </r>
  <r>
    <x v="4"/>
    <x v="37"/>
    <x v="37"/>
    <n v="6759921255"/>
    <d v="2021-10-08T00:00:00"/>
    <d v="2021-11-07T00:00:00"/>
    <n v="6918"/>
    <n v="0"/>
    <s v="No"/>
    <n v="0"/>
    <x v="0"/>
    <d v="2021-11-02T00:00:00"/>
    <n v="25"/>
    <n v="0"/>
  </r>
  <r>
    <x v="1"/>
    <x v="3"/>
    <x v="3"/>
    <n v="6762807531"/>
    <d v="2020-10-05T00:00:00"/>
    <d v="2020-11-04T00:00:00"/>
    <n v="9791"/>
    <n v="0"/>
    <s v="No"/>
    <n v="0"/>
    <x v="0"/>
    <d v="2020-11-08T00:00:00"/>
    <n v="34"/>
    <n v="4"/>
  </r>
  <r>
    <x v="0"/>
    <x v="45"/>
    <x v="45"/>
    <n v="6780577164"/>
    <d v="2020-09-09T00:00:00"/>
    <d v="2020-10-09T00:00:00"/>
    <n v="7534"/>
    <n v="0"/>
    <s v="No"/>
    <n v="0"/>
    <x v="0"/>
    <d v="2020-10-10T00:00:00"/>
    <n v="31"/>
    <n v="1"/>
  </r>
  <r>
    <x v="0"/>
    <x v="38"/>
    <x v="38"/>
    <n v="6784166467"/>
    <d v="2020-07-20T00:00:00"/>
    <d v="2020-08-19T00:00:00"/>
    <n v="6357"/>
    <n v="0"/>
    <s v="No"/>
    <n v="0"/>
    <x v="0"/>
    <d v="2020-08-17T00:00:00"/>
    <n v="28"/>
    <n v="0"/>
  </r>
  <r>
    <x v="3"/>
    <x v="27"/>
    <x v="27"/>
    <n v="6791824606"/>
    <d v="2021-09-25T00:00:00"/>
    <d v="2021-10-25T00:00:00"/>
    <n v="3945"/>
    <n v="0"/>
    <s v="No"/>
    <n v="0"/>
    <x v="0"/>
    <d v="2021-09-30T00:00:00"/>
    <n v="5"/>
    <n v="0"/>
  </r>
  <r>
    <x v="4"/>
    <x v="42"/>
    <x v="42"/>
    <n v="6791929008"/>
    <d v="2020-02-02T00:00:00"/>
    <d v="2020-03-03T00:00:00"/>
    <n v="4492"/>
    <n v="0"/>
    <s v="No"/>
    <n v="0"/>
    <x v="0"/>
    <d v="2020-03-10T00:00:00"/>
    <n v="37"/>
    <n v="7"/>
  </r>
  <r>
    <x v="3"/>
    <x v="47"/>
    <x v="47"/>
    <n v="6793125916"/>
    <d v="2020-12-14T00:00:00"/>
    <d v="2021-01-13T00:00:00"/>
    <n v="4086"/>
    <n v="1"/>
    <s v="Yes"/>
    <n v="0"/>
    <x v="1"/>
    <d v="2021-01-14T00:00:00"/>
    <n v="31"/>
    <n v="1"/>
  </r>
  <r>
    <x v="1"/>
    <x v="90"/>
    <x v="89"/>
    <n v="6805978922"/>
    <d v="2020-01-08T00:00:00"/>
    <d v="2020-02-07T00:00:00"/>
    <n v="6392"/>
    <n v="0"/>
    <s v="No"/>
    <n v="0"/>
    <x v="0"/>
    <d v="2020-02-20T00:00:00"/>
    <n v="43"/>
    <n v="13"/>
  </r>
  <r>
    <x v="2"/>
    <x v="12"/>
    <x v="12"/>
    <n v="6810105370"/>
    <d v="2021-01-11T00:00:00"/>
    <d v="2021-02-10T00:00:00"/>
    <n v="9282"/>
    <n v="0"/>
    <s v="No"/>
    <n v="0"/>
    <x v="0"/>
    <d v="2021-01-31T00:00:00"/>
    <n v="20"/>
    <n v="0"/>
  </r>
  <r>
    <x v="2"/>
    <x v="26"/>
    <x v="26"/>
    <n v="6813183069"/>
    <d v="2020-06-01T00:00:00"/>
    <d v="2020-07-01T00:00:00"/>
    <n v="3441"/>
    <n v="0"/>
    <s v="No"/>
    <n v="0"/>
    <x v="0"/>
    <d v="2020-07-06T00:00:00"/>
    <n v="35"/>
    <n v="5"/>
  </r>
  <r>
    <x v="2"/>
    <x v="12"/>
    <x v="12"/>
    <n v="6814227281"/>
    <d v="2020-04-21T00:00:00"/>
    <d v="2020-05-21T00:00:00"/>
    <n v="9682"/>
    <n v="0"/>
    <s v="No"/>
    <n v="0"/>
    <x v="0"/>
    <d v="2020-05-09T00:00:00"/>
    <n v="18"/>
    <n v="0"/>
  </r>
  <r>
    <x v="0"/>
    <x v="22"/>
    <x v="22"/>
    <n v="6816625096"/>
    <d v="2020-06-10T00:00:00"/>
    <d v="2020-07-10T00:00:00"/>
    <n v="4752"/>
    <n v="0"/>
    <s v="No"/>
    <n v="0"/>
    <x v="0"/>
    <d v="2020-07-08T00:00:00"/>
    <n v="28"/>
    <n v="0"/>
  </r>
  <r>
    <x v="3"/>
    <x v="92"/>
    <x v="91"/>
    <n v="6826164955"/>
    <d v="2021-04-21T00:00:00"/>
    <d v="2021-05-21T00:00:00"/>
    <n v="5165"/>
    <n v="0"/>
    <s v="No"/>
    <n v="0"/>
    <x v="0"/>
    <d v="2021-05-13T00:00:00"/>
    <n v="22"/>
    <n v="0"/>
  </r>
  <r>
    <x v="2"/>
    <x v="26"/>
    <x v="26"/>
    <n v="6830035207"/>
    <d v="2021-09-26T00:00:00"/>
    <d v="2021-10-26T00:00:00"/>
    <n v="3145"/>
    <n v="1"/>
    <s v="Yes"/>
    <n v="0"/>
    <x v="1"/>
    <d v="2021-11-04T00:00:00"/>
    <n v="39"/>
    <n v="9"/>
  </r>
  <r>
    <x v="1"/>
    <x v="90"/>
    <x v="89"/>
    <n v="9582586663"/>
    <d v="2021-04-22T00:00:00"/>
    <d v="2021-05-22T00:00:00"/>
    <n v="3311"/>
    <n v="1"/>
    <s v="Yes"/>
    <n v="0"/>
    <x v="1"/>
    <d v="2021-06-12T00:00:00"/>
    <n v="51"/>
    <n v="21"/>
  </r>
  <r>
    <x v="3"/>
    <x v="93"/>
    <x v="92"/>
    <n v="6843062937"/>
    <d v="2020-02-16T00:00:00"/>
    <d v="2020-03-17T00:00:00"/>
    <n v="4745"/>
    <n v="0"/>
    <s v="No"/>
    <n v="0"/>
    <x v="0"/>
    <d v="2020-03-17T00:00:00"/>
    <n v="30"/>
    <n v="0"/>
  </r>
  <r>
    <x v="0"/>
    <x v="34"/>
    <x v="34"/>
    <n v="6844525193"/>
    <d v="2020-10-16T00:00:00"/>
    <d v="2020-11-15T00:00:00"/>
    <n v="5876"/>
    <n v="0"/>
    <s v="No"/>
    <n v="0"/>
    <x v="0"/>
    <d v="2020-11-14T00:00:00"/>
    <n v="29"/>
    <n v="0"/>
  </r>
  <r>
    <x v="4"/>
    <x v="73"/>
    <x v="73"/>
    <n v="6845689075"/>
    <d v="2021-07-10T00:00:00"/>
    <d v="2021-08-09T00:00:00"/>
    <n v="4640"/>
    <n v="0"/>
    <s v="No"/>
    <n v="0"/>
    <x v="0"/>
    <d v="2021-08-19T00:00:00"/>
    <n v="40"/>
    <n v="10"/>
  </r>
  <r>
    <x v="1"/>
    <x v="79"/>
    <x v="78"/>
    <n v="6846122698"/>
    <d v="2020-05-30T00:00:00"/>
    <d v="2020-06-29T00:00:00"/>
    <n v="6822"/>
    <n v="0"/>
    <s v="No"/>
    <n v="0"/>
    <x v="0"/>
    <d v="2020-07-06T00:00:00"/>
    <n v="37"/>
    <n v="7"/>
  </r>
  <r>
    <x v="4"/>
    <x v="42"/>
    <x v="42"/>
    <n v="6863821110"/>
    <d v="2020-04-09T00:00:00"/>
    <d v="2020-05-09T00:00:00"/>
    <n v="6441"/>
    <n v="0"/>
    <s v="No"/>
    <n v="0"/>
    <x v="0"/>
    <d v="2020-05-07T00:00:00"/>
    <n v="28"/>
    <n v="0"/>
  </r>
  <r>
    <x v="1"/>
    <x v="58"/>
    <x v="58"/>
    <n v="4355586265"/>
    <d v="2021-05-01T00:00:00"/>
    <d v="2021-05-31T00:00:00"/>
    <n v="5553"/>
    <n v="1"/>
    <s v="Yes"/>
    <n v="0"/>
    <x v="1"/>
    <d v="2021-06-01T00:00:00"/>
    <n v="31"/>
    <n v="1"/>
  </r>
  <r>
    <x v="0"/>
    <x v="38"/>
    <x v="38"/>
    <n v="6870131864"/>
    <d v="2021-09-29T00:00:00"/>
    <d v="2021-10-29T00:00:00"/>
    <n v="4381"/>
    <n v="0"/>
    <s v="No"/>
    <n v="0"/>
    <x v="0"/>
    <d v="2021-10-12T00:00:00"/>
    <n v="13"/>
    <n v="0"/>
  </r>
  <r>
    <x v="3"/>
    <x v="92"/>
    <x v="91"/>
    <n v="6873740038"/>
    <d v="2020-04-08T00:00:00"/>
    <d v="2020-05-08T00:00:00"/>
    <n v="4514"/>
    <n v="0"/>
    <s v="No"/>
    <n v="0"/>
    <x v="0"/>
    <d v="2020-04-25T00:00:00"/>
    <n v="17"/>
    <n v="0"/>
  </r>
  <r>
    <x v="3"/>
    <x v="27"/>
    <x v="27"/>
    <n v="6876100884"/>
    <d v="2020-12-14T00:00:00"/>
    <d v="2021-01-13T00:00:00"/>
    <n v="3671"/>
    <n v="0"/>
    <s v="No"/>
    <n v="0"/>
    <x v="0"/>
    <d v="2020-12-25T00:00:00"/>
    <n v="11"/>
    <n v="0"/>
  </r>
  <r>
    <x v="0"/>
    <x v="57"/>
    <x v="57"/>
    <n v="6878013470"/>
    <d v="2020-09-28T00:00:00"/>
    <d v="2020-10-28T00:00:00"/>
    <n v="5110"/>
    <n v="0"/>
    <s v="No"/>
    <n v="0"/>
    <x v="0"/>
    <d v="2020-10-17T00:00:00"/>
    <n v="19"/>
    <n v="0"/>
  </r>
  <r>
    <x v="4"/>
    <x v="7"/>
    <x v="7"/>
    <n v="6878680146"/>
    <d v="2021-11-07T00:00:00"/>
    <d v="2021-12-07T00:00:00"/>
    <n v="5284"/>
    <n v="0"/>
    <s v="No"/>
    <n v="0"/>
    <x v="0"/>
    <d v="2021-11-30T00:00:00"/>
    <n v="23"/>
    <n v="0"/>
  </r>
  <r>
    <x v="0"/>
    <x v="38"/>
    <x v="38"/>
    <n v="6879549553"/>
    <d v="2021-01-17T00:00:00"/>
    <d v="2021-02-16T00:00:00"/>
    <n v="4755"/>
    <n v="0"/>
    <s v="No"/>
    <n v="0"/>
    <x v="0"/>
    <d v="2021-02-02T00:00:00"/>
    <n v="16"/>
    <n v="0"/>
  </r>
  <r>
    <x v="2"/>
    <x v="5"/>
    <x v="5"/>
    <n v="6882106680"/>
    <d v="2020-02-12T00:00:00"/>
    <d v="2020-03-13T00:00:00"/>
    <n v="6943"/>
    <n v="0"/>
    <s v="No"/>
    <n v="0"/>
    <x v="0"/>
    <d v="2020-03-04T00:00:00"/>
    <n v="21"/>
    <n v="0"/>
  </r>
  <r>
    <x v="2"/>
    <x v="4"/>
    <x v="4"/>
    <n v="6884520592"/>
    <d v="2021-11-22T00:00:00"/>
    <d v="2021-12-22T00:00:00"/>
    <n v="4489"/>
    <n v="0"/>
    <s v="No"/>
    <n v="0"/>
    <x v="0"/>
    <d v="2021-12-27T00:00:00"/>
    <n v="35"/>
    <n v="5"/>
  </r>
  <r>
    <x v="3"/>
    <x v="9"/>
    <x v="9"/>
    <n v="6885613614"/>
    <d v="2020-04-20T00:00:00"/>
    <d v="2020-05-20T00:00:00"/>
    <n v="3301"/>
    <n v="0"/>
    <s v="No"/>
    <n v="0"/>
    <x v="0"/>
    <d v="2020-05-12T00:00:00"/>
    <n v="22"/>
    <n v="0"/>
  </r>
  <r>
    <x v="4"/>
    <x v="10"/>
    <x v="10"/>
    <n v="6892063887"/>
    <d v="2021-04-18T00:00:00"/>
    <d v="2021-05-18T00:00:00"/>
    <n v="5844"/>
    <n v="0"/>
    <s v="No"/>
    <n v="0"/>
    <x v="0"/>
    <d v="2021-04-26T00:00:00"/>
    <n v="8"/>
    <n v="0"/>
  </r>
  <r>
    <x v="1"/>
    <x v="46"/>
    <x v="46"/>
    <n v="6895920102"/>
    <d v="2020-05-31T00:00:00"/>
    <d v="2020-06-30T00:00:00"/>
    <n v="6513"/>
    <n v="0"/>
    <s v="No"/>
    <n v="0"/>
    <x v="0"/>
    <d v="2020-06-27T00:00:00"/>
    <n v="27"/>
    <n v="0"/>
  </r>
  <r>
    <x v="0"/>
    <x v="15"/>
    <x v="15"/>
    <n v="6895927608"/>
    <d v="2020-01-16T00:00:00"/>
    <d v="2020-02-15T00:00:00"/>
    <n v="7837"/>
    <n v="0"/>
    <s v="No"/>
    <n v="0"/>
    <x v="0"/>
    <d v="2020-01-23T00:00:00"/>
    <n v="7"/>
    <n v="0"/>
  </r>
  <r>
    <x v="1"/>
    <x v="59"/>
    <x v="59"/>
    <n v="6551061352"/>
    <d v="2021-05-06T00:00:00"/>
    <d v="2021-06-05T00:00:00"/>
    <n v="4983"/>
    <n v="1"/>
    <s v="Yes"/>
    <n v="1"/>
    <x v="2"/>
    <d v="2021-06-11T00:00:00"/>
    <n v="36"/>
    <n v="6"/>
  </r>
  <r>
    <x v="4"/>
    <x v="84"/>
    <x v="83"/>
    <n v="6902670844"/>
    <d v="2021-06-12T00:00:00"/>
    <d v="2021-07-12T00:00:00"/>
    <n v="4405"/>
    <n v="0"/>
    <s v="No"/>
    <n v="0"/>
    <x v="0"/>
    <d v="2021-06-28T00:00:00"/>
    <n v="16"/>
    <n v="0"/>
  </r>
  <r>
    <x v="4"/>
    <x v="84"/>
    <x v="83"/>
    <n v="6904628715"/>
    <d v="2020-11-24T00:00:00"/>
    <d v="2020-12-24T00:00:00"/>
    <n v="6507"/>
    <n v="0"/>
    <s v="No"/>
    <n v="0"/>
    <x v="0"/>
    <d v="2020-12-03T00:00:00"/>
    <n v="9"/>
    <n v="0"/>
  </r>
  <r>
    <x v="0"/>
    <x v="2"/>
    <x v="2"/>
    <n v="6906890052"/>
    <d v="2020-12-26T00:00:00"/>
    <d v="2021-01-25T00:00:00"/>
    <n v="7214"/>
    <n v="0"/>
    <s v="No"/>
    <n v="0"/>
    <x v="0"/>
    <d v="2021-01-08T00:00:00"/>
    <n v="13"/>
    <n v="0"/>
  </r>
  <r>
    <x v="4"/>
    <x v="49"/>
    <x v="49"/>
    <n v="6915911592"/>
    <d v="2021-01-22T00:00:00"/>
    <d v="2021-02-21T00:00:00"/>
    <n v="4312"/>
    <n v="0"/>
    <s v="No"/>
    <n v="0"/>
    <x v="0"/>
    <d v="2021-02-03T00:00:00"/>
    <n v="12"/>
    <n v="0"/>
  </r>
  <r>
    <x v="2"/>
    <x v="81"/>
    <x v="80"/>
    <n v="6922423741"/>
    <d v="2020-01-25T00:00:00"/>
    <d v="2020-02-24T00:00:00"/>
    <n v="6692"/>
    <n v="1"/>
    <s v="Yes"/>
    <n v="0"/>
    <x v="1"/>
    <d v="2020-03-12T00:00:00"/>
    <n v="47"/>
    <n v="17"/>
  </r>
  <r>
    <x v="2"/>
    <x v="96"/>
    <x v="95"/>
    <n v="6926621731"/>
    <d v="2021-11-03T00:00:00"/>
    <d v="2021-12-03T00:00:00"/>
    <n v="6467"/>
    <n v="0"/>
    <s v="No"/>
    <n v="0"/>
    <x v="0"/>
    <d v="2021-11-16T00:00:00"/>
    <n v="13"/>
    <n v="0"/>
  </r>
  <r>
    <x v="4"/>
    <x v="87"/>
    <x v="86"/>
    <n v="6929479378"/>
    <d v="2020-03-20T00:00:00"/>
    <d v="2020-04-19T00:00:00"/>
    <n v="2708"/>
    <n v="0"/>
    <s v="No"/>
    <n v="0"/>
    <x v="0"/>
    <d v="2020-04-11T00:00:00"/>
    <n v="22"/>
    <n v="0"/>
  </r>
  <r>
    <x v="0"/>
    <x v="33"/>
    <x v="33"/>
    <n v="6932718624"/>
    <d v="2020-02-16T00:00:00"/>
    <d v="2020-03-17T00:00:00"/>
    <n v="7279"/>
    <n v="0"/>
    <s v="No"/>
    <n v="0"/>
    <x v="0"/>
    <d v="2020-03-07T00:00:00"/>
    <n v="20"/>
    <n v="0"/>
  </r>
  <r>
    <x v="4"/>
    <x v="80"/>
    <x v="79"/>
    <n v="6937126139"/>
    <d v="2020-07-06T00:00:00"/>
    <d v="2020-08-05T00:00:00"/>
    <n v="5274"/>
    <n v="0"/>
    <s v="No"/>
    <n v="0"/>
    <x v="0"/>
    <d v="2020-08-05T00:00:00"/>
    <n v="30"/>
    <n v="0"/>
  </r>
  <r>
    <x v="1"/>
    <x v="59"/>
    <x v="59"/>
    <n v="2207769609"/>
    <d v="2021-05-07T00:00:00"/>
    <d v="2021-06-06T00:00:00"/>
    <n v="5022"/>
    <n v="1"/>
    <s v="Yes"/>
    <n v="0"/>
    <x v="1"/>
    <d v="2021-06-06T00:00:00"/>
    <n v="30"/>
    <n v="0"/>
  </r>
  <r>
    <x v="4"/>
    <x v="62"/>
    <x v="62"/>
    <n v="6946879920"/>
    <d v="2020-11-04T00:00:00"/>
    <d v="2020-12-04T00:00:00"/>
    <n v="3749"/>
    <n v="0"/>
    <s v="No"/>
    <n v="0"/>
    <x v="0"/>
    <d v="2020-11-23T00:00:00"/>
    <n v="19"/>
    <n v="0"/>
  </r>
  <r>
    <x v="3"/>
    <x v="27"/>
    <x v="27"/>
    <n v="6950783855"/>
    <d v="2020-03-21T00:00:00"/>
    <d v="2020-04-20T00:00:00"/>
    <n v="8813"/>
    <n v="1"/>
    <s v="Yes"/>
    <n v="0"/>
    <x v="1"/>
    <d v="2020-04-06T00:00:00"/>
    <n v="16"/>
    <n v="0"/>
  </r>
  <r>
    <x v="2"/>
    <x v="96"/>
    <x v="95"/>
    <n v="6959096166"/>
    <d v="2021-06-27T00:00:00"/>
    <d v="2021-07-27T00:00:00"/>
    <n v="5534"/>
    <n v="0"/>
    <s v="No"/>
    <n v="0"/>
    <x v="0"/>
    <d v="2021-07-20T00:00:00"/>
    <n v="23"/>
    <n v="0"/>
  </r>
  <r>
    <x v="3"/>
    <x v="74"/>
    <x v="29"/>
    <n v="6959534505"/>
    <d v="2020-11-15T00:00:00"/>
    <d v="2020-12-15T00:00:00"/>
    <n v="1036"/>
    <n v="0"/>
    <s v="No"/>
    <n v="0"/>
    <x v="0"/>
    <d v="2020-12-08T00:00:00"/>
    <n v="23"/>
    <n v="0"/>
  </r>
  <r>
    <x v="1"/>
    <x v="11"/>
    <x v="11"/>
    <n v="6960019922"/>
    <d v="2020-07-21T00:00:00"/>
    <d v="2020-08-20T00:00:00"/>
    <n v="7958"/>
    <n v="0"/>
    <s v="No"/>
    <n v="0"/>
    <x v="0"/>
    <d v="2020-07-29T00:00:00"/>
    <n v="8"/>
    <n v="0"/>
  </r>
  <r>
    <x v="4"/>
    <x v="84"/>
    <x v="83"/>
    <n v="6961910816"/>
    <d v="2021-08-26T00:00:00"/>
    <d v="2021-09-25T00:00:00"/>
    <n v="5978"/>
    <n v="1"/>
    <s v="Yes"/>
    <n v="0"/>
    <x v="1"/>
    <d v="2021-09-21T00:00:00"/>
    <n v="26"/>
    <n v="0"/>
  </r>
  <r>
    <x v="4"/>
    <x v="62"/>
    <x v="62"/>
    <n v="6964839828"/>
    <d v="2020-06-26T00:00:00"/>
    <d v="2020-07-26T00:00:00"/>
    <n v="6812"/>
    <n v="0"/>
    <s v="No"/>
    <n v="0"/>
    <x v="0"/>
    <d v="2020-07-23T00:00:00"/>
    <n v="27"/>
    <n v="0"/>
  </r>
  <r>
    <x v="0"/>
    <x v="38"/>
    <x v="38"/>
    <n v="6965323270"/>
    <d v="2021-02-23T00:00:00"/>
    <d v="2021-03-25T00:00:00"/>
    <n v="5898"/>
    <n v="0"/>
    <s v="No"/>
    <n v="0"/>
    <x v="0"/>
    <d v="2021-03-12T00:00:00"/>
    <n v="17"/>
    <n v="0"/>
  </r>
  <r>
    <x v="1"/>
    <x v="58"/>
    <x v="58"/>
    <n v="706375400"/>
    <d v="2021-05-12T00:00:00"/>
    <d v="2021-06-11T00:00:00"/>
    <n v="5499"/>
    <n v="1"/>
    <s v="Yes"/>
    <n v="0"/>
    <x v="1"/>
    <d v="2021-06-15T00:00:00"/>
    <n v="34"/>
    <n v="4"/>
  </r>
  <r>
    <x v="0"/>
    <x v="98"/>
    <x v="97"/>
    <n v="6970184838"/>
    <d v="2021-08-28T00:00:00"/>
    <d v="2021-09-27T00:00:00"/>
    <n v="8128"/>
    <n v="0"/>
    <s v="No"/>
    <n v="0"/>
    <x v="0"/>
    <d v="2021-09-22T00:00:00"/>
    <n v="25"/>
    <n v="0"/>
  </r>
  <r>
    <x v="3"/>
    <x v="27"/>
    <x v="27"/>
    <n v="6974701547"/>
    <d v="2020-09-27T00:00:00"/>
    <d v="2020-10-27T00:00:00"/>
    <n v="1422"/>
    <n v="0"/>
    <s v="No"/>
    <n v="0"/>
    <x v="0"/>
    <d v="2020-10-04T00:00:00"/>
    <n v="7"/>
    <n v="0"/>
  </r>
  <r>
    <x v="4"/>
    <x v="7"/>
    <x v="7"/>
    <n v="6984488539"/>
    <d v="2021-03-21T00:00:00"/>
    <d v="2021-04-20T00:00:00"/>
    <n v="8443"/>
    <n v="1"/>
    <s v="Yes"/>
    <n v="0"/>
    <x v="1"/>
    <d v="2021-05-20T00:00:00"/>
    <n v="60"/>
    <n v="30"/>
  </r>
  <r>
    <x v="2"/>
    <x v="96"/>
    <x v="95"/>
    <n v="6985831527"/>
    <d v="2021-10-22T00:00:00"/>
    <d v="2021-11-21T00:00:00"/>
    <n v="6672"/>
    <n v="0"/>
    <s v="No"/>
    <n v="0"/>
    <x v="0"/>
    <d v="2021-11-10T00:00:00"/>
    <n v="19"/>
    <n v="0"/>
  </r>
  <r>
    <x v="1"/>
    <x v="50"/>
    <x v="50"/>
    <n v="6988048839"/>
    <d v="2020-06-05T00:00:00"/>
    <d v="2020-07-05T00:00:00"/>
    <n v="7160"/>
    <n v="0"/>
    <s v="No"/>
    <n v="0"/>
    <x v="0"/>
    <d v="2020-06-06T00:00:00"/>
    <n v="1"/>
    <n v="0"/>
  </r>
  <r>
    <x v="2"/>
    <x v="14"/>
    <x v="14"/>
    <n v="6998465986"/>
    <d v="2020-02-14T00:00:00"/>
    <d v="2020-03-15T00:00:00"/>
    <n v="3005"/>
    <n v="0"/>
    <s v="No"/>
    <n v="0"/>
    <x v="0"/>
    <d v="2020-02-21T00:00:00"/>
    <n v="7"/>
    <n v="0"/>
  </r>
  <r>
    <x v="3"/>
    <x v="74"/>
    <x v="29"/>
    <n v="7005945991"/>
    <d v="2021-04-23T00:00:00"/>
    <d v="2021-05-23T00:00:00"/>
    <n v="3275"/>
    <n v="0"/>
    <s v="No"/>
    <n v="0"/>
    <x v="0"/>
    <d v="2021-05-26T00:00:00"/>
    <n v="33"/>
    <n v="3"/>
  </r>
  <r>
    <x v="2"/>
    <x v="96"/>
    <x v="95"/>
    <n v="7008503597"/>
    <d v="2021-01-02T00:00:00"/>
    <d v="2021-02-01T00:00:00"/>
    <n v="5066"/>
    <n v="0"/>
    <s v="No"/>
    <n v="0"/>
    <x v="0"/>
    <d v="2021-01-24T00:00:00"/>
    <n v="22"/>
    <n v="0"/>
  </r>
  <r>
    <x v="4"/>
    <x v="69"/>
    <x v="69"/>
    <n v="7009543833"/>
    <d v="2020-08-03T00:00:00"/>
    <d v="2020-09-02T00:00:00"/>
    <n v="2338"/>
    <n v="0"/>
    <s v="No"/>
    <n v="0"/>
    <x v="0"/>
    <d v="2020-09-03T00:00:00"/>
    <n v="31"/>
    <n v="1"/>
  </r>
  <r>
    <x v="1"/>
    <x v="46"/>
    <x v="46"/>
    <n v="3960704578"/>
    <d v="2021-05-12T00:00:00"/>
    <d v="2021-06-11T00:00:00"/>
    <n v="10016"/>
    <n v="1"/>
    <s v="Yes"/>
    <n v="0"/>
    <x v="1"/>
    <d v="2021-06-22T00:00:00"/>
    <n v="41"/>
    <n v="11"/>
  </r>
  <r>
    <x v="0"/>
    <x v="38"/>
    <x v="38"/>
    <n v="7022807641"/>
    <d v="2020-03-03T00:00:00"/>
    <d v="2020-04-02T00:00:00"/>
    <n v="6117"/>
    <n v="0"/>
    <s v="No"/>
    <n v="0"/>
    <x v="0"/>
    <d v="2020-03-29T00:00:00"/>
    <n v="26"/>
    <n v="0"/>
  </r>
  <r>
    <x v="2"/>
    <x v="18"/>
    <x v="18"/>
    <n v="7032806438"/>
    <d v="2020-02-14T00:00:00"/>
    <d v="2020-03-15T00:00:00"/>
    <n v="4666"/>
    <n v="0"/>
    <s v="No"/>
    <n v="0"/>
    <x v="0"/>
    <d v="2020-03-27T00:00:00"/>
    <n v="42"/>
    <n v="12"/>
  </r>
  <r>
    <x v="1"/>
    <x v="55"/>
    <x v="55"/>
    <n v="2014191611"/>
    <d v="2021-05-17T00:00:00"/>
    <d v="2021-06-16T00:00:00"/>
    <n v="7672"/>
    <n v="1"/>
    <s v="Yes"/>
    <n v="0"/>
    <x v="1"/>
    <d v="2021-06-06T00:00:00"/>
    <n v="20"/>
    <n v="0"/>
  </r>
  <r>
    <x v="0"/>
    <x v="98"/>
    <x v="97"/>
    <n v="7043895839"/>
    <d v="2020-05-02T00:00:00"/>
    <d v="2020-06-01T00:00:00"/>
    <n v="12076"/>
    <n v="0"/>
    <s v="No"/>
    <n v="0"/>
    <x v="0"/>
    <d v="2020-05-24T00:00:00"/>
    <n v="22"/>
    <n v="0"/>
  </r>
  <r>
    <x v="4"/>
    <x v="83"/>
    <x v="82"/>
    <n v="7050267416"/>
    <d v="2021-08-21T00:00:00"/>
    <d v="2021-09-20T00:00:00"/>
    <n v="6816"/>
    <n v="0"/>
    <s v="No"/>
    <n v="0"/>
    <x v="0"/>
    <d v="2021-09-11T00:00:00"/>
    <n v="21"/>
    <n v="0"/>
  </r>
  <r>
    <x v="0"/>
    <x v="22"/>
    <x v="22"/>
    <n v="7056189326"/>
    <d v="2020-05-20T00:00:00"/>
    <d v="2020-06-19T00:00:00"/>
    <n v="5381"/>
    <n v="0"/>
    <s v="No"/>
    <n v="0"/>
    <x v="0"/>
    <d v="2020-06-17T00:00:00"/>
    <n v="28"/>
    <n v="0"/>
  </r>
  <r>
    <x v="4"/>
    <x v="87"/>
    <x v="86"/>
    <n v="7056862793"/>
    <d v="2021-07-07T00:00:00"/>
    <d v="2021-08-06T00:00:00"/>
    <n v="6803"/>
    <n v="0"/>
    <s v="No"/>
    <n v="0"/>
    <x v="0"/>
    <d v="2021-08-01T00:00:00"/>
    <n v="25"/>
    <n v="0"/>
  </r>
  <r>
    <x v="4"/>
    <x v="56"/>
    <x v="56"/>
    <n v="7059816083"/>
    <d v="2021-09-08T00:00:00"/>
    <d v="2021-10-08T00:00:00"/>
    <n v="3800"/>
    <n v="1"/>
    <s v="Yes"/>
    <n v="0"/>
    <x v="1"/>
    <d v="2021-10-02T00:00:00"/>
    <n v="24"/>
    <n v="0"/>
  </r>
  <r>
    <x v="4"/>
    <x v="51"/>
    <x v="51"/>
    <n v="7074243715"/>
    <d v="2021-09-03T00:00:00"/>
    <d v="2021-10-03T00:00:00"/>
    <n v="6929"/>
    <n v="0"/>
    <s v="No"/>
    <n v="0"/>
    <x v="0"/>
    <d v="2021-10-04T00:00:00"/>
    <n v="31"/>
    <n v="1"/>
  </r>
  <r>
    <x v="2"/>
    <x v="61"/>
    <x v="61"/>
    <n v="7074598959"/>
    <d v="2021-04-06T00:00:00"/>
    <d v="2021-05-06T00:00:00"/>
    <n v="4225"/>
    <n v="0"/>
    <s v="No"/>
    <n v="0"/>
    <x v="0"/>
    <d v="2021-04-11T00:00:00"/>
    <n v="5"/>
    <n v="0"/>
  </r>
  <r>
    <x v="1"/>
    <x v="54"/>
    <x v="54"/>
    <n v="7076480298"/>
    <d v="2021-05-18T00:00:00"/>
    <d v="2021-06-17T00:00:00"/>
    <n v="5153"/>
    <n v="0"/>
    <s v="No"/>
    <n v="0"/>
    <x v="0"/>
    <d v="2021-06-03T00:00:00"/>
    <n v="16"/>
    <n v="0"/>
  </r>
  <r>
    <x v="2"/>
    <x v="12"/>
    <x v="12"/>
    <n v="7083555556"/>
    <d v="2020-05-31T00:00:00"/>
    <d v="2020-06-30T00:00:00"/>
    <n v="8426"/>
    <n v="0"/>
    <s v="No"/>
    <n v="0"/>
    <x v="0"/>
    <d v="2020-06-09T00:00:00"/>
    <n v="9"/>
    <n v="0"/>
  </r>
  <r>
    <x v="2"/>
    <x v="85"/>
    <x v="84"/>
    <n v="7084470394"/>
    <d v="2021-06-01T00:00:00"/>
    <d v="2021-07-01T00:00:00"/>
    <n v="8153"/>
    <n v="1"/>
    <s v="Yes"/>
    <n v="0"/>
    <x v="1"/>
    <d v="2021-07-13T00:00:00"/>
    <n v="42"/>
    <n v="12"/>
  </r>
  <r>
    <x v="1"/>
    <x v="79"/>
    <x v="78"/>
    <n v="7085238926"/>
    <d v="2021-08-13T00:00:00"/>
    <d v="2021-09-12T00:00:00"/>
    <n v="6332"/>
    <n v="0"/>
    <s v="No"/>
    <n v="0"/>
    <x v="0"/>
    <d v="2021-09-11T00:00:00"/>
    <n v="29"/>
    <n v="0"/>
  </r>
  <r>
    <x v="2"/>
    <x v="81"/>
    <x v="80"/>
    <n v="7091388946"/>
    <d v="2021-02-12T00:00:00"/>
    <d v="2021-03-14T00:00:00"/>
    <n v="6030"/>
    <n v="1"/>
    <s v="Yes"/>
    <n v="0"/>
    <x v="1"/>
    <d v="2021-04-06T00:00:00"/>
    <n v="53"/>
    <n v="23"/>
  </r>
  <r>
    <x v="3"/>
    <x v="65"/>
    <x v="65"/>
    <n v="7091811282"/>
    <d v="2020-08-18T00:00:00"/>
    <d v="2020-09-17T00:00:00"/>
    <n v="1518"/>
    <n v="0"/>
    <s v="No"/>
    <n v="0"/>
    <x v="0"/>
    <d v="2020-08-25T00:00:00"/>
    <n v="7"/>
    <n v="0"/>
  </r>
  <r>
    <x v="0"/>
    <x v="57"/>
    <x v="57"/>
    <n v="7092718520"/>
    <d v="2020-12-02T00:00:00"/>
    <d v="2021-01-01T00:00:00"/>
    <n v="5017"/>
    <n v="0"/>
    <s v="No"/>
    <n v="0"/>
    <x v="0"/>
    <d v="2020-12-24T00:00:00"/>
    <n v="22"/>
    <n v="0"/>
  </r>
  <r>
    <x v="3"/>
    <x v="9"/>
    <x v="9"/>
    <n v="7093044151"/>
    <d v="2021-01-25T00:00:00"/>
    <d v="2021-02-24T00:00:00"/>
    <n v="708"/>
    <n v="0"/>
    <s v="No"/>
    <n v="0"/>
    <x v="0"/>
    <d v="2021-02-19T00:00:00"/>
    <n v="25"/>
    <n v="0"/>
  </r>
  <r>
    <x v="2"/>
    <x v="96"/>
    <x v="95"/>
    <n v="7096221227"/>
    <d v="2021-09-02T00:00:00"/>
    <d v="2021-10-02T00:00:00"/>
    <n v="6659"/>
    <n v="0"/>
    <s v="No"/>
    <n v="0"/>
    <x v="0"/>
    <d v="2021-10-03T00:00:00"/>
    <n v="31"/>
    <n v="1"/>
  </r>
  <r>
    <x v="0"/>
    <x v="98"/>
    <x v="97"/>
    <n v="7097948653"/>
    <d v="2020-01-09T00:00:00"/>
    <d v="2020-02-08T00:00:00"/>
    <n v="5686"/>
    <n v="0"/>
    <s v="No"/>
    <n v="0"/>
    <x v="0"/>
    <d v="2020-01-27T00:00:00"/>
    <n v="18"/>
    <n v="0"/>
  </r>
  <r>
    <x v="0"/>
    <x v="78"/>
    <x v="77"/>
    <n v="7100218787"/>
    <d v="2021-07-23T00:00:00"/>
    <d v="2021-08-22T00:00:00"/>
    <n v="6189"/>
    <n v="0"/>
    <s v="No"/>
    <n v="0"/>
    <x v="0"/>
    <d v="2021-08-10T00:00:00"/>
    <n v="18"/>
    <n v="0"/>
  </r>
  <r>
    <x v="1"/>
    <x v="43"/>
    <x v="43"/>
    <n v="4900239305"/>
    <d v="2021-05-17T00:00:00"/>
    <d v="2021-06-16T00:00:00"/>
    <n v="9888"/>
    <n v="1"/>
    <s v="Yes"/>
    <n v="0"/>
    <x v="1"/>
    <d v="2021-07-04T00:00:00"/>
    <n v="48"/>
    <n v="18"/>
  </r>
  <r>
    <x v="3"/>
    <x v="9"/>
    <x v="9"/>
    <n v="7108337906"/>
    <d v="2021-07-03T00:00:00"/>
    <d v="2021-08-02T00:00:00"/>
    <n v="1712"/>
    <n v="0"/>
    <s v="No"/>
    <n v="0"/>
    <x v="0"/>
    <d v="2021-08-01T00:00:00"/>
    <n v="29"/>
    <n v="0"/>
  </r>
  <r>
    <x v="4"/>
    <x v="31"/>
    <x v="31"/>
    <n v="7115348997"/>
    <d v="2021-11-23T00:00:00"/>
    <d v="2021-12-23T00:00:00"/>
    <n v="4747"/>
    <n v="0"/>
    <s v="No"/>
    <n v="0"/>
    <x v="0"/>
    <d v="2021-12-12T00:00:00"/>
    <n v="19"/>
    <n v="0"/>
  </r>
  <r>
    <x v="0"/>
    <x v="48"/>
    <x v="48"/>
    <n v="7117238418"/>
    <d v="2020-03-03T00:00:00"/>
    <d v="2020-04-02T00:00:00"/>
    <n v="3626"/>
    <n v="0"/>
    <s v="No"/>
    <n v="0"/>
    <x v="0"/>
    <d v="2020-03-28T00:00:00"/>
    <n v="25"/>
    <n v="0"/>
  </r>
  <r>
    <x v="1"/>
    <x v="79"/>
    <x v="78"/>
    <n v="7117316793"/>
    <d v="2020-11-17T00:00:00"/>
    <d v="2020-12-17T00:00:00"/>
    <n v="6217"/>
    <n v="0"/>
    <s v="No"/>
    <n v="0"/>
    <x v="0"/>
    <d v="2021-01-04T00:00:00"/>
    <n v="48"/>
    <n v="18"/>
  </r>
  <r>
    <x v="3"/>
    <x v="53"/>
    <x v="53"/>
    <n v="7127477711"/>
    <d v="2021-11-25T00:00:00"/>
    <d v="2021-12-25T00:00:00"/>
    <n v="4108"/>
    <n v="0"/>
    <s v="No"/>
    <n v="0"/>
    <x v="0"/>
    <d v="2022-01-02T00:00:00"/>
    <n v="38"/>
    <n v="8"/>
  </r>
  <r>
    <x v="0"/>
    <x v="33"/>
    <x v="33"/>
    <n v="7133128659"/>
    <d v="2021-09-09T00:00:00"/>
    <d v="2021-10-09T00:00:00"/>
    <n v="4852"/>
    <n v="0"/>
    <s v="No"/>
    <n v="0"/>
    <x v="0"/>
    <d v="2021-09-19T00:00:00"/>
    <n v="10"/>
    <n v="0"/>
  </r>
  <r>
    <x v="1"/>
    <x v="68"/>
    <x v="68"/>
    <n v="7138243506"/>
    <d v="2020-04-26T00:00:00"/>
    <d v="2020-05-26T00:00:00"/>
    <n v="9676"/>
    <n v="0"/>
    <s v="No"/>
    <n v="0"/>
    <x v="0"/>
    <d v="2020-05-24T00:00:00"/>
    <n v="28"/>
    <n v="0"/>
  </r>
  <r>
    <x v="4"/>
    <x v="66"/>
    <x v="66"/>
    <n v="7142055006"/>
    <d v="2021-03-07T00:00:00"/>
    <d v="2021-04-06T00:00:00"/>
    <n v="5660"/>
    <n v="1"/>
    <s v="Yes"/>
    <n v="0"/>
    <x v="1"/>
    <d v="2021-04-01T00:00:00"/>
    <n v="25"/>
    <n v="0"/>
  </r>
  <r>
    <x v="4"/>
    <x v="56"/>
    <x v="56"/>
    <n v="7152404667"/>
    <d v="2021-01-13T00:00:00"/>
    <d v="2021-02-12T00:00:00"/>
    <n v="5660"/>
    <n v="1"/>
    <s v="Yes"/>
    <n v="0"/>
    <x v="1"/>
    <d v="2021-02-09T00:00:00"/>
    <n v="27"/>
    <n v="0"/>
  </r>
  <r>
    <x v="3"/>
    <x v="47"/>
    <x v="47"/>
    <n v="7152757733"/>
    <d v="2020-11-16T00:00:00"/>
    <d v="2020-12-16T00:00:00"/>
    <n v="3939"/>
    <n v="1"/>
    <s v="Yes"/>
    <n v="0"/>
    <x v="1"/>
    <d v="2021-01-03T00:00:00"/>
    <n v="48"/>
    <n v="18"/>
  </r>
  <r>
    <x v="4"/>
    <x v="80"/>
    <x v="79"/>
    <n v="7152768721"/>
    <d v="2021-08-21T00:00:00"/>
    <d v="2021-09-20T00:00:00"/>
    <n v="8185"/>
    <n v="0"/>
    <s v="No"/>
    <n v="0"/>
    <x v="0"/>
    <d v="2021-09-08T00:00:00"/>
    <n v="18"/>
    <n v="0"/>
  </r>
  <r>
    <x v="4"/>
    <x v="66"/>
    <x v="66"/>
    <n v="7166848125"/>
    <d v="2021-09-25T00:00:00"/>
    <d v="2021-10-25T00:00:00"/>
    <n v="5245"/>
    <n v="0"/>
    <s v="No"/>
    <n v="0"/>
    <x v="0"/>
    <d v="2021-10-12T00:00:00"/>
    <n v="17"/>
    <n v="0"/>
  </r>
  <r>
    <x v="1"/>
    <x v="35"/>
    <x v="35"/>
    <n v="7167433652"/>
    <d v="2020-02-08T00:00:00"/>
    <d v="2020-03-09T00:00:00"/>
    <n v="4847"/>
    <n v="0"/>
    <s v="No"/>
    <n v="0"/>
    <x v="0"/>
    <d v="2020-03-18T00:00:00"/>
    <n v="39"/>
    <n v="9"/>
  </r>
  <r>
    <x v="3"/>
    <x v="91"/>
    <x v="90"/>
    <n v="7170674351"/>
    <d v="2021-09-09T00:00:00"/>
    <d v="2021-10-09T00:00:00"/>
    <n v="796"/>
    <n v="0"/>
    <s v="No"/>
    <n v="0"/>
    <x v="0"/>
    <d v="2021-09-22T00:00:00"/>
    <n v="13"/>
    <n v="0"/>
  </r>
  <r>
    <x v="0"/>
    <x v="23"/>
    <x v="23"/>
    <n v="7171739266"/>
    <d v="2020-02-14T00:00:00"/>
    <d v="2020-03-15T00:00:00"/>
    <n v="7647"/>
    <n v="0"/>
    <s v="No"/>
    <n v="0"/>
    <x v="0"/>
    <d v="2020-03-28T00:00:00"/>
    <n v="43"/>
    <n v="13"/>
  </r>
  <r>
    <x v="0"/>
    <x v="15"/>
    <x v="15"/>
    <n v="7175346419"/>
    <d v="2020-04-01T00:00:00"/>
    <d v="2020-05-01T00:00:00"/>
    <n v="10070"/>
    <n v="0"/>
    <s v="No"/>
    <n v="0"/>
    <x v="0"/>
    <d v="2020-04-16T00:00:00"/>
    <n v="15"/>
    <n v="0"/>
  </r>
  <r>
    <x v="2"/>
    <x v="21"/>
    <x v="21"/>
    <n v="7176685266"/>
    <d v="2020-03-10T00:00:00"/>
    <d v="2020-04-09T00:00:00"/>
    <n v="7599"/>
    <n v="0"/>
    <s v="No"/>
    <n v="0"/>
    <x v="0"/>
    <d v="2020-04-01T00:00:00"/>
    <n v="22"/>
    <n v="0"/>
  </r>
  <r>
    <x v="3"/>
    <x v="97"/>
    <x v="96"/>
    <n v="7186710473"/>
    <d v="2021-03-28T00:00:00"/>
    <d v="2021-04-27T00:00:00"/>
    <n v="5557"/>
    <n v="0"/>
    <s v="No"/>
    <n v="0"/>
    <x v="0"/>
    <d v="2021-04-19T00:00:00"/>
    <n v="22"/>
    <n v="0"/>
  </r>
  <r>
    <x v="1"/>
    <x v="16"/>
    <x v="16"/>
    <n v="7190128567"/>
    <d v="2020-12-29T00:00:00"/>
    <d v="2021-01-28T00:00:00"/>
    <n v="8393"/>
    <n v="0"/>
    <s v="No"/>
    <n v="0"/>
    <x v="0"/>
    <d v="2021-01-18T00:00:00"/>
    <n v="20"/>
    <n v="0"/>
  </r>
  <r>
    <x v="0"/>
    <x v="38"/>
    <x v="38"/>
    <n v="7197069769"/>
    <d v="2020-02-27T00:00:00"/>
    <d v="2020-03-28T00:00:00"/>
    <n v="4875"/>
    <n v="0"/>
    <s v="No"/>
    <n v="0"/>
    <x v="0"/>
    <d v="2020-03-19T00:00:00"/>
    <n v="21"/>
    <n v="0"/>
  </r>
  <r>
    <x v="4"/>
    <x v="42"/>
    <x v="42"/>
    <n v="7197991217"/>
    <d v="2021-03-26T00:00:00"/>
    <d v="2021-04-25T00:00:00"/>
    <n v="4898"/>
    <n v="0"/>
    <s v="No"/>
    <n v="0"/>
    <x v="0"/>
    <d v="2021-04-21T00:00:00"/>
    <n v="26"/>
    <n v="0"/>
  </r>
  <r>
    <x v="2"/>
    <x v="24"/>
    <x v="24"/>
    <n v="7200684326"/>
    <d v="2021-10-21T00:00:00"/>
    <d v="2021-11-20T00:00:00"/>
    <n v="5521"/>
    <n v="0"/>
    <s v="No"/>
    <n v="0"/>
    <x v="0"/>
    <d v="2021-11-06T00:00:00"/>
    <n v="16"/>
    <n v="0"/>
  </r>
  <r>
    <x v="4"/>
    <x v="87"/>
    <x v="86"/>
    <n v="7203564937"/>
    <d v="2021-11-21T00:00:00"/>
    <d v="2021-12-21T00:00:00"/>
    <n v="9248"/>
    <n v="0"/>
    <s v="No"/>
    <n v="0"/>
    <x v="0"/>
    <d v="2021-12-12T00:00:00"/>
    <n v="21"/>
    <n v="0"/>
  </r>
  <r>
    <x v="0"/>
    <x v="48"/>
    <x v="48"/>
    <n v="7210230347"/>
    <d v="2020-06-10T00:00:00"/>
    <d v="2020-07-10T00:00:00"/>
    <n v="4389"/>
    <n v="1"/>
    <s v="Yes"/>
    <n v="0"/>
    <x v="1"/>
    <d v="2020-07-12T00:00:00"/>
    <n v="32"/>
    <n v="2"/>
  </r>
  <r>
    <x v="2"/>
    <x v="17"/>
    <x v="17"/>
    <n v="7211101726"/>
    <d v="2020-08-28T00:00:00"/>
    <d v="2020-09-27T00:00:00"/>
    <n v="7943"/>
    <n v="1"/>
    <s v="Yes"/>
    <n v="1"/>
    <x v="2"/>
    <d v="2020-09-12T00:00:00"/>
    <n v="15"/>
    <n v="0"/>
  </r>
  <r>
    <x v="0"/>
    <x v="99"/>
    <x v="98"/>
    <n v="7214076449"/>
    <d v="2020-06-16T00:00:00"/>
    <d v="2020-07-16T00:00:00"/>
    <n v="6447"/>
    <n v="1"/>
    <s v="Yes"/>
    <n v="0"/>
    <x v="1"/>
    <d v="2020-07-04T00:00:00"/>
    <n v="18"/>
    <n v="0"/>
  </r>
  <r>
    <x v="2"/>
    <x v="85"/>
    <x v="84"/>
    <n v="7214943606"/>
    <d v="2020-04-21T00:00:00"/>
    <d v="2020-05-21T00:00:00"/>
    <n v="8836"/>
    <n v="1"/>
    <s v="Yes"/>
    <n v="0"/>
    <x v="1"/>
    <d v="2020-06-12T00:00:00"/>
    <n v="52"/>
    <n v="22"/>
  </r>
  <r>
    <x v="3"/>
    <x v="74"/>
    <x v="29"/>
    <n v="7217104959"/>
    <d v="2020-04-10T00:00:00"/>
    <d v="2020-05-10T00:00:00"/>
    <n v="2099"/>
    <n v="1"/>
    <s v="Yes"/>
    <n v="0"/>
    <x v="1"/>
    <d v="2020-05-20T00:00:00"/>
    <n v="40"/>
    <n v="10"/>
  </r>
  <r>
    <x v="0"/>
    <x v="2"/>
    <x v="2"/>
    <n v="7218524698"/>
    <d v="2020-03-17T00:00:00"/>
    <d v="2020-04-16T00:00:00"/>
    <n v="8015"/>
    <n v="0"/>
    <s v="No"/>
    <n v="0"/>
    <x v="0"/>
    <d v="2020-03-23T00:00:00"/>
    <n v="6"/>
    <n v="0"/>
  </r>
  <r>
    <x v="4"/>
    <x v="42"/>
    <x v="42"/>
    <n v="7218542419"/>
    <d v="2020-10-15T00:00:00"/>
    <d v="2020-11-14T00:00:00"/>
    <n v="4664"/>
    <n v="0"/>
    <s v="No"/>
    <n v="0"/>
    <x v="0"/>
    <d v="2020-11-08T00:00:00"/>
    <n v="24"/>
    <n v="0"/>
  </r>
  <r>
    <x v="1"/>
    <x v="58"/>
    <x v="58"/>
    <n v="1933976534"/>
    <d v="2021-05-19T00:00:00"/>
    <d v="2021-06-18T00:00:00"/>
    <n v="5999"/>
    <n v="1"/>
    <s v="Yes"/>
    <n v="1"/>
    <x v="2"/>
    <d v="2021-06-17T00:00:00"/>
    <n v="29"/>
    <n v="0"/>
  </r>
  <r>
    <x v="0"/>
    <x v="34"/>
    <x v="34"/>
    <n v="7237340902"/>
    <d v="2020-02-03T00:00:00"/>
    <d v="2020-03-04T00:00:00"/>
    <n v="6848"/>
    <n v="0"/>
    <s v="No"/>
    <n v="0"/>
    <x v="0"/>
    <d v="2020-03-05T00:00:00"/>
    <n v="31"/>
    <n v="1"/>
  </r>
  <r>
    <x v="0"/>
    <x v="33"/>
    <x v="33"/>
    <n v="7244293293"/>
    <d v="2020-10-16T00:00:00"/>
    <d v="2020-11-15T00:00:00"/>
    <n v="6958"/>
    <n v="0"/>
    <s v="No"/>
    <n v="0"/>
    <x v="0"/>
    <d v="2020-10-30T00:00:00"/>
    <n v="14"/>
    <n v="0"/>
  </r>
  <r>
    <x v="1"/>
    <x v="11"/>
    <x v="11"/>
    <n v="321937283"/>
    <d v="2021-05-25T00:00:00"/>
    <d v="2021-06-24T00:00:00"/>
    <n v="7285"/>
    <n v="1"/>
    <s v="Yes"/>
    <n v="0"/>
    <x v="1"/>
    <d v="2021-06-08T00:00:00"/>
    <n v="14"/>
    <n v="0"/>
  </r>
  <r>
    <x v="3"/>
    <x v="65"/>
    <x v="65"/>
    <n v="7254664069"/>
    <d v="2020-07-26T00:00:00"/>
    <d v="2020-08-25T00:00:00"/>
    <n v="1336"/>
    <n v="0"/>
    <s v="No"/>
    <n v="0"/>
    <x v="0"/>
    <d v="2020-08-06T00:00:00"/>
    <n v="11"/>
    <n v="0"/>
  </r>
  <r>
    <x v="4"/>
    <x v="83"/>
    <x v="82"/>
    <n v="7259837539"/>
    <d v="2020-04-13T00:00:00"/>
    <d v="2020-05-13T00:00:00"/>
    <n v="6729"/>
    <n v="0"/>
    <s v="No"/>
    <n v="0"/>
    <x v="0"/>
    <d v="2020-05-12T00:00:00"/>
    <n v="29"/>
    <n v="0"/>
  </r>
  <r>
    <x v="4"/>
    <x v="62"/>
    <x v="62"/>
    <n v="7270249713"/>
    <d v="2020-08-04T00:00:00"/>
    <d v="2020-09-03T00:00:00"/>
    <n v="8683"/>
    <n v="0"/>
    <s v="No"/>
    <n v="0"/>
    <x v="0"/>
    <d v="2020-09-06T00:00:00"/>
    <n v="33"/>
    <n v="3"/>
  </r>
  <r>
    <x v="1"/>
    <x v="52"/>
    <x v="52"/>
    <n v="5493577724"/>
    <d v="2021-05-25T00:00:00"/>
    <d v="2021-06-24T00:00:00"/>
    <n v="10981"/>
    <n v="1"/>
    <s v="Yes"/>
    <n v="1"/>
    <x v="2"/>
    <d v="2021-06-18T00:00:00"/>
    <n v="24"/>
    <n v="0"/>
  </r>
  <r>
    <x v="0"/>
    <x v="89"/>
    <x v="88"/>
    <n v="7282316945"/>
    <d v="2021-05-05T00:00:00"/>
    <d v="2021-06-04T00:00:00"/>
    <n v="7470"/>
    <n v="0"/>
    <s v="No"/>
    <n v="0"/>
    <x v="0"/>
    <d v="2021-06-10T00:00:00"/>
    <n v="36"/>
    <n v="6"/>
  </r>
  <r>
    <x v="0"/>
    <x v="0"/>
    <x v="0"/>
    <n v="7285560671"/>
    <d v="2021-08-16T00:00:00"/>
    <d v="2021-09-15T00:00:00"/>
    <n v="7090"/>
    <n v="0"/>
    <s v="No"/>
    <n v="0"/>
    <x v="0"/>
    <d v="2021-08-31T00:00:00"/>
    <n v="15"/>
    <n v="0"/>
  </r>
  <r>
    <x v="4"/>
    <x v="8"/>
    <x v="8"/>
    <n v="7295000938"/>
    <d v="2021-09-18T00:00:00"/>
    <d v="2021-10-18T00:00:00"/>
    <n v="5865"/>
    <n v="0"/>
    <s v="No"/>
    <n v="0"/>
    <x v="0"/>
    <d v="2021-10-29T00:00:00"/>
    <n v="41"/>
    <n v="11"/>
  </r>
  <r>
    <x v="3"/>
    <x v="65"/>
    <x v="65"/>
    <n v="7296232451"/>
    <d v="2021-02-09T00:00:00"/>
    <d v="2021-03-11T00:00:00"/>
    <n v="4052"/>
    <n v="0"/>
    <s v="No"/>
    <n v="0"/>
    <x v="0"/>
    <d v="2021-02-17T00:00:00"/>
    <n v="8"/>
    <n v="0"/>
  </r>
  <r>
    <x v="4"/>
    <x v="70"/>
    <x v="70"/>
    <n v="7298116315"/>
    <d v="2020-01-28T00:00:00"/>
    <d v="2020-02-27T00:00:00"/>
    <n v="6017"/>
    <n v="0"/>
    <s v="No"/>
    <n v="0"/>
    <x v="0"/>
    <d v="2020-02-08T00:00:00"/>
    <n v="11"/>
    <n v="0"/>
  </r>
  <r>
    <x v="0"/>
    <x v="34"/>
    <x v="34"/>
    <n v="7303916505"/>
    <d v="2020-01-31T00:00:00"/>
    <d v="2020-03-01T00:00:00"/>
    <n v="6955"/>
    <n v="0"/>
    <s v="No"/>
    <n v="0"/>
    <x v="0"/>
    <d v="2020-02-28T00:00:00"/>
    <n v="28"/>
    <n v="0"/>
  </r>
  <r>
    <x v="2"/>
    <x v="26"/>
    <x v="26"/>
    <n v="7310206701"/>
    <d v="2021-07-17T00:00:00"/>
    <d v="2021-08-16T00:00:00"/>
    <n v="3621"/>
    <n v="1"/>
    <s v="Yes"/>
    <n v="0"/>
    <x v="1"/>
    <d v="2021-08-28T00:00:00"/>
    <n v="42"/>
    <n v="12"/>
  </r>
  <r>
    <x v="0"/>
    <x v="15"/>
    <x v="15"/>
    <n v="7314902402"/>
    <d v="2021-07-12T00:00:00"/>
    <d v="2021-08-11T00:00:00"/>
    <n v="7196"/>
    <n v="0"/>
    <s v="No"/>
    <n v="0"/>
    <x v="0"/>
    <d v="2021-07-14T00:00:00"/>
    <n v="2"/>
    <n v="0"/>
  </r>
  <r>
    <x v="4"/>
    <x v="72"/>
    <x v="72"/>
    <n v="7314906808"/>
    <d v="2020-04-10T00:00:00"/>
    <d v="2020-05-10T00:00:00"/>
    <n v="6035"/>
    <n v="0"/>
    <s v="No"/>
    <n v="0"/>
    <x v="0"/>
    <d v="2020-05-03T00:00:00"/>
    <n v="23"/>
    <n v="0"/>
  </r>
  <r>
    <x v="4"/>
    <x v="84"/>
    <x v="83"/>
    <n v="7329436593"/>
    <d v="2021-09-24T00:00:00"/>
    <d v="2021-10-24T00:00:00"/>
    <n v="4371"/>
    <n v="0"/>
    <s v="No"/>
    <n v="0"/>
    <x v="0"/>
    <d v="2021-10-06T00:00:00"/>
    <n v="12"/>
    <n v="0"/>
  </r>
  <r>
    <x v="0"/>
    <x v="22"/>
    <x v="22"/>
    <n v="7332034292"/>
    <d v="2021-06-12T00:00:00"/>
    <d v="2021-07-12T00:00:00"/>
    <n v="5353"/>
    <n v="0"/>
    <s v="No"/>
    <n v="0"/>
    <x v="0"/>
    <d v="2021-06-30T00:00:00"/>
    <n v="18"/>
    <n v="0"/>
  </r>
  <r>
    <x v="1"/>
    <x v="16"/>
    <x v="16"/>
    <n v="7336219886"/>
    <d v="2021-06-22T00:00:00"/>
    <d v="2021-07-22T00:00:00"/>
    <n v="6294"/>
    <n v="0"/>
    <s v="No"/>
    <n v="0"/>
    <x v="0"/>
    <d v="2021-07-22T00:00:00"/>
    <n v="30"/>
    <n v="0"/>
  </r>
  <r>
    <x v="4"/>
    <x v="56"/>
    <x v="56"/>
    <n v="7344346525"/>
    <d v="2020-04-05T00:00:00"/>
    <d v="2020-05-05T00:00:00"/>
    <n v="2353"/>
    <n v="0"/>
    <s v="No"/>
    <n v="0"/>
    <x v="0"/>
    <d v="2020-04-23T00:00:00"/>
    <n v="18"/>
    <n v="0"/>
  </r>
  <r>
    <x v="4"/>
    <x v="73"/>
    <x v="73"/>
    <n v="7356874575"/>
    <d v="2021-07-17T00:00:00"/>
    <d v="2021-08-16T00:00:00"/>
    <n v="5673"/>
    <n v="0"/>
    <s v="No"/>
    <n v="0"/>
    <x v="0"/>
    <d v="2021-08-30T00:00:00"/>
    <n v="44"/>
    <n v="14"/>
  </r>
  <r>
    <x v="4"/>
    <x v="73"/>
    <x v="73"/>
    <n v="7358381863"/>
    <d v="2020-06-19T00:00:00"/>
    <d v="2020-07-19T00:00:00"/>
    <n v="6046"/>
    <n v="0"/>
    <s v="No"/>
    <n v="0"/>
    <x v="0"/>
    <d v="2020-07-29T00:00:00"/>
    <n v="40"/>
    <n v="10"/>
  </r>
  <r>
    <x v="3"/>
    <x v="65"/>
    <x v="65"/>
    <n v="7361584692"/>
    <d v="2020-11-27T00:00:00"/>
    <d v="2020-12-27T00:00:00"/>
    <n v="3549"/>
    <n v="0"/>
    <s v="No"/>
    <n v="0"/>
    <x v="0"/>
    <d v="2020-12-11T00:00:00"/>
    <n v="14"/>
    <n v="0"/>
  </r>
  <r>
    <x v="4"/>
    <x v="7"/>
    <x v="7"/>
    <n v="7364920654"/>
    <d v="2020-10-01T00:00:00"/>
    <d v="2020-10-31T00:00:00"/>
    <n v="5819"/>
    <n v="1"/>
    <s v="Yes"/>
    <n v="0"/>
    <x v="1"/>
    <d v="2020-11-21T00:00:00"/>
    <n v="51"/>
    <n v="21"/>
  </r>
  <r>
    <x v="3"/>
    <x v="27"/>
    <x v="27"/>
    <n v="7365861488"/>
    <d v="2021-10-05T00:00:00"/>
    <d v="2021-11-04T00:00:00"/>
    <n v="9142"/>
    <n v="0"/>
    <s v="No"/>
    <n v="0"/>
    <x v="0"/>
    <d v="2021-10-08T00:00:00"/>
    <n v="3"/>
    <n v="0"/>
  </r>
  <r>
    <x v="1"/>
    <x v="40"/>
    <x v="40"/>
    <n v="4965519306"/>
    <d v="2021-05-26T00:00:00"/>
    <d v="2021-06-25T00:00:00"/>
    <n v="5656"/>
    <n v="1"/>
    <s v="Yes"/>
    <n v="1"/>
    <x v="2"/>
    <d v="2021-06-06T00:00:00"/>
    <n v="11"/>
    <n v="0"/>
  </r>
  <r>
    <x v="2"/>
    <x v="17"/>
    <x v="17"/>
    <n v="7372190093"/>
    <d v="2020-06-14T00:00:00"/>
    <d v="2020-07-14T00:00:00"/>
    <n v="5063"/>
    <n v="1"/>
    <s v="Yes"/>
    <n v="0"/>
    <x v="1"/>
    <d v="2020-07-02T00:00:00"/>
    <n v="18"/>
    <n v="0"/>
  </r>
  <r>
    <x v="4"/>
    <x v="7"/>
    <x v="7"/>
    <n v="7372412216"/>
    <d v="2020-09-28T00:00:00"/>
    <d v="2020-10-28T00:00:00"/>
    <n v="9057"/>
    <n v="0"/>
    <s v="No"/>
    <n v="0"/>
    <x v="0"/>
    <d v="2020-11-02T00:00:00"/>
    <n v="35"/>
    <n v="5"/>
  </r>
  <r>
    <x v="0"/>
    <x v="23"/>
    <x v="23"/>
    <n v="7373872006"/>
    <d v="2020-10-21T00:00:00"/>
    <d v="2020-11-20T00:00:00"/>
    <n v="7012"/>
    <n v="0"/>
    <s v="No"/>
    <n v="0"/>
    <x v="0"/>
    <d v="2020-11-22T00:00:00"/>
    <n v="32"/>
    <n v="2"/>
  </r>
  <r>
    <x v="1"/>
    <x v="54"/>
    <x v="54"/>
    <n v="7379159223"/>
    <d v="2021-02-01T00:00:00"/>
    <d v="2021-03-03T00:00:00"/>
    <n v="5500"/>
    <n v="0"/>
    <s v="No"/>
    <n v="0"/>
    <x v="0"/>
    <d v="2021-02-22T00:00:00"/>
    <n v="21"/>
    <n v="0"/>
  </r>
  <r>
    <x v="1"/>
    <x v="54"/>
    <x v="54"/>
    <n v="7394801898"/>
    <d v="2021-05-27T00:00:00"/>
    <d v="2021-06-26T00:00:00"/>
    <n v="5089"/>
    <n v="0"/>
    <s v="No"/>
    <n v="0"/>
    <x v="0"/>
    <d v="2021-06-10T00:00:00"/>
    <n v="14"/>
    <n v="0"/>
  </r>
  <r>
    <x v="3"/>
    <x v="65"/>
    <x v="65"/>
    <n v="7400497460"/>
    <d v="2020-07-14T00:00:00"/>
    <d v="2020-08-13T00:00:00"/>
    <n v="1631"/>
    <n v="0"/>
    <s v="No"/>
    <n v="0"/>
    <x v="0"/>
    <d v="2020-07-26T00:00:00"/>
    <n v="12"/>
    <n v="0"/>
  </r>
  <r>
    <x v="3"/>
    <x v="47"/>
    <x v="47"/>
    <n v="7403439811"/>
    <d v="2021-06-02T00:00:00"/>
    <d v="2021-07-02T00:00:00"/>
    <n v="4156"/>
    <n v="0"/>
    <s v="No"/>
    <n v="0"/>
    <x v="0"/>
    <d v="2021-07-09T00:00:00"/>
    <n v="37"/>
    <n v="7"/>
  </r>
  <r>
    <x v="2"/>
    <x v="18"/>
    <x v="18"/>
    <n v="7406229116"/>
    <d v="2021-01-24T00:00:00"/>
    <d v="2021-02-23T00:00:00"/>
    <n v="6102"/>
    <n v="1"/>
    <s v="Yes"/>
    <n v="0"/>
    <x v="1"/>
    <d v="2021-03-16T00:00:00"/>
    <n v="51"/>
    <n v="21"/>
  </r>
  <r>
    <x v="0"/>
    <x v="23"/>
    <x v="23"/>
    <n v="7410471356"/>
    <d v="2020-09-07T00:00:00"/>
    <d v="2020-10-07T00:00:00"/>
    <n v="5088"/>
    <n v="0"/>
    <s v="No"/>
    <n v="0"/>
    <x v="0"/>
    <d v="2020-10-08T00:00:00"/>
    <n v="31"/>
    <n v="1"/>
  </r>
  <r>
    <x v="2"/>
    <x v="61"/>
    <x v="61"/>
    <n v="7419219204"/>
    <d v="2020-02-07T00:00:00"/>
    <d v="2020-03-08T00:00:00"/>
    <n v="7249"/>
    <n v="0"/>
    <s v="No"/>
    <n v="0"/>
    <x v="0"/>
    <d v="2020-02-10T00:00:00"/>
    <n v="3"/>
    <n v="0"/>
  </r>
  <r>
    <x v="3"/>
    <x v="6"/>
    <x v="6"/>
    <n v="7421024088"/>
    <d v="2021-03-26T00:00:00"/>
    <d v="2021-04-25T00:00:00"/>
    <n v="5797"/>
    <n v="1"/>
    <s v="Yes"/>
    <n v="0"/>
    <x v="1"/>
    <d v="2021-05-22T00:00:00"/>
    <n v="57"/>
    <n v="27"/>
  </r>
  <r>
    <x v="4"/>
    <x v="51"/>
    <x v="51"/>
    <n v="7423547921"/>
    <d v="2020-12-15T00:00:00"/>
    <d v="2021-01-14T00:00:00"/>
    <n v="6047"/>
    <n v="0"/>
    <s v="No"/>
    <n v="0"/>
    <x v="0"/>
    <d v="2021-01-19T00:00:00"/>
    <n v="35"/>
    <n v="5"/>
  </r>
  <r>
    <x v="4"/>
    <x v="8"/>
    <x v="8"/>
    <n v="7424213127"/>
    <d v="2021-07-13T00:00:00"/>
    <d v="2021-08-12T00:00:00"/>
    <n v="4656"/>
    <n v="0"/>
    <s v="No"/>
    <n v="0"/>
    <x v="0"/>
    <d v="2021-08-12T00:00:00"/>
    <n v="30"/>
    <n v="0"/>
  </r>
  <r>
    <x v="2"/>
    <x v="26"/>
    <x v="26"/>
    <n v="7427150614"/>
    <d v="2020-07-05T00:00:00"/>
    <d v="2020-08-04T00:00:00"/>
    <n v="774"/>
    <n v="0"/>
    <s v="No"/>
    <n v="0"/>
    <x v="0"/>
    <d v="2020-08-06T00:00:00"/>
    <n v="32"/>
    <n v="2"/>
  </r>
  <r>
    <x v="2"/>
    <x v="96"/>
    <x v="95"/>
    <n v="7450963607"/>
    <d v="2021-02-12T00:00:00"/>
    <d v="2021-03-14T00:00:00"/>
    <n v="6570"/>
    <n v="0"/>
    <s v="No"/>
    <n v="0"/>
    <x v="0"/>
    <d v="2021-03-12T00:00:00"/>
    <n v="28"/>
    <n v="0"/>
  </r>
  <r>
    <x v="0"/>
    <x v="23"/>
    <x v="23"/>
    <n v="7459726574"/>
    <d v="2021-03-27T00:00:00"/>
    <d v="2021-04-26T00:00:00"/>
    <n v="7457"/>
    <n v="0"/>
    <s v="No"/>
    <n v="0"/>
    <x v="0"/>
    <d v="2021-04-28T00:00:00"/>
    <n v="32"/>
    <n v="2"/>
  </r>
  <r>
    <x v="2"/>
    <x v="21"/>
    <x v="21"/>
    <n v="7461173643"/>
    <d v="2020-11-25T00:00:00"/>
    <d v="2020-12-25T00:00:00"/>
    <n v="7942"/>
    <n v="0"/>
    <s v="No"/>
    <n v="0"/>
    <x v="0"/>
    <d v="2020-12-10T00:00:00"/>
    <n v="15"/>
    <n v="0"/>
  </r>
  <r>
    <x v="3"/>
    <x v="92"/>
    <x v="91"/>
    <n v="7463017763"/>
    <d v="2020-11-29T00:00:00"/>
    <d v="2020-12-29T00:00:00"/>
    <n v="6376"/>
    <n v="0"/>
    <s v="No"/>
    <n v="0"/>
    <x v="0"/>
    <d v="2020-12-27T00:00:00"/>
    <n v="28"/>
    <n v="0"/>
  </r>
  <r>
    <x v="0"/>
    <x v="28"/>
    <x v="28"/>
    <n v="7469612917"/>
    <d v="2021-05-16T00:00:00"/>
    <d v="2021-06-15T00:00:00"/>
    <n v="8572"/>
    <n v="0"/>
    <s v="No"/>
    <n v="0"/>
    <x v="0"/>
    <d v="2021-05-30T00:00:00"/>
    <n v="14"/>
    <n v="0"/>
  </r>
  <r>
    <x v="2"/>
    <x v="96"/>
    <x v="95"/>
    <n v="7472160858"/>
    <d v="2020-03-10T00:00:00"/>
    <d v="2020-04-09T00:00:00"/>
    <n v="6688"/>
    <n v="1"/>
    <s v="Yes"/>
    <n v="0"/>
    <x v="1"/>
    <d v="2020-04-17T00:00:00"/>
    <n v="38"/>
    <n v="8"/>
  </r>
  <r>
    <x v="4"/>
    <x v="37"/>
    <x v="37"/>
    <n v="7479585452"/>
    <d v="2020-07-29T00:00:00"/>
    <d v="2020-08-28T00:00:00"/>
    <n v="6814"/>
    <n v="0"/>
    <s v="No"/>
    <n v="0"/>
    <x v="0"/>
    <d v="2020-08-27T00:00:00"/>
    <n v="29"/>
    <n v="0"/>
  </r>
  <r>
    <x v="0"/>
    <x v="33"/>
    <x v="33"/>
    <n v="7481115235"/>
    <d v="2020-10-21T00:00:00"/>
    <d v="2020-11-20T00:00:00"/>
    <n v="7670"/>
    <n v="0"/>
    <s v="No"/>
    <n v="0"/>
    <x v="0"/>
    <d v="2020-11-06T00:00:00"/>
    <n v="16"/>
    <n v="0"/>
  </r>
  <r>
    <x v="3"/>
    <x v="53"/>
    <x v="53"/>
    <n v="7483503715"/>
    <d v="2020-04-11T00:00:00"/>
    <d v="2020-05-11T00:00:00"/>
    <n v="5475"/>
    <n v="0"/>
    <s v="No"/>
    <n v="0"/>
    <x v="0"/>
    <d v="2020-05-07T00:00:00"/>
    <n v="26"/>
    <n v="0"/>
  </r>
  <r>
    <x v="3"/>
    <x v="92"/>
    <x v="91"/>
    <n v="7483571988"/>
    <d v="2021-11-09T00:00:00"/>
    <d v="2021-12-09T00:00:00"/>
    <n v="8532"/>
    <n v="0"/>
    <s v="No"/>
    <n v="0"/>
    <x v="0"/>
    <d v="2021-11-23T00:00:00"/>
    <n v="14"/>
    <n v="0"/>
  </r>
  <r>
    <x v="2"/>
    <x v="36"/>
    <x v="36"/>
    <n v="7485620358"/>
    <d v="2020-11-27T00:00:00"/>
    <d v="2020-12-27T00:00:00"/>
    <n v="5070"/>
    <n v="0"/>
    <s v="No"/>
    <n v="0"/>
    <x v="0"/>
    <d v="2020-12-21T00:00:00"/>
    <n v="24"/>
    <n v="0"/>
  </r>
  <r>
    <x v="4"/>
    <x v="10"/>
    <x v="10"/>
    <n v="7490803947"/>
    <d v="2021-01-31T00:00:00"/>
    <d v="2021-03-02T00:00:00"/>
    <n v="6879"/>
    <n v="0"/>
    <s v="No"/>
    <n v="0"/>
    <x v="0"/>
    <d v="2021-02-08T00:00:00"/>
    <n v="8"/>
    <n v="0"/>
  </r>
  <r>
    <x v="2"/>
    <x v="77"/>
    <x v="76"/>
    <n v="7495748603"/>
    <d v="2020-09-20T00:00:00"/>
    <d v="2020-10-20T00:00:00"/>
    <n v="6366"/>
    <n v="0"/>
    <s v="No"/>
    <n v="0"/>
    <x v="0"/>
    <d v="2020-10-17T00:00:00"/>
    <n v="27"/>
    <n v="0"/>
  </r>
  <r>
    <x v="1"/>
    <x v="59"/>
    <x v="59"/>
    <n v="9027126182"/>
    <d v="2021-05-29T00:00:00"/>
    <d v="2021-06-28T00:00:00"/>
    <n v="4625"/>
    <n v="1"/>
    <s v="Yes"/>
    <n v="1"/>
    <x v="2"/>
    <d v="2021-07-01T00:00:00"/>
    <n v="33"/>
    <n v="3"/>
  </r>
  <r>
    <x v="3"/>
    <x v="47"/>
    <x v="47"/>
    <n v="7497563219"/>
    <d v="2021-09-01T00:00:00"/>
    <d v="2021-10-01T00:00:00"/>
    <n v="3399"/>
    <n v="1"/>
    <s v="Yes"/>
    <n v="0"/>
    <x v="1"/>
    <d v="2021-10-21T00:00:00"/>
    <n v="50"/>
    <n v="20"/>
  </r>
  <r>
    <x v="1"/>
    <x v="79"/>
    <x v="78"/>
    <n v="7498359819"/>
    <d v="2020-09-21T00:00:00"/>
    <d v="2020-10-21T00:00:00"/>
    <n v="7275"/>
    <n v="0"/>
    <s v="No"/>
    <n v="0"/>
    <x v="0"/>
    <d v="2020-10-25T00:00:00"/>
    <n v="34"/>
    <n v="4"/>
  </r>
  <r>
    <x v="1"/>
    <x v="3"/>
    <x v="3"/>
    <n v="7504945766"/>
    <d v="2021-05-09T00:00:00"/>
    <d v="2021-06-08T00:00:00"/>
    <n v="8691"/>
    <n v="0"/>
    <s v="No"/>
    <n v="0"/>
    <x v="0"/>
    <d v="2021-06-14T00:00:00"/>
    <n v="36"/>
    <n v="6"/>
  </r>
  <r>
    <x v="1"/>
    <x v="43"/>
    <x v="43"/>
    <n v="7510320434"/>
    <d v="2021-07-22T00:00:00"/>
    <d v="2021-08-21T00:00:00"/>
    <n v="7077"/>
    <n v="0"/>
    <s v="No"/>
    <n v="0"/>
    <x v="0"/>
    <d v="2021-08-28T00:00:00"/>
    <n v="37"/>
    <n v="7"/>
  </r>
  <r>
    <x v="4"/>
    <x v="42"/>
    <x v="42"/>
    <n v="7514433905"/>
    <d v="2020-04-22T00:00:00"/>
    <d v="2020-05-22T00:00:00"/>
    <n v="4208"/>
    <n v="0"/>
    <s v="No"/>
    <n v="0"/>
    <x v="0"/>
    <d v="2020-05-26T00:00:00"/>
    <n v="34"/>
    <n v="4"/>
  </r>
  <r>
    <x v="4"/>
    <x v="66"/>
    <x v="66"/>
    <n v="7516274125"/>
    <d v="2021-05-23T00:00:00"/>
    <d v="2021-06-22T00:00:00"/>
    <n v="3450"/>
    <n v="0"/>
    <s v="No"/>
    <n v="0"/>
    <x v="0"/>
    <d v="2021-06-03T00:00:00"/>
    <n v="11"/>
    <n v="0"/>
  </r>
  <r>
    <x v="4"/>
    <x v="66"/>
    <x v="66"/>
    <n v="7517563980"/>
    <d v="2020-12-25T00:00:00"/>
    <d v="2021-01-24T00:00:00"/>
    <n v="5587"/>
    <n v="0"/>
    <s v="No"/>
    <n v="0"/>
    <x v="0"/>
    <d v="2021-01-13T00:00:00"/>
    <n v="19"/>
    <n v="0"/>
  </r>
  <r>
    <x v="0"/>
    <x v="45"/>
    <x v="45"/>
    <n v="7524155753"/>
    <d v="2021-09-20T00:00:00"/>
    <d v="2021-10-20T00:00:00"/>
    <n v="9103"/>
    <n v="0"/>
    <s v="No"/>
    <n v="0"/>
    <x v="0"/>
    <d v="2021-10-24T00:00:00"/>
    <n v="34"/>
    <n v="4"/>
  </r>
  <r>
    <x v="0"/>
    <x v="34"/>
    <x v="34"/>
    <n v="7534126416"/>
    <d v="2020-09-12T00:00:00"/>
    <d v="2020-10-12T00:00:00"/>
    <n v="5364"/>
    <n v="0"/>
    <s v="No"/>
    <n v="0"/>
    <x v="0"/>
    <d v="2020-10-08T00:00:00"/>
    <n v="26"/>
    <n v="0"/>
  </r>
  <r>
    <x v="1"/>
    <x v="76"/>
    <x v="75"/>
    <n v="7541035636"/>
    <d v="2021-07-23T00:00:00"/>
    <d v="2021-08-22T00:00:00"/>
    <n v="8115"/>
    <n v="0"/>
    <s v="No"/>
    <n v="0"/>
    <x v="0"/>
    <d v="2021-08-13T00:00:00"/>
    <n v="21"/>
    <n v="0"/>
  </r>
  <r>
    <x v="2"/>
    <x v="77"/>
    <x v="76"/>
    <n v="7541301534"/>
    <d v="2021-05-30T00:00:00"/>
    <d v="2021-06-29T00:00:00"/>
    <n v="7396"/>
    <n v="0"/>
    <s v="No"/>
    <n v="0"/>
    <x v="0"/>
    <d v="2021-06-19T00:00:00"/>
    <n v="20"/>
    <n v="0"/>
  </r>
  <r>
    <x v="1"/>
    <x v="79"/>
    <x v="78"/>
    <n v="3924052139"/>
    <d v="2021-06-05T00:00:00"/>
    <d v="2021-07-05T00:00:00"/>
    <n v="10311"/>
    <n v="1"/>
    <s v="Yes"/>
    <n v="0"/>
    <x v="1"/>
    <d v="2021-07-26T00:00:00"/>
    <n v="51"/>
    <n v="21"/>
  </r>
  <r>
    <x v="2"/>
    <x v="82"/>
    <x v="81"/>
    <n v="7550415361"/>
    <d v="2021-10-24T00:00:00"/>
    <d v="2021-11-23T00:00:00"/>
    <n v="8365"/>
    <n v="0"/>
    <s v="No"/>
    <n v="0"/>
    <x v="0"/>
    <d v="2021-12-06T00:00:00"/>
    <n v="43"/>
    <n v="13"/>
  </r>
  <r>
    <x v="2"/>
    <x v="26"/>
    <x v="26"/>
    <n v="7555055375"/>
    <d v="2021-03-22T00:00:00"/>
    <d v="2021-04-21T00:00:00"/>
    <n v="2419"/>
    <n v="1"/>
    <s v="Yes"/>
    <n v="0"/>
    <x v="1"/>
    <d v="2021-04-25T00:00:00"/>
    <n v="34"/>
    <n v="4"/>
  </r>
  <r>
    <x v="1"/>
    <x v="90"/>
    <x v="89"/>
    <n v="7555537204"/>
    <d v="2020-12-31T00:00:00"/>
    <d v="2021-01-30T00:00:00"/>
    <n v="6656"/>
    <n v="0"/>
    <s v="No"/>
    <n v="0"/>
    <x v="0"/>
    <d v="2021-02-03T00:00:00"/>
    <n v="34"/>
    <n v="4"/>
  </r>
  <r>
    <x v="3"/>
    <x v="74"/>
    <x v="29"/>
    <n v="7563163902"/>
    <d v="2021-04-25T00:00:00"/>
    <d v="2021-05-25T00:00:00"/>
    <n v="2158"/>
    <n v="1"/>
    <s v="Yes"/>
    <n v="0"/>
    <x v="1"/>
    <d v="2021-06-10T00:00:00"/>
    <n v="46"/>
    <n v="16"/>
  </r>
  <r>
    <x v="4"/>
    <x v="66"/>
    <x v="66"/>
    <n v="7567097895"/>
    <d v="2020-03-30T00:00:00"/>
    <d v="2020-04-29T00:00:00"/>
    <n v="2690"/>
    <n v="0"/>
    <s v="No"/>
    <n v="0"/>
    <x v="0"/>
    <d v="2020-04-16T00:00:00"/>
    <n v="17"/>
    <n v="0"/>
  </r>
  <r>
    <x v="0"/>
    <x v="33"/>
    <x v="33"/>
    <n v="7574832061"/>
    <d v="2020-06-10T00:00:00"/>
    <d v="2020-07-10T00:00:00"/>
    <n v="6373"/>
    <n v="0"/>
    <s v="No"/>
    <n v="0"/>
    <x v="0"/>
    <d v="2020-07-01T00:00:00"/>
    <n v="21"/>
    <n v="0"/>
  </r>
  <r>
    <x v="1"/>
    <x v="25"/>
    <x v="25"/>
    <n v="1529029372"/>
    <d v="2021-03-12T00:00:00"/>
    <d v="2021-04-11T00:00:00"/>
    <n v="4997"/>
    <n v="1"/>
    <s v="Yes"/>
    <n v="0"/>
    <x v="1"/>
    <d v="2021-04-14T00:00:00"/>
    <n v="33"/>
    <n v="3"/>
  </r>
  <r>
    <x v="4"/>
    <x v="69"/>
    <x v="69"/>
    <n v="7577985769"/>
    <d v="2020-09-28T00:00:00"/>
    <d v="2020-10-28T00:00:00"/>
    <n v="2100"/>
    <n v="0"/>
    <s v="No"/>
    <n v="0"/>
    <x v="0"/>
    <d v="2020-10-24T00:00:00"/>
    <n v="26"/>
    <n v="0"/>
  </r>
  <r>
    <x v="4"/>
    <x v="31"/>
    <x v="31"/>
    <n v="7578902156"/>
    <d v="2020-09-21T00:00:00"/>
    <d v="2020-10-21T00:00:00"/>
    <n v="3325"/>
    <n v="1"/>
    <s v="Yes"/>
    <n v="0"/>
    <x v="1"/>
    <d v="2020-11-03T00:00:00"/>
    <n v="43"/>
    <n v="13"/>
  </r>
  <r>
    <x v="4"/>
    <x v="10"/>
    <x v="10"/>
    <n v="7579897588"/>
    <d v="2020-05-02T00:00:00"/>
    <d v="2020-06-01T00:00:00"/>
    <n v="6342"/>
    <n v="0"/>
    <s v="No"/>
    <n v="0"/>
    <x v="0"/>
    <d v="2020-05-23T00:00:00"/>
    <n v="21"/>
    <n v="0"/>
  </r>
  <r>
    <x v="0"/>
    <x v="33"/>
    <x v="33"/>
    <n v="7581184012"/>
    <d v="2021-02-05T00:00:00"/>
    <d v="2021-03-07T00:00:00"/>
    <n v="4130"/>
    <n v="0"/>
    <s v="No"/>
    <n v="0"/>
    <x v="0"/>
    <d v="2021-02-23T00:00:00"/>
    <n v="18"/>
    <n v="0"/>
  </r>
  <r>
    <x v="2"/>
    <x v="82"/>
    <x v="81"/>
    <n v="7584011927"/>
    <d v="2020-11-05T00:00:00"/>
    <d v="2020-12-05T00:00:00"/>
    <n v="6861"/>
    <n v="0"/>
    <s v="No"/>
    <n v="0"/>
    <x v="0"/>
    <d v="2020-12-15T00:00:00"/>
    <n v="40"/>
    <n v="10"/>
  </r>
  <r>
    <x v="1"/>
    <x v="43"/>
    <x v="43"/>
    <n v="7588924933"/>
    <d v="2020-04-17T00:00:00"/>
    <d v="2020-05-17T00:00:00"/>
    <n v="6954"/>
    <n v="0"/>
    <s v="No"/>
    <n v="0"/>
    <x v="0"/>
    <d v="2020-05-20T00:00:00"/>
    <n v="33"/>
    <n v="3"/>
  </r>
  <r>
    <x v="1"/>
    <x v="58"/>
    <x v="58"/>
    <n v="4062781273"/>
    <d v="2021-06-06T00:00:00"/>
    <d v="2021-07-06T00:00:00"/>
    <n v="6368"/>
    <n v="1"/>
    <s v="Yes"/>
    <n v="1"/>
    <x v="2"/>
    <d v="2021-07-11T00:00:00"/>
    <n v="35"/>
    <n v="5"/>
  </r>
  <r>
    <x v="2"/>
    <x v="36"/>
    <x v="36"/>
    <n v="7604918128"/>
    <d v="2020-12-05T00:00:00"/>
    <d v="2021-01-04T00:00:00"/>
    <n v="10144"/>
    <n v="1"/>
    <s v="Yes"/>
    <n v="0"/>
    <x v="1"/>
    <d v="2020-12-25T00:00:00"/>
    <n v="20"/>
    <n v="0"/>
  </r>
  <r>
    <x v="4"/>
    <x v="56"/>
    <x v="56"/>
    <n v="7605231033"/>
    <d v="2020-09-12T00:00:00"/>
    <d v="2020-10-12T00:00:00"/>
    <n v="4379"/>
    <n v="0"/>
    <s v="No"/>
    <n v="0"/>
    <x v="0"/>
    <d v="2020-09-30T00:00:00"/>
    <n v="18"/>
    <n v="0"/>
  </r>
  <r>
    <x v="4"/>
    <x v="87"/>
    <x v="86"/>
    <n v="7615315828"/>
    <d v="2021-05-10T00:00:00"/>
    <d v="2021-06-09T00:00:00"/>
    <n v="3686"/>
    <n v="0"/>
    <s v="No"/>
    <n v="0"/>
    <x v="0"/>
    <d v="2021-06-08T00:00:00"/>
    <n v="29"/>
    <n v="0"/>
  </r>
  <r>
    <x v="0"/>
    <x v="32"/>
    <x v="32"/>
    <n v="7615433776"/>
    <d v="2020-09-29T00:00:00"/>
    <d v="2020-10-29T00:00:00"/>
    <n v="8071"/>
    <n v="0"/>
    <s v="No"/>
    <n v="0"/>
    <x v="0"/>
    <d v="2020-10-27T00:00:00"/>
    <n v="28"/>
    <n v="0"/>
  </r>
  <r>
    <x v="1"/>
    <x v="43"/>
    <x v="43"/>
    <n v="7619071494"/>
    <d v="2021-06-17T00:00:00"/>
    <d v="2021-07-17T00:00:00"/>
    <n v="7222"/>
    <n v="0"/>
    <s v="No"/>
    <n v="0"/>
    <x v="0"/>
    <d v="2021-07-24T00:00:00"/>
    <n v="37"/>
    <n v="7"/>
  </r>
  <r>
    <x v="1"/>
    <x v="55"/>
    <x v="55"/>
    <n v="2732194894"/>
    <d v="2021-06-09T00:00:00"/>
    <d v="2021-07-09T00:00:00"/>
    <n v="7708"/>
    <n v="1"/>
    <s v="Yes"/>
    <n v="0"/>
    <x v="1"/>
    <d v="2021-06-27T00:00:00"/>
    <n v="18"/>
    <n v="0"/>
  </r>
  <r>
    <x v="1"/>
    <x v="19"/>
    <x v="19"/>
    <n v="7630260848"/>
    <d v="2021-06-02T00:00:00"/>
    <d v="2021-07-02T00:00:00"/>
    <n v="8687"/>
    <n v="0"/>
    <s v="No"/>
    <n v="0"/>
    <x v="0"/>
    <d v="2021-06-29T00:00:00"/>
    <n v="27"/>
    <n v="0"/>
  </r>
  <r>
    <x v="1"/>
    <x v="90"/>
    <x v="89"/>
    <n v="7640437486"/>
    <d v="2020-03-10T00:00:00"/>
    <d v="2020-04-09T00:00:00"/>
    <n v="7562"/>
    <n v="0"/>
    <s v="No"/>
    <n v="0"/>
    <x v="0"/>
    <d v="2020-04-12T00:00:00"/>
    <n v="33"/>
    <n v="3"/>
  </r>
  <r>
    <x v="4"/>
    <x v="51"/>
    <x v="51"/>
    <n v="7642713224"/>
    <d v="2021-08-24T00:00:00"/>
    <d v="2021-09-23T00:00:00"/>
    <n v="5329"/>
    <n v="0"/>
    <s v="No"/>
    <n v="0"/>
    <x v="0"/>
    <d v="2021-09-18T00:00:00"/>
    <n v="25"/>
    <n v="0"/>
  </r>
  <r>
    <x v="0"/>
    <x v="48"/>
    <x v="48"/>
    <n v="7651606558"/>
    <d v="2020-04-17T00:00:00"/>
    <d v="2020-05-17T00:00:00"/>
    <n v="5992"/>
    <n v="1"/>
    <s v="Yes"/>
    <n v="0"/>
    <x v="1"/>
    <d v="2020-05-29T00:00:00"/>
    <n v="42"/>
    <n v="12"/>
  </r>
  <r>
    <x v="4"/>
    <x v="72"/>
    <x v="72"/>
    <n v="7655234333"/>
    <d v="2020-10-03T00:00:00"/>
    <d v="2020-11-02T00:00:00"/>
    <n v="4985"/>
    <n v="0"/>
    <s v="No"/>
    <n v="0"/>
    <x v="0"/>
    <d v="2020-11-07T00:00:00"/>
    <n v="35"/>
    <n v="5"/>
  </r>
  <r>
    <x v="3"/>
    <x v="97"/>
    <x v="96"/>
    <n v="7662622783"/>
    <d v="2020-12-27T00:00:00"/>
    <d v="2021-01-26T00:00:00"/>
    <n v="1500"/>
    <n v="0"/>
    <s v="No"/>
    <n v="0"/>
    <x v="0"/>
    <d v="2021-01-07T00:00:00"/>
    <n v="11"/>
    <n v="0"/>
  </r>
  <r>
    <x v="0"/>
    <x v="39"/>
    <x v="39"/>
    <n v="7662777416"/>
    <d v="2021-09-08T00:00:00"/>
    <d v="2021-10-08T00:00:00"/>
    <n v="6419"/>
    <n v="0"/>
    <s v="No"/>
    <n v="0"/>
    <x v="0"/>
    <d v="2021-10-10T00:00:00"/>
    <n v="32"/>
    <n v="2"/>
  </r>
  <r>
    <x v="1"/>
    <x v="35"/>
    <x v="35"/>
    <n v="7665948122"/>
    <d v="2021-02-13T00:00:00"/>
    <d v="2021-03-15T00:00:00"/>
    <n v="6787"/>
    <n v="0"/>
    <s v="No"/>
    <n v="0"/>
    <x v="0"/>
    <d v="2021-03-13T00:00:00"/>
    <n v="28"/>
    <n v="0"/>
  </r>
  <r>
    <x v="3"/>
    <x v="91"/>
    <x v="90"/>
    <n v="7668955519"/>
    <d v="2021-10-01T00:00:00"/>
    <d v="2021-10-31T00:00:00"/>
    <n v="2572"/>
    <n v="1"/>
    <s v="Yes"/>
    <n v="0"/>
    <x v="1"/>
    <d v="2021-11-02T00:00:00"/>
    <n v="32"/>
    <n v="2"/>
  </r>
  <r>
    <x v="4"/>
    <x v="62"/>
    <x v="62"/>
    <n v="7672209595"/>
    <d v="2020-04-21T00:00:00"/>
    <d v="2020-05-21T00:00:00"/>
    <n v="6041"/>
    <n v="0"/>
    <s v="No"/>
    <n v="0"/>
    <x v="0"/>
    <d v="2020-05-16T00:00:00"/>
    <n v="25"/>
    <n v="0"/>
  </r>
  <r>
    <x v="0"/>
    <x v="15"/>
    <x v="15"/>
    <n v="7675257333"/>
    <d v="2021-02-02T00:00:00"/>
    <d v="2021-03-04T00:00:00"/>
    <n v="7735"/>
    <n v="0"/>
    <s v="No"/>
    <n v="0"/>
    <x v="0"/>
    <d v="2021-02-11T00:00:00"/>
    <n v="9"/>
    <n v="0"/>
  </r>
  <r>
    <x v="3"/>
    <x v="27"/>
    <x v="27"/>
    <n v="7679449609"/>
    <d v="2021-03-06T00:00:00"/>
    <d v="2021-04-05T00:00:00"/>
    <n v="4739"/>
    <n v="0"/>
    <s v="No"/>
    <n v="0"/>
    <x v="0"/>
    <d v="2021-03-06T00:00:00"/>
    <n v="0"/>
    <n v="0"/>
  </r>
  <r>
    <x v="1"/>
    <x v="68"/>
    <x v="68"/>
    <n v="7680218680"/>
    <d v="2021-01-28T00:00:00"/>
    <d v="2021-02-27T00:00:00"/>
    <n v="6556"/>
    <n v="0"/>
    <s v="No"/>
    <n v="0"/>
    <x v="0"/>
    <d v="2021-02-22T00:00:00"/>
    <n v="25"/>
    <n v="0"/>
  </r>
  <r>
    <x v="0"/>
    <x v="57"/>
    <x v="57"/>
    <n v="7683330179"/>
    <d v="2020-05-23T00:00:00"/>
    <d v="2020-06-22T00:00:00"/>
    <n v="5044"/>
    <n v="0"/>
    <s v="No"/>
    <n v="0"/>
    <x v="0"/>
    <d v="2020-06-28T00:00:00"/>
    <n v="36"/>
    <n v="6"/>
  </r>
  <r>
    <x v="4"/>
    <x v="84"/>
    <x v="83"/>
    <n v="7685298565"/>
    <d v="2020-10-19T00:00:00"/>
    <d v="2020-11-18T00:00:00"/>
    <n v="6231"/>
    <n v="0"/>
    <s v="No"/>
    <n v="0"/>
    <x v="0"/>
    <d v="2020-11-05T00:00:00"/>
    <n v="17"/>
    <n v="0"/>
  </r>
  <r>
    <x v="4"/>
    <x v="31"/>
    <x v="31"/>
    <n v="7690941431"/>
    <d v="2021-02-18T00:00:00"/>
    <d v="2021-03-20T00:00:00"/>
    <n v="4111"/>
    <n v="0"/>
    <s v="No"/>
    <n v="0"/>
    <x v="0"/>
    <d v="2021-03-19T00:00:00"/>
    <n v="29"/>
    <n v="0"/>
  </r>
  <r>
    <x v="3"/>
    <x v="93"/>
    <x v="92"/>
    <n v="7692447978"/>
    <d v="2021-01-01T00:00:00"/>
    <d v="2021-01-31T00:00:00"/>
    <n v="3725"/>
    <n v="1"/>
    <s v="Yes"/>
    <n v="0"/>
    <x v="1"/>
    <d v="2021-01-31T00:00:00"/>
    <n v="30"/>
    <n v="0"/>
  </r>
  <r>
    <x v="4"/>
    <x v="62"/>
    <x v="62"/>
    <n v="7697000588"/>
    <d v="2021-11-18T00:00:00"/>
    <d v="2021-12-18T00:00:00"/>
    <n v="5430"/>
    <n v="0"/>
    <s v="No"/>
    <n v="0"/>
    <x v="0"/>
    <d v="2021-12-04T00:00:00"/>
    <n v="16"/>
    <n v="0"/>
  </r>
  <r>
    <x v="1"/>
    <x v="16"/>
    <x v="16"/>
    <n v="7698255051"/>
    <d v="2021-08-18T00:00:00"/>
    <d v="2021-09-17T00:00:00"/>
    <n v="7879"/>
    <n v="0"/>
    <s v="No"/>
    <n v="0"/>
    <x v="0"/>
    <d v="2021-09-09T00:00:00"/>
    <n v="22"/>
    <n v="0"/>
  </r>
  <r>
    <x v="4"/>
    <x v="83"/>
    <x v="82"/>
    <n v="7704631121"/>
    <d v="2021-07-24T00:00:00"/>
    <d v="2021-08-23T00:00:00"/>
    <n v="6520"/>
    <n v="0"/>
    <s v="No"/>
    <n v="0"/>
    <x v="0"/>
    <d v="2021-08-14T00:00:00"/>
    <n v="21"/>
    <n v="0"/>
  </r>
  <r>
    <x v="0"/>
    <x v="78"/>
    <x v="77"/>
    <n v="7706707710"/>
    <d v="2021-03-14T00:00:00"/>
    <d v="2021-04-13T00:00:00"/>
    <n v="6816"/>
    <n v="0"/>
    <s v="No"/>
    <n v="0"/>
    <x v="0"/>
    <d v="2021-04-08T00:00:00"/>
    <n v="25"/>
    <n v="0"/>
  </r>
  <r>
    <x v="0"/>
    <x v="32"/>
    <x v="32"/>
    <n v="7714500054"/>
    <d v="2021-11-14T00:00:00"/>
    <d v="2021-12-14T00:00:00"/>
    <n v="5761"/>
    <n v="0"/>
    <s v="No"/>
    <n v="0"/>
    <x v="0"/>
    <d v="2021-12-06T00:00:00"/>
    <n v="22"/>
    <n v="0"/>
  </r>
  <r>
    <x v="4"/>
    <x v="37"/>
    <x v="37"/>
    <n v="7716386851"/>
    <d v="2020-09-10T00:00:00"/>
    <d v="2020-10-10T00:00:00"/>
    <n v="4083"/>
    <n v="0"/>
    <s v="No"/>
    <n v="0"/>
    <x v="0"/>
    <d v="2020-09-27T00:00:00"/>
    <n v="17"/>
    <n v="0"/>
  </r>
  <r>
    <x v="1"/>
    <x v="76"/>
    <x v="75"/>
    <n v="7717855496"/>
    <d v="2020-07-11T00:00:00"/>
    <d v="2020-08-10T00:00:00"/>
    <n v="7252"/>
    <n v="0"/>
    <s v="No"/>
    <n v="0"/>
    <x v="0"/>
    <d v="2020-08-10T00:00:00"/>
    <n v="30"/>
    <n v="0"/>
  </r>
  <r>
    <x v="3"/>
    <x v="9"/>
    <x v="9"/>
    <n v="7719614573"/>
    <d v="2020-10-05T00:00:00"/>
    <d v="2020-11-04T00:00:00"/>
    <n v="4397"/>
    <n v="0"/>
    <s v="No"/>
    <n v="0"/>
    <x v="0"/>
    <d v="2020-11-02T00:00:00"/>
    <n v="28"/>
    <n v="0"/>
  </r>
  <r>
    <x v="0"/>
    <x v="34"/>
    <x v="34"/>
    <n v="7720415253"/>
    <d v="2020-12-19T00:00:00"/>
    <d v="2021-01-18T00:00:00"/>
    <n v="6608"/>
    <n v="0"/>
    <s v="No"/>
    <n v="0"/>
    <x v="0"/>
    <d v="2021-01-06T00:00:00"/>
    <n v="18"/>
    <n v="0"/>
  </r>
  <r>
    <x v="3"/>
    <x v="27"/>
    <x v="27"/>
    <n v="7722226334"/>
    <d v="2021-06-10T00:00:00"/>
    <d v="2021-07-10T00:00:00"/>
    <n v="5155"/>
    <n v="0"/>
    <s v="No"/>
    <n v="0"/>
    <x v="0"/>
    <d v="2021-06-10T00:00:00"/>
    <n v="0"/>
    <n v="0"/>
  </r>
  <r>
    <x v="4"/>
    <x v="56"/>
    <x v="56"/>
    <n v="7736319597"/>
    <d v="2020-12-22T00:00:00"/>
    <d v="2021-01-21T00:00:00"/>
    <n v="5292"/>
    <n v="1"/>
    <s v="Yes"/>
    <n v="0"/>
    <x v="1"/>
    <d v="2021-01-16T00:00:00"/>
    <n v="25"/>
    <n v="0"/>
  </r>
  <r>
    <x v="4"/>
    <x v="62"/>
    <x v="62"/>
    <n v="7740692207"/>
    <d v="2020-03-21T00:00:00"/>
    <d v="2020-04-20T00:00:00"/>
    <n v="6951"/>
    <n v="0"/>
    <s v="No"/>
    <n v="0"/>
    <x v="0"/>
    <d v="2020-04-20T00:00:00"/>
    <n v="30"/>
    <n v="0"/>
  </r>
  <r>
    <x v="0"/>
    <x v="94"/>
    <x v="93"/>
    <n v="7751899037"/>
    <d v="2021-04-06T00:00:00"/>
    <d v="2021-05-06T00:00:00"/>
    <n v="4777"/>
    <n v="0"/>
    <s v="No"/>
    <n v="0"/>
    <x v="0"/>
    <d v="2021-05-08T00:00:00"/>
    <n v="32"/>
    <n v="2"/>
  </r>
  <r>
    <x v="0"/>
    <x v="28"/>
    <x v="28"/>
    <n v="7753761369"/>
    <d v="2021-02-12T00:00:00"/>
    <d v="2021-03-14T00:00:00"/>
    <n v="7578"/>
    <n v="0"/>
    <s v="No"/>
    <n v="0"/>
    <x v="0"/>
    <d v="2021-02-26T00:00:00"/>
    <n v="14"/>
    <n v="0"/>
  </r>
  <r>
    <x v="3"/>
    <x v="64"/>
    <x v="64"/>
    <n v="7757363585"/>
    <d v="2021-05-23T00:00:00"/>
    <d v="2021-06-22T00:00:00"/>
    <n v="4412"/>
    <n v="0"/>
    <s v="No"/>
    <n v="0"/>
    <x v="0"/>
    <d v="2021-06-22T00:00:00"/>
    <n v="30"/>
    <n v="0"/>
  </r>
  <r>
    <x v="4"/>
    <x v="37"/>
    <x v="37"/>
    <n v="7762178946"/>
    <d v="2021-04-16T00:00:00"/>
    <d v="2021-05-16T00:00:00"/>
    <n v="5966"/>
    <n v="0"/>
    <s v="No"/>
    <n v="0"/>
    <x v="0"/>
    <d v="2021-05-12T00:00:00"/>
    <n v="26"/>
    <n v="0"/>
  </r>
  <r>
    <x v="3"/>
    <x v="93"/>
    <x v="92"/>
    <n v="7769806886"/>
    <d v="2021-06-28T00:00:00"/>
    <d v="2021-07-28T00:00:00"/>
    <n v="3813"/>
    <n v="0"/>
    <s v="No"/>
    <n v="0"/>
    <x v="0"/>
    <d v="2021-07-17T00:00:00"/>
    <n v="19"/>
    <n v="0"/>
  </r>
  <r>
    <x v="1"/>
    <x v="16"/>
    <x v="16"/>
    <n v="7786851730"/>
    <d v="2020-04-15T00:00:00"/>
    <d v="2020-05-15T00:00:00"/>
    <n v="5974"/>
    <n v="0"/>
    <s v="No"/>
    <n v="0"/>
    <x v="0"/>
    <d v="2020-05-08T00:00:00"/>
    <n v="23"/>
    <n v="0"/>
  </r>
  <r>
    <x v="1"/>
    <x v="90"/>
    <x v="89"/>
    <n v="7787761526"/>
    <d v="2020-03-17T00:00:00"/>
    <d v="2020-04-16T00:00:00"/>
    <n v="6433"/>
    <n v="0"/>
    <s v="No"/>
    <n v="0"/>
    <x v="0"/>
    <d v="2020-04-20T00:00:00"/>
    <n v="34"/>
    <n v="4"/>
  </r>
  <r>
    <x v="0"/>
    <x v="23"/>
    <x v="23"/>
    <n v="7788984844"/>
    <d v="2020-11-23T00:00:00"/>
    <d v="2020-12-23T00:00:00"/>
    <n v="6800"/>
    <n v="0"/>
    <s v="No"/>
    <n v="0"/>
    <x v="0"/>
    <d v="2020-12-16T00:00:00"/>
    <n v="23"/>
    <n v="0"/>
  </r>
  <r>
    <x v="0"/>
    <x v="39"/>
    <x v="39"/>
    <n v="7790893341"/>
    <d v="2020-05-23T00:00:00"/>
    <d v="2020-06-22T00:00:00"/>
    <n v="7959"/>
    <n v="0"/>
    <s v="No"/>
    <n v="0"/>
    <x v="0"/>
    <d v="2020-07-05T00:00:00"/>
    <n v="43"/>
    <n v="13"/>
  </r>
  <r>
    <x v="1"/>
    <x v="16"/>
    <x v="16"/>
    <n v="9784423697"/>
    <d v="2021-06-09T00:00:00"/>
    <d v="2021-07-09T00:00:00"/>
    <n v="8779"/>
    <n v="1"/>
    <s v="Yes"/>
    <n v="0"/>
    <x v="1"/>
    <d v="2021-07-18T00:00:00"/>
    <n v="39"/>
    <n v="9"/>
  </r>
  <r>
    <x v="3"/>
    <x v="74"/>
    <x v="29"/>
    <n v="7793237120"/>
    <d v="2020-11-08T00:00:00"/>
    <d v="2020-12-08T00:00:00"/>
    <n v="1144"/>
    <n v="1"/>
    <s v="Yes"/>
    <n v="0"/>
    <x v="1"/>
    <d v="2021-01-01T00:00:00"/>
    <n v="54"/>
    <n v="24"/>
  </r>
  <r>
    <x v="3"/>
    <x v="86"/>
    <x v="85"/>
    <n v="7795526633"/>
    <d v="2021-04-06T00:00:00"/>
    <d v="2021-05-06T00:00:00"/>
    <n v="2795"/>
    <n v="0"/>
    <s v="No"/>
    <n v="0"/>
    <x v="0"/>
    <d v="2021-04-28T00:00:00"/>
    <n v="22"/>
    <n v="0"/>
  </r>
  <r>
    <x v="1"/>
    <x v="11"/>
    <x v="11"/>
    <n v="7802365347"/>
    <d v="2020-04-09T00:00:00"/>
    <d v="2020-05-09T00:00:00"/>
    <n v="6980"/>
    <n v="0"/>
    <s v="No"/>
    <n v="0"/>
    <x v="0"/>
    <d v="2020-04-23T00:00:00"/>
    <n v="14"/>
    <n v="0"/>
  </r>
  <r>
    <x v="0"/>
    <x v="48"/>
    <x v="48"/>
    <n v="7807904455"/>
    <d v="2021-08-01T00:00:00"/>
    <d v="2021-08-31T00:00:00"/>
    <n v="6419"/>
    <n v="1"/>
    <s v="Yes"/>
    <n v="0"/>
    <x v="1"/>
    <d v="2021-08-26T00:00:00"/>
    <n v="25"/>
    <n v="0"/>
  </r>
  <r>
    <x v="4"/>
    <x v="8"/>
    <x v="8"/>
    <n v="7809215596"/>
    <d v="2020-12-27T00:00:00"/>
    <d v="2021-01-26T00:00:00"/>
    <n v="7185"/>
    <n v="0"/>
    <s v="No"/>
    <n v="0"/>
    <x v="0"/>
    <d v="2021-02-01T00:00:00"/>
    <n v="36"/>
    <n v="6"/>
  </r>
  <r>
    <x v="0"/>
    <x v="2"/>
    <x v="2"/>
    <n v="7821939794"/>
    <d v="2020-02-13T00:00:00"/>
    <d v="2020-03-14T00:00:00"/>
    <n v="7045"/>
    <n v="0"/>
    <s v="No"/>
    <n v="0"/>
    <x v="0"/>
    <d v="2020-02-17T00:00:00"/>
    <n v="4"/>
    <n v="0"/>
  </r>
  <r>
    <x v="3"/>
    <x v="92"/>
    <x v="91"/>
    <n v="7829407127"/>
    <d v="2020-09-05T00:00:00"/>
    <d v="2020-10-05T00:00:00"/>
    <n v="6146"/>
    <n v="0"/>
    <s v="No"/>
    <n v="0"/>
    <x v="0"/>
    <d v="2020-10-03T00:00:00"/>
    <n v="28"/>
    <n v="0"/>
  </r>
  <r>
    <x v="4"/>
    <x v="80"/>
    <x v="79"/>
    <n v="7830094350"/>
    <d v="2021-09-21T00:00:00"/>
    <d v="2021-10-21T00:00:00"/>
    <n v="4217"/>
    <n v="0"/>
    <s v="No"/>
    <n v="0"/>
    <x v="0"/>
    <d v="2021-10-14T00:00:00"/>
    <n v="23"/>
    <n v="0"/>
  </r>
  <r>
    <x v="2"/>
    <x v="85"/>
    <x v="84"/>
    <n v="7832843148"/>
    <d v="2020-06-14T00:00:00"/>
    <d v="2020-07-14T00:00:00"/>
    <n v="7867"/>
    <n v="1"/>
    <s v="Yes"/>
    <n v="0"/>
    <x v="1"/>
    <d v="2020-08-07T00:00:00"/>
    <n v="54"/>
    <n v="24"/>
  </r>
  <r>
    <x v="4"/>
    <x v="8"/>
    <x v="8"/>
    <n v="7832966824"/>
    <d v="2020-02-10T00:00:00"/>
    <d v="2020-03-11T00:00:00"/>
    <n v="6454"/>
    <n v="0"/>
    <s v="No"/>
    <n v="0"/>
    <x v="0"/>
    <d v="2020-03-22T00:00:00"/>
    <n v="41"/>
    <n v="11"/>
  </r>
  <r>
    <x v="2"/>
    <x v="5"/>
    <x v="5"/>
    <n v="7837870930"/>
    <d v="2020-09-21T00:00:00"/>
    <d v="2020-10-21T00:00:00"/>
    <n v="7369"/>
    <n v="1"/>
    <s v="Yes"/>
    <n v="0"/>
    <x v="1"/>
    <d v="2020-11-07T00:00:00"/>
    <n v="47"/>
    <n v="17"/>
  </r>
  <r>
    <x v="3"/>
    <x v="6"/>
    <x v="6"/>
    <n v="7838596678"/>
    <d v="2021-08-19T00:00:00"/>
    <d v="2021-09-18T00:00:00"/>
    <n v="3626"/>
    <n v="0"/>
    <s v="No"/>
    <n v="0"/>
    <x v="0"/>
    <d v="2021-09-25T00:00:00"/>
    <n v="37"/>
    <n v="7"/>
  </r>
  <r>
    <x v="4"/>
    <x v="72"/>
    <x v="72"/>
    <n v="7839294116"/>
    <d v="2020-01-09T00:00:00"/>
    <d v="2020-02-08T00:00:00"/>
    <n v="4022"/>
    <n v="0"/>
    <s v="No"/>
    <n v="0"/>
    <x v="0"/>
    <d v="2020-02-13T00:00:00"/>
    <n v="35"/>
    <n v="5"/>
  </r>
  <r>
    <x v="0"/>
    <x v="41"/>
    <x v="41"/>
    <n v="7845388340"/>
    <d v="2021-04-24T00:00:00"/>
    <d v="2021-05-24T00:00:00"/>
    <n v="3925"/>
    <n v="0"/>
    <s v="No"/>
    <n v="0"/>
    <x v="0"/>
    <d v="2021-05-28T00:00:00"/>
    <n v="34"/>
    <n v="4"/>
  </r>
  <r>
    <x v="0"/>
    <x v="78"/>
    <x v="77"/>
    <n v="7851279717"/>
    <d v="2021-10-15T00:00:00"/>
    <d v="2021-11-14T00:00:00"/>
    <n v="6129"/>
    <n v="0"/>
    <s v="No"/>
    <n v="0"/>
    <x v="0"/>
    <d v="2021-11-06T00:00:00"/>
    <n v="22"/>
    <n v="0"/>
  </r>
  <r>
    <x v="3"/>
    <x v="6"/>
    <x v="6"/>
    <n v="7854660723"/>
    <d v="2021-04-09T00:00:00"/>
    <d v="2021-05-09T00:00:00"/>
    <n v="8460"/>
    <n v="0"/>
    <s v="No"/>
    <n v="0"/>
    <x v="0"/>
    <d v="2021-05-16T00:00:00"/>
    <n v="37"/>
    <n v="7"/>
  </r>
  <r>
    <x v="1"/>
    <x v="35"/>
    <x v="35"/>
    <n v="7859471043"/>
    <d v="2020-07-24T00:00:00"/>
    <d v="2020-08-23T00:00:00"/>
    <n v="7939"/>
    <n v="0"/>
    <s v="No"/>
    <n v="0"/>
    <x v="0"/>
    <d v="2020-09-01T00:00:00"/>
    <n v="39"/>
    <n v="9"/>
  </r>
  <r>
    <x v="0"/>
    <x v="89"/>
    <x v="88"/>
    <n v="7861925284"/>
    <d v="2021-05-22T00:00:00"/>
    <d v="2021-06-21T00:00:00"/>
    <n v="4937"/>
    <n v="0"/>
    <s v="No"/>
    <n v="0"/>
    <x v="0"/>
    <d v="2021-07-02T00:00:00"/>
    <n v="41"/>
    <n v="11"/>
  </r>
  <r>
    <x v="0"/>
    <x v="38"/>
    <x v="38"/>
    <n v="7862469216"/>
    <d v="2020-11-18T00:00:00"/>
    <d v="2020-12-18T00:00:00"/>
    <n v="5602"/>
    <n v="0"/>
    <s v="No"/>
    <n v="0"/>
    <x v="0"/>
    <d v="2020-12-10T00:00:00"/>
    <n v="22"/>
    <n v="0"/>
  </r>
  <r>
    <x v="1"/>
    <x v="11"/>
    <x v="11"/>
    <n v="7864694123"/>
    <d v="2020-07-30T00:00:00"/>
    <d v="2020-08-29T00:00:00"/>
    <n v="6780"/>
    <n v="0"/>
    <s v="No"/>
    <n v="0"/>
    <x v="0"/>
    <d v="2020-08-15T00:00:00"/>
    <n v="16"/>
    <n v="0"/>
  </r>
  <r>
    <x v="0"/>
    <x v="48"/>
    <x v="48"/>
    <n v="7866551143"/>
    <d v="2020-02-17T00:00:00"/>
    <d v="2020-03-18T00:00:00"/>
    <n v="5107"/>
    <n v="0"/>
    <s v="No"/>
    <n v="0"/>
    <x v="0"/>
    <d v="2020-03-11T00:00:00"/>
    <n v="23"/>
    <n v="0"/>
  </r>
  <r>
    <x v="1"/>
    <x v="55"/>
    <x v="55"/>
    <n v="7867299622"/>
    <d v="2020-01-21T00:00:00"/>
    <d v="2020-02-20T00:00:00"/>
    <n v="7206"/>
    <n v="0"/>
    <s v="No"/>
    <n v="0"/>
    <x v="0"/>
    <d v="2020-01-31T00:00:00"/>
    <n v="10"/>
    <n v="0"/>
  </r>
  <r>
    <x v="2"/>
    <x v="5"/>
    <x v="5"/>
    <n v="7867318195"/>
    <d v="2020-01-16T00:00:00"/>
    <d v="2020-02-15T00:00:00"/>
    <n v="7401"/>
    <n v="0"/>
    <s v="No"/>
    <n v="0"/>
    <x v="0"/>
    <d v="2020-02-01T00:00:00"/>
    <n v="16"/>
    <n v="0"/>
  </r>
  <r>
    <x v="1"/>
    <x v="68"/>
    <x v="68"/>
    <n v="7871204146"/>
    <d v="2020-02-14T00:00:00"/>
    <d v="2020-03-15T00:00:00"/>
    <n v="8309"/>
    <n v="0"/>
    <s v="No"/>
    <n v="0"/>
    <x v="0"/>
    <d v="2020-03-13T00:00:00"/>
    <n v="28"/>
    <n v="0"/>
  </r>
  <r>
    <x v="2"/>
    <x v="26"/>
    <x v="26"/>
    <n v="7873704598"/>
    <d v="2020-03-29T00:00:00"/>
    <d v="2020-04-28T00:00:00"/>
    <n v="1047"/>
    <n v="0"/>
    <s v="No"/>
    <n v="0"/>
    <x v="0"/>
    <d v="2020-04-27T00:00:00"/>
    <n v="29"/>
    <n v="0"/>
  </r>
  <r>
    <x v="1"/>
    <x v="52"/>
    <x v="52"/>
    <n v="6548329103"/>
    <d v="2021-06-11T00:00:00"/>
    <d v="2021-07-11T00:00:00"/>
    <n v="8121"/>
    <n v="1"/>
    <s v="Yes"/>
    <n v="1"/>
    <x v="2"/>
    <d v="2021-07-13T00:00:00"/>
    <n v="32"/>
    <n v="2"/>
  </r>
  <r>
    <x v="1"/>
    <x v="40"/>
    <x v="40"/>
    <n v="9534543247"/>
    <d v="2021-06-14T00:00:00"/>
    <d v="2021-07-14T00:00:00"/>
    <n v="5547"/>
    <n v="1"/>
    <s v="Yes"/>
    <n v="1"/>
    <x v="2"/>
    <d v="2021-06-24T00:00:00"/>
    <n v="10"/>
    <n v="0"/>
  </r>
  <r>
    <x v="4"/>
    <x v="73"/>
    <x v="73"/>
    <n v="7881731765"/>
    <d v="2020-03-13T00:00:00"/>
    <d v="2020-04-12T00:00:00"/>
    <n v="4622"/>
    <n v="0"/>
    <s v="No"/>
    <n v="0"/>
    <x v="0"/>
    <d v="2020-04-21T00:00:00"/>
    <n v="39"/>
    <n v="9"/>
  </r>
  <r>
    <x v="3"/>
    <x v="95"/>
    <x v="94"/>
    <n v="7884124958"/>
    <d v="2020-06-19T00:00:00"/>
    <d v="2020-07-19T00:00:00"/>
    <n v="3974"/>
    <n v="0"/>
    <s v="No"/>
    <n v="0"/>
    <x v="0"/>
    <d v="2020-07-21T00:00:00"/>
    <n v="32"/>
    <n v="2"/>
  </r>
  <r>
    <x v="1"/>
    <x v="3"/>
    <x v="3"/>
    <n v="7885181731"/>
    <d v="2020-02-01T00:00:00"/>
    <d v="2020-03-02T00:00:00"/>
    <n v="8713"/>
    <n v="0"/>
    <s v="No"/>
    <n v="0"/>
    <x v="0"/>
    <d v="2020-03-15T00:00:00"/>
    <n v="43"/>
    <n v="13"/>
  </r>
  <r>
    <x v="1"/>
    <x v="50"/>
    <x v="50"/>
    <n v="7890869729"/>
    <d v="2020-11-25T00:00:00"/>
    <d v="2020-12-25T00:00:00"/>
    <n v="8771"/>
    <n v="0"/>
    <s v="No"/>
    <n v="0"/>
    <x v="0"/>
    <d v="2020-11-30T00:00:00"/>
    <n v="5"/>
    <n v="0"/>
  </r>
  <r>
    <x v="4"/>
    <x v="70"/>
    <x v="70"/>
    <n v="7893242563"/>
    <d v="2021-03-17T00:00:00"/>
    <d v="2021-04-16T00:00:00"/>
    <n v="3766"/>
    <n v="0"/>
    <s v="No"/>
    <n v="0"/>
    <x v="0"/>
    <d v="2021-03-29T00:00:00"/>
    <n v="12"/>
    <n v="0"/>
  </r>
  <r>
    <x v="0"/>
    <x v="78"/>
    <x v="77"/>
    <n v="7896000091"/>
    <d v="2020-12-01T00:00:00"/>
    <d v="2020-12-31T00:00:00"/>
    <n v="3841"/>
    <n v="1"/>
    <s v="Yes"/>
    <n v="0"/>
    <x v="1"/>
    <d v="2021-01-16T00:00:00"/>
    <n v="46"/>
    <n v="16"/>
  </r>
  <r>
    <x v="3"/>
    <x v="27"/>
    <x v="27"/>
    <n v="7903274357"/>
    <d v="2020-08-31T00:00:00"/>
    <d v="2020-09-30T00:00:00"/>
    <n v="5780"/>
    <n v="0"/>
    <s v="No"/>
    <n v="0"/>
    <x v="0"/>
    <d v="2020-09-11T00:00:00"/>
    <n v="11"/>
    <n v="0"/>
  </r>
  <r>
    <x v="2"/>
    <x v="81"/>
    <x v="80"/>
    <n v="7913946826"/>
    <d v="2021-06-27T00:00:00"/>
    <d v="2021-07-27T00:00:00"/>
    <n v="4845"/>
    <n v="1"/>
    <s v="Yes"/>
    <n v="0"/>
    <x v="1"/>
    <d v="2021-08-22T00:00:00"/>
    <n v="56"/>
    <n v="26"/>
  </r>
  <r>
    <x v="2"/>
    <x v="18"/>
    <x v="18"/>
    <n v="7914349615"/>
    <d v="2021-07-10T00:00:00"/>
    <d v="2021-08-09T00:00:00"/>
    <n v="6560"/>
    <n v="0"/>
    <s v="No"/>
    <n v="0"/>
    <x v="0"/>
    <d v="2021-08-08T00:00:00"/>
    <n v="29"/>
    <n v="0"/>
  </r>
  <r>
    <x v="2"/>
    <x v="24"/>
    <x v="24"/>
    <n v="7932116400"/>
    <d v="2021-02-07T00:00:00"/>
    <d v="2021-03-09T00:00:00"/>
    <n v="3886"/>
    <n v="0"/>
    <s v="No"/>
    <n v="0"/>
    <x v="0"/>
    <d v="2021-03-14T00:00:00"/>
    <n v="35"/>
    <n v="5"/>
  </r>
  <r>
    <x v="3"/>
    <x v="86"/>
    <x v="85"/>
    <n v="7934803012"/>
    <d v="2020-10-17T00:00:00"/>
    <d v="2020-11-16T00:00:00"/>
    <n v="6396"/>
    <n v="1"/>
    <s v="Yes"/>
    <n v="0"/>
    <x v="1"/>
    <d v="2020-11-28T00:00:00"/>
    <n v="42"/>
    <n v="12"/>
  </r>
  <r>
    <x v="4"/>
    <x v="83"/>
    <x v="82"/>
    <n v="7935547980"/>
    <d v="2020-12-08T00:00:00"/>
    <d v="2021-01-07T00:00:00"/>
    <n v="6627"/>
    <n v="0"/>
    <s v="No"/>
    <n v="0"/>
    <x v="0"/>
    <d v="2020-12-30T00:00:00"/>
    <n v="22"/>
    <n v="0"/>
  </r>
  <r>
    <x v="4"/>
    <x v="51"/>
    <x v="51"/>
    <n v="7939830476"/>
    <d v="2020-07-18T00:00:00"/>
    <d v="2020-08-17T00:00:00"/>
    <n v="6779"/>
    <n v="1"/>
    <s v="Yes"/>
    <n v="0"/>
    <x v="1"/>
    <d v="2020-09-09T00:00:00"/>
    <n v="53"/>
    <n v="23"/>
  </r>
  <r>
    <x v="1"/>
    <x v="25"/>
    <x v="25"/>
    <n v="6900171661"/>
    <d v="2021-06-25T00:00:00"/>
    <d v="2021-07-25T00:00:00"/>
    <n v="5334"/>
    <n v="1"/>
    <s v="Yes"/>
    <n v="1"/>
    <x v="2"/>
    <d v="2021-07-30T00:00:00"/>
    <n v="35"/>
    <n v="5"/>
  </r>
  <r>
    <x v="2"/>
    <x v="85"/>
    <x v="84"/>
    <n v="7948353278"/>
    <d v="2020-01-29T00:00:00"/>
    <d v="2020-02-28T00:00:00"/>
    <n v="5908"/>
    <n v="1"/>
    <s v="Yes"/>
    <n v="0"/>
    <x v="1"/>
    <d v="2020-03-19T00:00:00"/>
    <n v="50"/>
    <n v="20"/>
  </r>
  <r>
    <x v="1"/>
    <x v="55"/>
    <x v="55"/>
    <n v="5043434563"/>
    <d v="2021-06-28T00:00:00"/>
    <d v="2021-07-28T00:00:00"/>
    <n v="6820"/>
    <n v="1"/>
    <s v="Yes"/>
    <n v="0"/>
    <x v="1"/>
    <d v="2021-07-14T00:00:00"/>
    <n v="16"/>
    <n v="0"/>
  </r>
  <r>
    <x v="4"/>
    <x v="56"/>
    <x v="56"/>
    <n v="7949269803"/>
    <d v="2020-10-07T00:00:00"/>
    <d v="2020-11-06T00:00:00"/>
    <n v="4483"/>
    <n v="0"/>
    <s v="No"/>
    <n v="0"/>
    <x v="0"/>
    <d v="2020-10-23T00:00:00"/>
    <n v="16"/>
    <n v="0"/>
  </r>
  <r>
    <x v="0"/>
    <x v="71"/>
    <x v="71"/>
    <n v="7952881452"/>
    <d v="2021-07-04T00:00:00"/>
    <d v="2021-08-03T00:00:00"/>
    <n v="3896"/>
    <n v="0"/>
    <s v="No"/>
    <n v="0"/>
    <x v="0"/>
    <d v="2021-07-17T00:00:00"/>
    <n v="13"/>
    <n v="0"/>
  </r>
  <r>
    <x v="4"/>
    <x v="73"/>
    <x v="73"/>
    <n v="7957459350"/>
    <d v="2021-08-01T00:00:00"/>
    <d v="2021-08-31T00:00:00"/>
    <n v="5580"/>
    <n v="0"/>
    <s v="No"/>
    <n v="0"/>
    <x v="0"/>
    <d v="2021-09-16T00:00:00"/>
    <n v="46"/>
    <n v="16"/>
  </r>
  <r>
    <x v="2"/>
    <x v="17"/>
    <x v="17"/>
    <n v="7957903409"/>
    <d v="2021-11-15T00:00:00"/>
    <d v="2021-12-15T00:00:00"/>
    <n v="8229"/>
    <n v="0"/>
    <s v="No"/>
    <n v="0"/>
    <x v="0"/>
    <d v="2021-11-20T00:00:00"/>
    <n v="5"/>
    <n v="0"/>
  </r>
  <r>
    <x v="4"/>
    <x v="20"/>
    <x v="20"/>
    <n v="7958057215"/>
    <d v="2021-07-30T00:00:00"/>
    <d v="2021-08-29T00:00:00"/>
    <n v="6559"/>
    <n v="1"/>
    <s v="Yes"/>
    <n v="0"/>
    <x v="1"/>
    <d v="2021-09-24T00:00:00"/>
    <n v="56"/>
    <n v="26"/>
  </r>
  <r>
    <x v="3"/>
    <x v="27"/>
    <x v="27"/>
    <n v="7961973380"/>
    <d v="2021-10-22T00:00:00"/>
    <d v="2021-11-21T00:00:00"/>
    <n v="4164"/>
    <n v="0"/>
    <s v="No"/>
    <n v="0"/>
    <x v="0"/>
    <d v="2021-10-24T00:00:00"/>
    <n v="2"/>
    <n v="0"/>
  </r>
  <r>
    <x v="0"/>
    <x v="15"/>
    <x v="15"/>
    <n v="7976742421"/>
    <d v="2020-07-06T00:00:00"/>
    <d v="2020-08-05T00:00:00"/>
    <n v="5433"/>
    <n v="0"/>
    <s v="No"/>
    <n v="0"/>
    <x v="0"/>
    <d v="2020-07-17T00:00:00"/>
    <n v="11"/>
    <n v="0"/>
  </r>
  <r>
    <x v="4"/>
    <x v="42"/>
    <x v="42"/>
    <n v="7977041657"/>
    <d v="2020-06-13T00:00:00"/>
    <d v="2020-07-13T00:00:00"/>
    <n v="4352"/>
    <n v="0"/>
    <s v="No"/>
    <n v="0"/>
    <x v="0"/>
    <d v="2020-07-17T00:00:00"/>
    <n v="34"/>
    <n v="4"/>
  </r>
  <r>
    <x v="3"/>
    <x v="9"/>
    <x v="9"/>
    <n v="7977287829"/>
    <d v="2020-09-29T00:00:00"/>
    <d v="2020-10-29T00:00:00"/>
    <n v="4641"/>
    <n v="0"/>
    <s v="No"/>
    <n v="0"/>
    <x v="0"/>
    <d v="2020-10-23T00:00:00"/>
    <n v="24"/>
    <n v="0"/>
  </r>
  <r>
    <x v="4"/>
    <x v="73"/>
    <x v="73"/>
    <n v="7979390388"/>
    <d v="2020-10-22T00:00:00"/>
    <d v="2020-11-21T00:00:00"/>
    <n v="3449"/>
    <n v="0"/>
    <s v="No"/>
    <n v="0"/>
    <x v="0"/>
    <d v="2020-12-02T00:00:00"/>
    <n v="41"/>
    <n v="11"/>
  </r>
  <r>
    <x v="0"/>
    <x v="63"/>
    <x v="63"/>
    <n v="7987067619"/>
    <d v="2020-03-06T00:00:00"/>
    <d v="2020-04-05T00:00:00"/>
    <n v="6783"/>
    <n v="0"/>
    <s v="No"/>
    <n v="0"/>
    <x v="0"/>
    <d v="2020-03-28T00:00:00"/>
    <n v="22"/>
    <n v="0"/>
  </r>
  <r>
    <x v="3"/>
    <x v="9"/>
    <x v="9"/>
    <n v="7987083569"/>
    <d v="2020-07-21T00:00:00"/>
    <d v="2020-08-20T00:00:00"/>
    <n v="1737"/>
    <n v="0"/>
    <s v="No"/>
    <n v="0"/>
    <x v="0"/>
    <d v="2020-08-20T00:00:00"/>
    <n v="30"/>
    <n v="0"/>
  </r>
  <r>
    <x v="4"/>
    <x v="80"/>
    <x v="79"/>
    <n v="7991968212"/>
    <d v="2021-01-18T00:00:00"/>
    <d v="2021-02-17T00:00:00"/>
    <n v="7295"/>
    <n v="0"/>
    <s v="No"/>
    <n v="0"/>
    <x v="0"/>
    <d v="2021-02-08T00:00:00"/>
    <n v="21"/>
    <n v="0"/>
  </r>
  <r>
    <x v="1"/>
    <x v="79"/>
    <x v="78"/>
    <n v="7992662919"/>
    <d v="2021-05-29T00:00:00"/>
    <d v="2021-06-28T00:00:00"/>
    <n v="5685"/>
    <n v="0"/>
    <s v="No"/>
    <n v="0"/>
    <x v="0"/>
    <d v="2021-07-02T00:00:00"/>
    <n v="34"/>
    <n v="4"/>
  </r>
  <r>
    <x v="0"/>
    <x v="39"/>
    <x v="39"/>
    <n v="7992871769"/>
    <d v="2021-10-03T00:00:00"/>
    <d v="2021-11-02T00:00:00"/>
    <n v="9922"/>
    <n v="0"/>
    <s v="No"/>
    <n v="0"/>
    <x v="0"/>
    <d v="2021-11-17T00:00:00"/>
    <n v="45"/>
    <n v="15"/>
  </r>
  <r>
    <x v="0"/>
    <x v="63"/>
    <x v="63"/>
    <n v="7993778070"/>
    <d v="2020-08-14T00:00:00"/>
    <d v="2020-09-13T00:00:00"/>
    <n v="5066"/>
    <n v="0"/>
    <s v="No"/>
    <n v="0"/>
    <x v="0"/>
    <d v="2020-09-10T00:00:00"/>
    <n v="27"/>
    <n v="0"/>
  </r>
  <r>
    <x v="3"/>
    <x v="97"/>
    <x v="96"/>
    <n v="8009169493"/>
    <d v="2020-01-14T00:00:00"/>
    <d v="2020-02-13T00:00:00"/>
    <n v="6590"/>
    <n v="0"/>
    <s v="No"/>
    <n v="0"/>
    <x v="0"/>
    <d v="2020-02-03T00:00:00"/>
    <n v="20"/>
    <n v="0"/>
  </r>
  <r>
    <x v="3"/>
    <x v="92"/>
    <x v="91"/>
    <n v="8011401581"/>
    <d v="2020-02-29T00:00:00"/>
    <d v="2020-03-30T00:00:00"/>
    <n v="2463"/>
    <n v="0"/>
    <s v="No"/>
    <n v="0"/>
    <x v="0"/>
    <d v="2020-03-21T00:00:00"/>
    <n v="21"/>
    <n v="0"/>
  </r>
  <r>
    <x v="2"/>
    <x v="26"/>
    <x v="26"/>
    <n v="8016290722"/>
    <d v="2020-12-01T00:00:00"/>
    <d v="2020-12-31T00:00:00"/>
    <n v="3080"/>
    <n v="0"/>
    <s v="No"/>
    <n v="0"/>
    <x v="0"/>
    <d v="2021-01-09T00:00:00"/>
    <n v="39"/>
    <n v="9"/>
  </r>
  <r>
    <x v="0"/>
    <x v="78"/>
    <x v="77"/>
    <n v="8017340942"/>
    <d v="2021-04-23T00:00:00"/>
    <d v="2021-05-23T00:00:00"/>
    <n v="1953"/>
    <n v="0"/>
    <s v="No"/>
    <n v="0"/>
    <x v="0"/>
    <d v="2021-05-21T00:00:00"/>
    <n v="28"/>
    <n v="0"/>
  </r>
  <r>
    <x v="0"/>
    <x v="60"/>
    <x v="60"/>
    <n v="8019405718"/>
    <d v="2021-06-06T00:00:00"/>
    <d v="2021-07-06T00:00:00"/>
    <n v="4799"/>
    <n v="1"/>
    <s v="Yes"/>
    <n v="0"/>
    <x v="1"/>
    <d v="2021-07-11T00:00:00"/>
    <n v="35"/>
    <n v="5"/>
  </r>
  <r>
    <x v="2"/>
    <x v="96"/>
    <x v="95"/>
    <n v="8024350758"/>
    <d v="2020-09-04T00:00:00"/>
    <d v="2020-10-04T00:00:00"/>
    <n v="4451"/>
    <n v="0"/>
    <s v="No"/>
    <n v="0"/>
    <x v="0"/>
    <d v="2020-09-28T00:00:00"/>
    <n v="24"/>
    <n v="0"/>
  </r>
  <r>
    <x v="0"/>
    <x v="33"/>
    <x v="33"/>
    <n v="8026688554"/>
    <d v="2021-02-14T00:00:00"/>
    <d v="2021-03-16T00:00:00"/>
    <n v="6072"/>
    <n v="0"/>
    <s v="No"/>
    <n v="0"/>
    <x v="0"/>
    <d v="2021-02-23T00:00:00"/>
    <n v="9"/>
    <n v="0"/>
  </r>
  <r>
    <x v="2"/>
    <x v="82"/>
    <x v="81"/>
    <n v="8030080145"/>
    <d v="2020-07-02T00:00:00"/>
    <d v="2020-08-01T00:00:00"/>
    <n v="8716"/>
    <n v="0"/>
    <s v="No"/>
    <n v="0"/>
    <x v="0"/>
    <d v="2020-08-06T00:00:00"/>
    <n v="35"/>
    <n v="5"/>
  </r>
  <r>
    <x v="0"/>
    <x v="0"/>
    <x v="0"/>
    <n v="8033892101"/>
    <d v="2021-04-03T00:00:00"/>
    <d v="2021-05-03T00:00:00"/>
    <n v="7434"/>
    <n v="0"/>
    <s v="No"/>
    <n v="0"/>
    <x v="0"/>
    <d v="2021-04-19T00:00:00"/>
    <n v="16"/>
    <n v="0"/>
  </r>
  <r>
    <x v="0"/>
    <x v="94"/>
    <x v="93"/>
    <n v="8035927112"/>
    <d v="2021-03-14T00:00:00"/>
    <d v="2021-04-13T00:00:00"/>
    <n v="4827"/>
    <n v="0"/>
    <s v="No"/>
    <n v="0"/>
    <x v="0"/>
    <d v="2021-04-10T00:00:00"/>
    <n v="27"/>
    <n v="0"/>
  </r>
  <r>
    <x v="4"/>
    <x v="70"/>
    <x v="70"/>
    <n v="8044630018"/>
    <d v="2020-07-13T00:00:00"/>
    <d v="2020-08-12T00:00:00"/>
    <n v="4668"/>
    <n v="0"/>
    <s v="No"/>
    <n v="0"/>
    <x v="0"/>
    <d v="2020-07-30T00:00:00"/>
    <n v="17"/>
    <n v="0"/>
  </r>
  <r>
    <x v="0"/>
    <x v="32"/>
    <x v="32"/>
    <n v="8052943053"/>
    <d v="2021-11-27T00:00:00"/>
    <d v="2021-12-27T00:00:00"/>
    <n v="7160"/>
    <n v="0"/>
    <s v="No"/>
    <n v="0"/>
    <x v="0"/>
    <d v="2021-12-18T00:00:00"/>
    <n v="21"/>
    <n v="0"/>
  </r>
  <r>
    <x v="4"/>
    <x v="84"/>
    <x v="83"/>
    <n v="8056734091"/>
    <d v="2020-09-14T00:00:00"/>
    <d v="2020-10-14T00:00:00"/>
    <n v="5087"/>
    <n v="0"/>
    <s v="No"/>
    <n v="0"/>
    <x v="0"/>
    <d v="2020-10-03T00:00:00"/>
    <n v="19"/>
    <n v="0"/>
  </r>
  <r>
    <x v="4"/>
    <x v="84"/>
    <x v="83"/>
    <n v="8057232722"/>
    <d v="2020-01-09T00:00:00"/>
    <d v="2020-02-08T00:00:00"/>
    <n v="8312"/>
    <n v="0"/>
    <s v="No"/>
    <n v="0"/>
    <x v="0"/>
    <d v="2020-01-30T00:00:00"/>
    <n v="21"/>
    <n v="0"/>
  </r>
  <r>
    <x v="1"/>
    <x v="19"/>
    <x v="19"/>
    <n v="8061367328"/>
    <d v="2020-06-06T00:00:00"/>
    <d v="2020-07-06T00:00:00"/>
    <n v="8279"/>
    <n v="0"/>
    <s v="No"/>
    <n v="0"/>
    <x v="0"/>
    <d v="2020-06-18T00:00:00"/>
    <n v="12"/>
    <n v="0"/>
  </r>
  <r>
    <x v="1"/>
    <x v="88"/>
    <x v="87"/>
    <n v="8062397322"/>
    <d v="2021-09-14T00:00:00"/>
    <d v="2021-10-14T00:00:00"/>
    <n v="6965"/>
    <n v="0"/>
    <s v="No"/>
    <n v="0"/>
    <x v="0"/>
    <d v="2021-10-01T00:00:00"/>
    <n v="17"/>
    <n v="0"/>
  </r>
  <r>
    <x v="0"/>
    <x v="34"/>
    <x v="34"/>
    <n v="8066534559"/>
    <d v="2021-09-26T00:00:00"/>
    <d v="2021-10-26T00:00:00"/>
    <n v="6495"/>
    <n v="0"/>
    <s v="No"/>
    <n v="0"/>
    <x v="0"/>
    <d v="2021-10-19T00:00:00"/>
    <n v="23"/>
    <n v="0"/>
  </r>
  <r>
    <x v="3"/>
    <x v="27"/>
    <x v="27"/>
    <n v="8066734147"/>
    <d v="2020-06-04T00:00:00"/>
    <d v="2020-07-04T00:00:00"/>
    <n v="4171"/>
    <n v="0"/>
    <s v="No"/>
    <n v="0"/>
    <x v="0"/>
    <d v="2020-06-16T00:00:00"/>
    <n v="12"/>
    <n v="0"/>
  </r>
  <r>
    <x v="2"/>
    <x v="4"/>
    <x v="4"/>
    <n v="8075572741"/>
    <d v="2021-02-01T00:00:00"/>
    <d v="2021-03-03T00:00:00"/>
    <n v="6959"/>
    <n v="1"/>
    <s v="Yes"/>
    <n v="1"/>
    <x v="2"/>
    <d v="2021-03-09T00:00:00"/>
    <n v="36"/>
    <n v="6"/>
  </r>
  <r>
    <x v="2"/>
    <x v="81"/>
    <x v="80"/>
    <n v="8077742155"/>
    <d v="2020-07-31T00:00:00"/>
    <d v="2020-08-30T00:00:00"/>
    <n v="5550"/>
    <n v="1"/>
    <s v="Yes"/>
    <n v="0"/>
    <x v="1"/>
    <d v="2020-09-13T00:00:00"/>
    <n v="44"/>
    <n v="14"/>
  </r>
  <r>
    <x v="0"/>
    <x v="15"/>
    <x v="15"/>
    <n v="8081319512"/>
    <d v="2020-01-06T00:00:00"/>
    <d v="2020-02-05T00:00:00"/>
    <n v="7805"/>
    <n v="0"/>
    <s v="No"/>
    <n v="0"/>
    <x v="0"/>
    <d v="2020-01-16T00:00:00"/>
    <n v="10"/>
    <n v="0"/>
  </r>
  <r>
    <x v="1"/>
    <x v="68"/>
    <x v="68"/>
    <n v="8082355258"/>
    <d v="2020-07-12T00:00:00"/>
    <d v="2020-08-11T00:00:00"/>
    <n v="6884"/>
    <n v="0"/>
    <s v="No"/>
    <n v="0"/>
    <x v="0"/>
    <d v="2020-08-03T00:00:00"/>
    <n v="22"/>
    <n v="0"/>
  </r>
  <r>
    <x v="1"/>
    <x v="50"/>
    <x v="50"/>
    <n v="8082796197"/>
    <d v="2021-02-06T00:00:00"/>
    <d v="2021-03-08T00:00:00"/>
    <n v="8293"/>
    <n v="0"/>
    <s v="No"/>
    <n v="0"/>
    <x v="0"/>
    <d v="2021-02-10T00:00:00"/>
    <n v="4"/>
    <n v="0"/>
  </r>
  <r>
    <x v="2"/>
    <x v="61"/>
    <x v="61"/>
    <n v="8086151417"/>
    <d v="2021-01-09T00:00:00"/>
    <d v="2021-02-08T00:00:00"/>
    <n v="4985"/>
    <n v="0"/>
    <s v="No"/>
    <n v="0"/>
    <x v="0"/>
    <d v="2021-01-12T00:00:00"/>
    <n v="3"/>
    <n v="0"/>
  </r>
  <r>
    <x v="0"/>
    <x v="22"/>
    <x v="22"/>
    <n v="8088935090"/>
    <d v="2020-12-20T00:00:00"/>
    <d v="2021-01-19T00:00:00"/>
    <n v="5003"/>
    <n v="0"/>
    <s v="No"/>
    <n v="0"/>
    <x v="0"/>
    <d v="2021-01-23T00:00:00"/>
    <n v="34"/>
    <n v="4"/>
  </r>
  <r>
    <x v="0"/>
    <x v="39"/>
    <x v="39"/>
    <n v="8097727269"/>
    <d v="2020-07-11T00:00:00"/>
    <d v="2020-08-10T00:00:00"/>
    <n v="6900"/>
    <n v="0"/>
    <s v="No"/>
    <n v="0"/>
    <x v="0"/>
    <d v="2020-08-13T00:00:00"/>
    <n v="33"/>
    <n v="3"/>
  </r>
  <r>
    <x v="1"/>
    <x v="55"/>
    <x v="55"/>
    <n v="4516618888"/>
    <d v="2021-07-07T00:00:00"/>
    <d v="2021-08-06T00:00:00"/>
    <n v="7196"/>
    <n v="1"/>
    <s v="Yes"/>
    <n v="1"/>
    <x v="2"/>
    <d v="2021-08-02T00:00:00"/>
    <n v="26"/>
    <n v="0"/>
  </r>
  <r>
    <x v="3"/>
    <x v="53"/>
    <x v="53"/>
    <n v="8099966017"/>
    <d v="2021-06-21T00:00:00"/>
    <d v="2021-07-21T00:00:00"/>
    <n v="3678"/>
    <n v="1"/>
    <s v="Yes"/>
    <n v="0"/>
    <x v="1"/>
    <d v="2021-08-04T00:00:00"/>
    <n v="44"/>
    <n v="14"/>
  </r>
  <r>
    <x v="4"/>
    <x v="31"/>
    <x v="31"/>
    <n v="8106002715"/>
    <d v="2021-01-20T00:00:00"/>
    <d v="2021-02-19T00:00:00"/>
    <n v="1744"/>
    <n v="0"/>
    <s v="No"/>
    <n v="0"/>
    <x v="0"/>
    <d v="2021-02-20T00:00:00"/>
    <n v="31"/>
    <n v="1"/>
  </r>
  <r>
    <x v="0"/>
    <x v="39"/>
    <x v="39"/>
    <n v="8111779828"/>
    <d v="2021-10-24T00:00:00"/>
    <d v="2021-11-23T00:00:00"/>
    <n v="9324"/>
    <n v="0"/>
    <s v="No"/>
    <n v="0"/>
    <x v="0"/>
    <d v="2021-12-03T00:00:00"/>
    <n v="40"/>
    <n v="10"/>
  </r>
  <r>
    <x v="3"/>
    <x v="27"/>
    <x v="27"/>
    <n v="8119664084"/>
    <d v="2021-09-29T00:00:00"/>
    <d v="2021-10-29T00:00:00"/>
    <n v="4732"/>
    <n v="0"/>
    <s v="No"/>
    <n v="0"/>
    <x v="0"/>
    <d v="2021-09-30T00:00:00"/>
    <n v="1"/>
    <n v="0"/>
  </r>
  <r>
    <x v="2"/>
    <x v="4"/>
    <x v="4"/>
    <n v="8130568082"/>
    <d v="2020-04-06T00:00:00"/>
    <d v="2020-05-06T00:00:00"/>
    <n v="6730"/>
    <n v="0"/>
    <s v="No"/>
    <n v="0"/>
    <x v="0"/>
    <d v="2020-05-01T00:00:00"/>
    <n v="25"/>
    <n v="0"/>
  </r>
  <r>
    <x v="1"/>
    <x v="16"/>
    <x v="16"/>
    <n v="8131076647"/>
    <d v="2020-12-08T00:00:00"/>
    <d v="2021-01-07T00:00:00"/>
    <n v="6872"/>
    <n v="0"/>
    <s v="No"/>
    <n v="0"/>
    <x v="0"/>
    <d v="2021-01-02T00:00:00"/>
    <n v="25"/>
    <n v="0"/>
  </r>
  <r>
    <x v="1"/>
    <x v="25"/>
    <x v="25"/>
    <n v="8394111674"/>
    <d v="2021-07-10T00:00:00"/>
    <d v="2021-08-09T00:00:00"/>
    <n v="7888"/>
    <n v="1"/>
    <s v="Yes"/>
    <n v="1"/>
    <x v="2"/>
    <d v="2021-07-31T00:00:00"/>
    <n v="21"/>
    <n v="0"/>
  </r>
  <r>
    <x v="1"/>
    <x v="88"/>
    <x v="87"/>
    <n v="8136944092"/>
    <d v="2020-03-23T00:00:00"/>
    <d v="2020-04-22T00:00:00"/>
    <n v="3739"/>
    <n v="0"/>
    <s v="No"/>
    <n v="0"/>
    <x v="0"/>
    <d v="2020-04-20T00:00:00"/>
    <n v="28"/>
    <n v="0"/>
  </r>
  <r>
    <x v="1"/>
    <x v="35"/>
    <x v="35"/>
    <n v="8137093063"/>
    <d v="2021-08-22T00:00:00"/>
    <d v="2021-09-21T00:00:00"/>
    <n v="7869"/>
    <n v="0"/>
    <s v="No"/>
    <n v="0"/>
    <x v="0"/>
    <d v="2021-09-26T00:00:00"/>
    <n v="35"/>
    <n v="5"/>
  </r>
  <r>
    <x v="3"/>
    <x v="95"/>
    <x v="94"/>
    <n v="8140634585"/>
    <d v="2021-07-06T00:00:00"/>
    <d v="2021-08-05T00:00:00"/>
    <n v="2490"/>
    <n v="0"/>
    <s v="No"/>
    <n v="0"/>
    <x v="0"/>
    <d v="2021-08-07T00:00:00"/>
    <n v="32"/>
    <n v="2"/>
  </r>
  <r>
    <x v="2"/>
    <x v="85"/>
    <x v="84"/>
    <n v="8143888831"/>
    <d v="2020-02-16T00:00:00"/>
    <d v="2020-03-17T00:00:00"/>
    <n v="6402"/>
    <n v="0"/>
    <s v="No"/>
    <n v="0"/>
    <x v="0"/>
    <d v="2020-03-16T00:00:00"/>
    <n v="29"/>
    <n v="0"/>
  </r>
  <r>
    <x v="3"/>
    <x v="9"/>
    <x v="9"/>
    <n v="8144548869"/>
    <d v="2020-05-16T00:00:00"/>
    <d v="2020-06-15T00:00:00"/>
    <n v="3620"/>
    <n v="0"/>
    <s v="No"/>
    <n v="0"/>
    <x v="0"/>
    <d v="2020-06-06T00:00:00"/>
    <n v="21"/>
    <n v="0"/>
  </r>
  <r>
    <x v="3"/>
    <x v="6"/>
    <x v="6"/>
    <n v="8146803755"/>
    <d v="2020-01-29T00:00:00"/>
    <d v="2020-02-28T00:00:00"/>
    <n v="4983"/>
    <n v="0"/>
    <s v="No"/>
    <n v="0"/>
    <x v="0"/>
    <d v="2020-03-06T00:00:00"/>
    <n v="37"/>
    <n v="7"/>
  </r>
  <r>
    <x v="4"/>
    <x v="42"/>
    <x v="42"/>
    <n v="8147753421"/>
    <d v="2020-06-21T00:00:00"/>
    <d v="2020-07-21T00:00:00"/>
    <n v="822"/>
    <n v="0"/>
    <s v="No"/>
    <n v="0"/>
    <x v="0"/>
    <d v="2020-07-07T00:00:00"/>
    <n v="16"/>
    <n v="0"/>
  </r>
  <r>
    <x v="3"/>
    <x v="92"/>
    <x v="91"/>
    <n v="8147793831"/>
    <d v="2021-02-03T00:00:00"/>
    <d v="2021-03-05T00:00:00"/>
    <n v="2065"/>
    <n v="0"/>
    <s v="No"/>
    <n v="0"/>
    <x v="0"/>
    <d v="2021-02-21T00:00:00"/>
    <n v="18"/>
    <n v="0"/>
  </r>
  <r>
    <x v="1"/>
    <x v="55"/>
    <x v="55"/>
    <n v="4771056498"/>
    <d v="2021-07-12T00:00:00"/>
    <d v="2021-08-11T00:00:00"/>
    <n v="7145"/>
    <n v="1"/>
    <s v="Yes"/>
    <n v="0"/>
    <x v="1"/>
    <d v="2021-07-28T00:00:00"/>
    <n v="16"/>
    <n v="0"/>
  </r>
  <r>
    <x v="4"/>
    <x v="49"/>
    <x v="49"/>
    <n v="8149632060"/>
    <d v="2021-03-18T00:00:00"/>
    <d v="2021-04-17T00:00:00"/>
    <n v="8833"/>
    <n v="0"/>
    <s v="No"/>
    <n v="0"/>
    <x v="0"/>
    <d v="2021-04-12T00:00:00"/>
    <n v="25"/>
    <n v="0"/>
  </r>
  <r>
    <x v="4"/>
    <x v="31"/>
    <x v="31"/>
    <n v="8156321502"/>
    <d v="2020-08-27T00:00:00"/>
    <d v="2020-09-26T00:00:00"/>
    <n v="5208"/>
    <n v="0"/>
    <s v="No"/>
    <n v="0"/>
    <x v="0"/>
    <d v="2020-09-24T00:00:00"/>
    <n v="28"/>
    <n v="0"/>
  </r>
  <r>
    <x v="2"/>
    <x v="17"/>
    <x v="17"/>
    <n v="8158808494"/>
    <d v="2020-02-21T00:00:00"/>
    <d v="2020-03-22T00:00:00"/>
    <n v="5621"/>
    <n v="1"/>
    <s v="Yes"/>
    <n v="0"/>
    <x v="1"/>
    <d v="2020-03-10T00:00:00"/>
    <n v="18"/>
    <n v="0"/>
  </r>
  <r>
    <x v="1"/>
    <x v="88"/>
    <x v="87"/>
    <n v="8161191244"/>
    <d v="2021-07-13T00:00:00"/>
    <d v="2021-08-12T00:00:00"/>
    <n v="10979"/>
    <n v="1"/>
    <s v="Yes"/>
    <n v="0"/>
    <x v="1"/>
    <d v="2021-08-16T00:00:00"/>
    <n v="34"/>
    <n v="4"/>
  </r>
  <r>
    <x v="2"/>
    <x v="4"/>
    <x v="4"/>
    <n v="8164212163"/>
    <d v="2021-04-30T00:00:00"/>
    <d v="2021-05-30T00:00:00"/>
    <n v="2741"/>
    <n v="1"/>
    <s v="Yes"/>
    <n v="0"/>
    <x v="1"/>
    <d v="2021-06-06T00:00:00"/>
    <n v="37"/>
    <n v="7"/>
  </r>
  <r>
    <x v="1"/>
    <x v="1"/>
    <x v="1"/>
    <n v="9153643214"/>
    <d v="2021-07-16T00:00:00"/>
    <d v="2021-08-15T00:00:00"/>
    <n v="7808"/>
    <n v="1"/>
    <s v="Yes"/>
    <n v="0"/>
    <x v="1"/>
    <d v="2021-09-02T00:00:00"/>
    <n v="48"/>
    <n v="18"/>
  </r>
  <r>
    <x v="3"/>
    <x v="6"/>
    <x v="6"/>
    <n v="8164708697"/>
    <d v="2020-04-24T00:00:00"/>
    <d v="2020-05-24T00:00:00"/>
    <n v="5280"/>
    <n v="0"/>
    <s v="No"/>
    <n v="0"/>
    <x v="0"/>
    <d v="2020-05-30T00:00:00"/>
    <n v="36"/>
    <n v="6"/>
  </r>
  <r>
    <x v="0"/>
    <x v="41"/>
    <x v="41"/>
    <n v="8165388862"/>
    <d v="2021-09-22T00:00:00"/>
    <d v="2021-10-22T00:00:00"/>
    <n v="4246"/>
    <n v="0"/>
    <s v="No"/>
    <n v="0"/>
    <x v="0"/>
    <d v="2021-11-01T00:00:00"/>
    <n v="40"/>
    <n v="10"/>
  </r>
  <r>
    <x v="1"/>
    <x v="88"/>
    <x v="87"/>
    <n v="8166776603"/>
    <d v="2020-01-31T00:00:00"/>
    <d v="2020-03-01T00:00:00"/>
    <n v="8113"/>
    <n v="0"/>
    <s v="No"/>
    <n v="0"/>
    <x v="0"/>
    <d v="2020-02-20T00:00:00"/>
    <n v="20"/>
    <n v="0"/>
  </r>
  <r>
    <x v="4"/>
    <x v="56"/>
    <x v="56"/>
    <n v="8184291649"/>
    <d v="2021-04-07T00:00:00"/>
    <d v="2021-05-07T00:00:00"/>
    <n v="947"/>
    <n v="0"/>
    <s v="No"/>
    <n v="0"/>
    <x v="0"/>
    <d v="2021-04-27T00:00:00"/>
    <n v="20"/>
    <n v="0"/>
  </r>
  <r>
    <x v="4"/>
    <x v="84"/>
    <x v="83"/>
    <n v="8193327667"/>
    <d v="2020-07-14T00:00:00"/>
    <d v="2020-08-13T00:00:00"/>
    <n v="5770"/>
    <n v="0"/>
    <s v="No"/>
    <n v="0"/>
    <x v="0"/>
    <d v="2020-07-31T00:00:00"/>
    <n v="17"/>
    <n v="0"/>
  </r>
  <r>
    <x v="0"/>
    <x v="29"/>
    <x v="29"/>
    <n v="8193630211"/>
    <d v="2020-03-10T00:00:00"/>
    <d v="2020-04-09T00:00:00"/>
    <n v="8582"/>
    <n v="1"/>
    <s v="Yes"/>
    <n v="0"/>
    <x v="1"/>
    <d v="2020-04-14T00:00:00"/>
    <n v="35"/>
    <n v="5"/>
  </r>
  <r>
    <x v="1"/>
    <x v="25"/>
    <x v="25"/>
    <n v="5160746172"/>
    <d v="2021-07-17T00:00:00"/>
    <d v="2021-08-16T00:00:00"/>
    <n v="7689"/>
    <n v="1"/>
    <s v="Yes"/>
    <n v="0"/>
    <x v="1"/>
    <d v="2021-08-10T00:00:00"/>
    <n v="24"/>
    <n v="0"/>
  </r>
  <r>
    <x v="4"/>
    <x v="66"/>
    <x v="66"/>
    <n v="8200853537"/>
    <d v="2020-11-14T00:00:00"/>
    <d v="2020-12-14T00:00:00"/>
    <n v="6066"/>
    <n v="0"/>
    <s v="No"/>
    <n v="0"/>
    <x v="0"/>
    <d v="2020-11-29T00:00:00"/>
    <n v="15"/>
    <n v="0"/>
  </r>
  <r>
    <x v="0"/>
    <x v="2"/>
    <x v="2"/>
    <n v="8203817830"/>
    <d v="2020-03-23T00:00:00"/>
    <d v="2020-04-22T00:00:00"/>
    <n v="9234"/>
    <n v="0"/>
    <s v="No"/>
    <n v="0"/>
    <x v="0"/>
    <d v="2020-03-28T00:00:00"/>
    <n v="5"/>
    <n v="0"/>
  </r>
  <r>
    <x v="4"/>
    <x v="84"/>
    <x v="83"/>
    <n v="8207456004"/>
    <d v="2020-03-09T00:00:00"/>
    <d v="2020-04-08T00:00:00"/>
    <n v="1857"/>
    <n v="0"/>
    <s v="No"/>
    <n v="0"/>
    <x v="0"/>
    <d v="2020-04-01T00:00:00"/>
    <n v="23"/>
    <n v="0"/>
  </r>
  <r>
    <x v="3"/>
    <x v="92"/>
    <x v="91"/>
    <n v="8223221939"/>
    <d v="2020-11-16T00:00:00"/>
    <d v="2020-12-16T00:00:00"/>
    <n v="8422"/>
    <n v="1"/>
    <s v="Yes"/>
    <n v="0"/>
    <x v="1"/>
    <d v="2020-12-28T00:00:00"/>
    <n v="42"/>
    <n v="12"/>
  </r>
  <r>
    <x v="4"/>
    <x v="83"/>
    <x v="82"/>
    <n v="8227346978"/>
    <d v="2021-01-30T00:00:00"/>
    <d v="2021-03-01T00:00:00"/>
    <n v="5371"/>
    <n v="0"/>
    <s v="No"/>
    <n v="0"/>
    <x v="0"/>
    <d v="2021-02-25T00:00:00"/>
    <n v="26"/>
    <n v="0"/>
  </r>
  <r>
    <x v="2"/>
    <x v="61"/>
    <x v="61"/>
    <n v="8240701264"/>
    <d v="2021-01-05T00:00:00"/>
    <d v="2021-02-04T00:00:00"/>
    <n v="4610"/>
    <n v="0"/>
    <s v="No"/>
    <n v="0"/>
    <x v="0"/>
    <d v="2021-01-12T00:00:00"/>
    <n v="7"/>
    <n v="0"/>
  </r>
  <r>
    <x v="0"/>
    <x v="34"/>
    <x v="34"/>
    <n v="8240803259"/>
    <d v="2020-06-20T00:00:00"/>
    <d v="2020-07-20T00:00:00"/>
    <n v="6707"/>
    <n v="0"/>
    <s v="No"/>
    <n v="0"/>
    <x v="0"/>
    <d v="2020-07-20T00:00:00"/>
    <n v="30"/>
    <n v="0"/>
  </r>
  <r>
    <x v="0"/>
    <x v="23"/>
    <x v="23"/>
    <n v="8243963846"/>
    <d v="2020-03-04T00:00:00"/>
    <d v="2020-04-03T00:00:00"/>
    <n v="5930"/>
    <n v="0"/>
    <s v="No"/>
    <n v="0"/>
    <x v="0"/>
    <d v="2020-03-31T00:00:00"/>
    <n v="27"/>
    <n v="0"/>
  </r>
  <r>
    <x v="4"/>
    <x v="66"/>
    <x v="66"/>
    <n v="8244116210"/>
    <d v="2020-08-06T00:00:00"/>
    <d v="2020-09-05T00:00:00"/>
    <n v="4735"/>
    <n v="0"/>
    <s v="No"/>
    <n v="0"/>
    <x v="0"/>
    <d v="2020-08-28T00:00:00"/>
    <n v="22"/>
    <n v="0"/>
  </r>
  <r>
    <x v="4"/>
    <x v="80"/>
    <x v="79"/>
    <n v="8249581875"/>
    <d v="2021-12-02T00:00:00"/>
    <d v="2022-01-01T00:00:00"/>
    <n v="3850"/>
    <n v="0"/>
    <s v="No"/>
    <n v="0"/>
    <x v="0"/>
    <d v="2021-12-16T00:00:00"/>
    <n v="14"/>
    <n v="0"/>
  </r>
  <r>
    <x v="0"/>
    <x v="2"/>
    <x v="2"/>
    <n v="8252449224"/>
    <d v="2020-12-18T00:00:00"/>
    <d v="2021-01-17T00:00:00"/>
    <n v="10868"/>
    <n v="0"/>
    <s v="No"/>
    <n v="0"/>
    <x v="0"/>
    <d v="2020-12-22T00:00:00"/>
    <n v="4"/>
    <n v="0"/>
  </r>
  <r>
    <x v="2"/>
    <x v="81"/>
    <x v="80"/>
    <n v="8258508334"/>
    <d v="2020-07-25T00:00:00"/>
    <d v="2020-08-24T00:00:00"/>
    <n v="6139"/>
    <n v="1"/>
    <s v="Yes"/>
    <n v="0"/>
    <x v="1"/>
    <d v="2020-09-04T00:00:00"/>
    <n v="41"/>
    <n v="11"/>
  </r>
  <r>
    <x v="1"/>
    <x v="54"/>
    <x v="54"/>
    <n v="9506972426"/>
    <d v="2021-07-17T00:00:00"/>
    <d v="2021-08-16T00:00:00"/>
    <n v="7626"/>
    <n v="1"/>
    <s v="Yes"/>
    <n v="1"/>
    <x v="2"/>
    <d v="2021-08-13T00:00:00"/>
    <n v="27"/>
    <n v="0"/>
  </r>
  <r>
    <x v="4"/>
    <x v="73"/>
    <x v="73"/>
    <n v="8262359020"/>
    <d v="2021-01-16T00:00:00"/>
    <d v="2021-02-15T00:00:00"/>
    <n v="4774"/>
    <n v="0"/>
    <s v="No"/>
    <n v="0"/>
    <x v="0"/>
    <d v="2021-02-26T00:00:00"/>
    <n v="41"/>
    <n v="11"/>
  </r>
  <r>
    <x v="3"/>
    <x v="91"/>
    <x v="90"/>
    <n v="8269617897"/>
    <d v="2021-07-28T00:00:00"/>
    <d v="2021-08-27T00:00:00"/>
    <n v="4179"/>
    <n v="0"/>
    <s v="No"/>
    <n v="0"/>
    <x v="0"/>
    <d v="2021-08-12T00:00:00"/>
    <n v="15"/>
    <n v="0"/>
  </r>
  <r>
    <x v="0"/>
    <x v="75"/>
    <x v="74"/>
    <n v="8273477766"/>
    <d v="2020-01-29T00:00:00"/>
    <d v="2020-02-28T00:00:00"/>
    <n v="5113"/>
    <n v="0"/>
    <s v="No"/>
    <n v="0"/>
    <x v="0"/>
    <d v="2020-02-21T00:00:00"/>
    <n v="23"/>
    <n v="0"/>
  </r>
  <r>
    <x v="0"/>
    <x v="32"/>
    <x v="32"/>
    <n v="8273521159"/>
    <d v="2021-08-17T00:00:00"/>
    <d v="2021-09-16T00:00:00"/>
    <n v="5760"/>
    <n v="0"/>
    <s v="No"/>
    <n v="0"/>
    <x v="0"/>
    <d v="2021-09-06T00:00:00"/>
    <n v="20"/>
    <n v="0"/>
  </r>
  <r>
    <x v="0"/>
    <x v="71"/>
    <x v="71"/>
    <n v="8276169596"/>
    <d v="2021-06-12T00:00:00"/>
    <d v="2021-07-12T00:00:00"/>
    <n v="5319"/>
    <n v="0"/>
    <s v="No"/>
    <n v="0"/>
    <x v="0"/>
    <d v="2021-06-28T00:00:00"/>
    <n v="16"/>
    <n v="0"/>
  </r>
  <r>
    <x v="0"/>
    <x v="60"/>
    <x v="60"/>
    <n v="8277025756"/>
    <d v="2020-12-02T00:00:00"/>
    <d v="2021-01-01T00:00:00"/>
    <n v="8474"/>
    <n v="0"/>
    <s v="No"/>
    <n v="0"/>
    <x v="0"/>
    <d v="2021-01-08T00:00:00"/>
    <n v="37"/>
    <n v="7"/>
  </r>
  <r>
    <x v="0"/>
    <x v="2"/>
    <x v="2"/>
    <n v="8282397668"/>
    <d v="2021-08-22T00:00:00"/>
    <d v="2021-09-21T00:00:00"/>
    <n v="10267"/>
    <n v="0"/>
    <s v="No"/>
    <n v="0"/>
    <x v="0"/>
    <d v="2021-08-29T00:00:00"/>
    <n v="7"/>
    <n v="0"/>
  </r>
  <r>
    <x v="0"/>
    <x v="89"/>
    <x v="88"/>
    <n v="8284200295"/>
    <d v="2021-08-11T00:00:00"/>
    <d v="2021-09-10T00:00:00"/>
    <n v="9042"/>
    <n v="0"/>
    <s v="No"/>
    <n v="0"/>
    <x v="0"/>
    <d v="2021-09-12T00:00:00"/>
    <n v="32"/>
    <n v="2"/>
  </r>
  <r>
    <x v="1"/>
    <x v="19"/>
    <x v="19"/>
    <n v="8292540307"/>
    <d v="2021-08-12T00:00:00"/>
    <d v="2021-09-11T00:00:00"/>
    <n v="7588"/>
    <n v="0"/>
    <s v="No"/>
    <n v="0"/>
    <x v="0"/>
    <d v="2021-09-02T00:00:00"/>
    <n v="21"/>
    <n v="0"/>
  </r>
  <r>
    <x v="1"/>
    <x v="35"/>
    <x v="35"/>
    <n v="8401420623"/>
    <d v="2021-07-19T00:00:00"/>
    <d v="2021-08-18T00:00:00"/>
    <n v="11666"/>
    <n v="1"/>
    <s v="Yes"/>
    <n v="0"/>
    <x v="1"/>
    <d v="2021-08-28T00:00:00"/>
    <n v="40"/>
    <n v="10"/>
  </r>
  <r>
    <x v="4"/>
    <x v="72"/>
    <x v="72"/>
    <n v="8301711992"/>
    <d v="2021-07-29T00:00:00"/>
    <d v="2021-08-28T00:00:00"/>
    <n v="8336"/>
    <n v="1"/>
    <s v="Yes"/>
    <n v="0"/>
    <x v="1"/>
    <d v="2021-08-26T00:00:00"/>
    <n v="28"/>
    <n v="0"/>
  </r>
  <r>
    <x v="1"/>
    <x v="3"/>
    <x v="3"/>
    <n v="8315488143"/>
    <d v="2021-01-08T00:00:00"/>
    <d v="2021-02-07T00:00:00"/>
    <n v="8998"/>
    <n v="0"/>
    <s v="No"/>
    <n v="0"/>
    <x v="0"/>
    <d v="2021-02-11T00:00:00"/>
    <n v="34"/>
    <n v="4"/>
  </r>
  <r>
    <x v="0"/>
    <x v="94"/>
    <x v="93"/>
    <n v="8317322623"/>
    <d v="2021-04-23T00:00:00"/>
    <d v="2021-05-23T00:00:00"/>
    <n v="7498"/>
    <n v="0"/>
    <s v="No"/>
    <n v="0"/>
    <x v="0"/>
    <d v="2021-05-28T00:00:00"/>
    <n v="35"/>
    <n v="5"/>
  </r>
  <r>
    <x v="4"/>
    <x v="31"/>
    <x v="31"/>
    <n v="8329193507"/>
    <d v="2021-08-08T00:00:00"/>
    <d v="2021-09-07T00:00:00"/>
    <n v="4320"/>
    <n v="0"/>
    <s v="No"/>
    <n v="0"/>
    <x v="0"/>
    <d v="2021-08-26T00:00:00"/>
    <n v="18"/>
    <n v="0"/>
  </r>
  <r>
    <x v="1"/>
    <x v="76"/>
    <x v="75"/>
    <n v="8336544833"/>
    <d v="2021-08-10T00:00:00"/>
    <d v="2021-09-09T00:00:00"/>
    <n v="4549"/>
    <n v="0"/>
    <s v="No"/>
    <n v="0"/>
    <x v="0"/>
    <d v="2021-09-01T00:00:00"/>
    <n v="22"/>
    <n v="0"/>
  </r>
  <r>
    <x v="0"/>
    <x v="63"/>
    <x v="63"/>
    <n v="8342469093"/>
    <d v="2020-11-16T00:00:00"/>
    <d v="2020-12-16T00:00:00"/>
    <n v="4607"/>
    <n v="0"/>
    <s v="No"/>
    <n v="0"/>
    <x v="0"/>
    <d v="2020-11-23T00:00:00"/>
    <n v="7"/>
    <n v="0"/>
  </r>
  <r>
    <x v="0"/>
    <x v="89"/>
    <x v="88"/>
    <n v="8343505064"/>
    <d v="2020-12-16T00:00:00"/>
    <d v="2021-01-15T00:00:00"/>
    <n v="6120"/>
    <n v="0"/>
    <s v="No"/>
    <n v="0"/>
    <x v="0"/>
    <d v="2021-01-15T00:00:00"/>
    <n v="30"/>
    <n v="0"/>
  </r>
  <r>
    <x v="4"/>
    <x v="10"/>
    <x v="10"/>
    <n v="8346126237"/>
    <d v="2021-10-31T00:00:00"/>
    <d v="2021-11-30T00:00:00"/>
    <n v="6143"/>
    <n v="0"/>
    <s v="No"/>
    <n v="0"/>
    <x v="0"/>
    <d v="2021-11-05T00:00:00"/>
    <n v="5"/>
    <n v="0"/>
  </r>
  <r>
    <x v="4"/>
    <x v="73"/>
    <x v="73"/>
    <n v="8346602190"/>
    <d v="2020-08-07T00:00:00"/>
    <d v="2020-09-06T00:00:00"/>
    <n v="6058"/>
    <n v="0"/>
    <s v="No"/>
    <n v="0"/>
    <x v="0"/>
    <d v="2020-09-10T00:00:00"/>
    <n v="34"/>
    <n v="4"/>
  </r>
  <r>
    <x v="0"/>
    <x v="99"/>
    <x v="98"/>
    <n v="8350497297"/>
    <d v="2021-03-16T00:00:00"/>
    <d v="2021-04-15T00:00:00"/>
    <n v="7327"/>
    <n v="1"/>
    <s v="Yes"/>
    <n v="0"/>
    <x v="1"/>
    <d v="2021-04-04T00:00:00"/>
    <n v="19"/>
    <n v="0"/>
  </r>
  <r>
    <x v="0"/>
    <x v="39"/>
    <x v="39"/>
    <n v="8365287542"/>
    <d v="2020-08-01T00:00:00"/>
    <d v="2020-08-31T00:00:00"/>
    <n v="5769"/>
    <n v="0"/>
    <s v="No"/>
    <n v="0"/>
    <x v="0"/>
    <d v="2020-09-08T00:00:00"/>
    <n v="38"/>
    <n v="8"/>
  </r>
  <r>
    <x v="1"/>
    <x v="54"/>
    <x v="54"/>
    <n v="8365605418"/>
    <d v="2021-06-06T00:00:00"/>
    <d v="2021-07-06T00:00:00"/>
    <n v="6516"/>
    <n v="0"/>
    <s v="No"/>
    <n v="0"/>
    <x v="0"/>
    <d v="2021-06-14T00:00:00"/>
    <n v="8"/>
    <n v="0"/>
  </r>
  <r>
    <x v="1"/>
    <x v="79"/>
    <x v="78"/>
    <n v="7249316066"/>
    <d v="2021-07-21T00:00:00"/>
    <d v="2021-08-20T00:00:00"/>
    <n v="7868"/>
    <n v="1"/>
    <s v="Yes"/>
    <n v="0"/>
    <x v="1"/>
    <d v="2021-09-02T00:00:00"/>
    <n v="43"/>
    <n v="13"/>
  </r>
  <r>
    <x v="3"/>
    <x v="64"/>
    <x v="64"/>
    <n v="8375759964"/>
    <d v="2020-05-24T00:00:00"/>
    <d v="2020-06-23T00:00:00"/>
    <n v="3683"/>
    <n v="0"/>
    <s v="No"/>
    <n v="0"/>
    <x v="0"/>
    <d v="2020-06-17T00:00:00"/>
    <n v="24"/>
    <n v="0"/>
  </r>
  <r>
    <x v="1"/>
    <x v="50"/>
    <x v="50"/>
    <n v="4591110269"/>
    <d v="2021-07-23T00:00:00"/>
    <d v="2021-08-22T00:00:00"/>
    <n v="7288"/>
    <n v="1"/>
    <s v="Yes"/>
    <n v="1"/>
    <x v="2"/>
    <d v="2021-08-11T00:00:00"/>
    <n v="19"/>
    <n v="0"/>
  </r>
  <r>
    <x v="0"/>
    <x v="0"/>
    <x v="0"/>
    <n v="8385411888"/>
    <d v="2021-02-17T00:00:00"/>
    <d v="2021-03-19T00:00:00"/>
    <n v="7925"/>
    <n v="0"/>
    <s v="No"/>
    <n v="0"/>
    <x v="0"/>
    <d v="2021-03-11T00:00:00"/>
    <n v="22"/>
    <n v="0"/>
  </r>
  <r>
    <x v="3"/>
    <x v="53"/>
    <x v="53"/>
    <n v="8389404239"/>
    <d v="2021-04-11T00:00:00"/>
    <d v="2021-05-11T00:00:00"/>
    <n v="4406"/>
    <n v="0"/>
    <s v="No"/>
    <n v="0"/>
    <x v="0"/>
    <d v="2021-05-11T00:00:00"/>
    <n v="30"/>
    <n v="0"/>
  </r>
  <r>
    <x v="3"/>
    <x v="64"/>
    <x v="64"/>
    <n v="8389561226"/>
    <d v="2020-03-24T00:00:00"/>
    <d v="2020-04-23T00:00:00"/>
    <n v="5367"/>
    <n v="0"/>
    <s v="No"/>
    <n v="0"/>
    <x v="0"/>
    <d v="2020-04-17T00:00:00"/>
    <n v="24"/>
    <n v="0"/>
  </r>
  <r>
    <x v="2"/>
    <x v="81"/>
    <x v="80"/>
    <n v="8390889307"/>
    <d v="2020-09-23T00:00:00"/>
    <d v="2020-10-23T00:00:00"/>
    <n v="6792"/>
    <n v="1"/>
    <s v="Yes"/>
    <n v="0"/>
    <x v="1"/>
    <d v="2020-11-06T00:00:00"/>
    <n v="44"/>
    <n v="14"/>
  </r>
  <r>
    <x v="0"/>
    <x v="2"/>
    <x v="2"/>
    <n v="8391160851"/>
    <d v="2020-08-25T00:00:00"/>
    <d v="2020-09-24T00:00:00"/>
    <n v="7453"/>
    <n v="0"/>
    <s v="No"/>
    <n v="0"/>
    <x v="0"/>
    <d v="2020-09-01T00:00:00"/>
    <n v="7"/>
    <n v="0"/>
  </r>
  <r>
    <x v="1"/>
    <x v="43"/>
    <x v="43"/>
    <n v="8391971820"/>
    <d v="2020-01-20T00:00:00"/>
    <d v="2020-02-19T00:00:00"/>
    <n v="7091"/>
    <n v="0"/>
    <s v="No"/>
    <n v="0"/>
    <x v="0"/>
    <d v="2020-02-23T00:00:00"/>
    <n v="34"/>
    <n v="4"/>
  </r>
  <r>
    <x v="1"/>
    <x v="58"/>
    <x v="58"/>
    <n v="681889913"/>
    <d v="2021-07-24T00:00:00"/>
    <d v="2021-08-23T00:00:00"/>
    <n v="4817"/>
    <n v="1"/>
    <s v="Yes"/>
    <n v="0"/>
    <x v="1"/>
    <d v="2021-08-22T00:00:00"/>
    <n v="29"/>
    <n v="0"/>
  </r>
  <r>
    <x v="1"/>
    <x v="79"/>
    <x v="78"/>
    <n v="8400290228"/>
    <d v="2020-07-13T00:00:00"/>
    <d v="2020-08-12T00:00:00"/>
    <n v="8831"/>
    <n v="0"/>
    <s v="No"/>
    <n v="0"/>
    <x v="0"/>
    <d v="2020-08-28T00:00:00"/>
    <n v="46"/>
    <n v="16"/>
  </r>
  <r>
    <x v="1"/>
    <x v="11"/>
    <x v="11"/>
    <n v="9219327120"/>
    <d v="2021-07-25T00:00:00"/>
    <d v="2021-08-24T00:00:00"/>
    <n v="6030"/>
    <n v="1"/>
    <s v="Yes"/>
    <n v="1"/>
    <x v="2"/>
    <d v="2021-08-11T00:00:00"/>
    <n v="17"/>
    <n v="0"/>
  </r>
  <r>
    <x v="3"/>
    <x v="86"/>
    <x v="85"/>
    <n v="8412636726"/>
    <d v="2020-02-04T00:00:00"/>
    <d v="2020-03-05T00:00:00"/>
    <n v="4329"/>
    <n v="0"/>
    <s v="No"/>
    <n v="0"/>
    <x v="0"/>
    <d v="2020-02-28T00:00:00"/>
    <n v="24"/>
    <n v="0"/>
  </r>
  <r>
    <x v="4"/>
    <x v="69"/>
    <x v="69"/>
    <n v="8419584909"/>
    <d v="2021-02-07T00:00:00"/>
    <d v="2021-03-09T00:00:00"/>
    <n v="2649"/>
    <n v="0"/>
    <s v="No"/>
    <n v="0"/>
    <x v="0"/>
    <d v="2021-03-16T00:00:00"/>
    <n v="37"/>
    <n v="7"/>
  </r>
  <r>
    <x v="1"/>
    <x v="13"/>
    <x v="13"/>
    <n v="8420453376"/>
    <d v="2020-10-11T00:00:00"/>
    <d v="2020-11-10T00:00:00"/>
    <n v="8660"/>
    <n v="0"/>
    <s v="No"/>
    <n v="0"/>
    <x v="0"/>
    <d v="2020-11-13T00:00:00"/>
    <n v="33"/>
    <n v="3"/>
  </r>
  <r>
    <x v="3"/>
    <x v="91"/>
    <x v="90"/>
    <n v="8426420017"/>
    <d v="2021-01-31T00:00:00"/>
    <d v="2021-03-02T00:00:00"/>
    <n v="1548"/>
    <n v="0"/>
    <s v="No"/>
    <n v="0"/>
    <x v="0"/>
    <d v="2021-02-12T00:00:00"/>
    <n v="12"/>
    <n v="0"/>
  </r>
  <r>
    <x v="1"/>
    <x v="35"/>
    <x v="35"/>
    <n v="8427086210"/>
    <d v="2021-10-30T00:00:00"/>
    <d v="2021-11-29T00:00:00"/>
    <n v="8727"/>
    <n v="0"/>
    <s v="No"/>
    <n v="0"/>
    <x v="0"/>
    <d v="2021-12-05T00:00:00"/>
    <n v="36"/>
    <n v="6"/>
  </r>
  <r>
    <x v="0"/>
    <x v="32"/>
    <x v="32"/>
    <n v="8428274862"/>
    <d v="2021-04-07T00:00:00"/>
    <d v="2021-05-07T00:00:00"/>
    <n v="7701"/>
    <n v="0"/>
    <s v="No"/>
    <n v="0"/>
    <x v="0"/>
    <d v="2021-04-29T00:00:00"/>
    <n v="22"/>
    <n v="0"/>
  </r>
  <r>
    <x v="0"/>
    <x v="38"/>
    <x v="38"/>
    <n v="8429016073"/>
    <d v="2020-10-25T00:00:00"/>
    <d v="2020-11-24T00:00:00"/>
    <n v="4055"/>
    <n v="0"/>
    <s v="No"/>
    <n v="0"/>
    <x v="0"/>
    <d v="2020-11-21T00:00:00"/>
    <n v="27"/>
    <n v="0"/>
  </r>
  <r>
    <x v="2"/>
    <x v="24"/>
    <x v="24"/>
    <n v="8429898953"/>
    <d v="2020-09-12T00:00:00"/>
    <d v="2020-10-12T00:00:00"/>
    <n v="5100"/>
    <n v="0"/>
    <s v="No"/>
    <n v="0"/>
    <x v="0"/>
    <d v="2020-10-05T00:00:00"/>
    <n v="23"/>
    <n v="0"/>
  </r>
  <r>
    <x v="4"/>
    <x v="70"/>
    <x v="70"/>
    <n v="8444345875"/>
    <d v="2020-02-27T00:00:00"/>
    <d v="2020-03-28T00:00:00"/>
    <n v="4171"/>
    <n v="0"/>
    <s v="No"/>
    <n v="0"/>
    <x v="0"/>
    <d v="2020-03-11T00:00:00"/>
    <n v="13"/>
    <n v="0"/>
  </r>
  <r>
    <x v="2"/>
    <x v="81"/>
    <x v="80"/>
    <n v="8447618970"/>
    <d v="2021-06-18T00:00:00"/>
    <d v="2021-07-18T00:00:00"/>
    <n v="6459"/>
    <n v="1"/>
    <s v="Yes"/>
    <n v="0"/>
    <x v="1"/>
    <d v="2021-08-06T00:00:00"/>
    <n v="49"/>
    <n v="19"/>
  </r>
  <r>
    <x v="4"/>
    <x v="69"/>
    <x v="69"/>
    <n v="8449889683"/>
    <d v="2020-11-14T00:00:00"/>
    <d v="2020-12-14T00:00:00"/>
    <n v="2061"/>
    <n v="0"/>
    <s v="No"/>
    <n v="0"/>
    <x v="0"/>
    <d v="2020-12-09T00:00:00"/>
    <n v="25"/>
    <n v="0"/>
  </r>
  <r>
    <x v="2"/>
    <x v="24"/>
    <x v="24"/>
    <n v="8450356834"/>
    <d v="2021-03-09T00:00:00"/>
    <d v="2021-04-08T00:00:00"/>
    <n v="5021"/>
    <n v="0"/>
    <s v="No"/>
    <n v="0"/>
    <x v="0"/>
    <d v="2021-04-08T00:00:00"/>
    <n v="30"/>
    <n v="0"/>
  </r>
  <r>
    <x v="1"/>
    <x v="40"/>
    <x v="40"/>
    <n v="4160925882"/>
    <d v="2021-07-26T00:00:00"/>
    <d v="2021-08-25T00:00:00"/>
    <n v="4119"/>
    <n v="1"/>
    <s v="Yes"/>
    <n v="0"/>
    <x v="1"/>
    <d v="2021-08-11T00:00:00"/>
    <n v="16"/>
    <n v="0"/>
  </r>
  <r>
    <x v="1"/>
    <x v="90"/>
    <x v="89"/>
    <n v="8456442808"/>
    <d v="2021-07-05T00:00:00"/>
    <d v="2021-08-04T00:00:00"/>
    <n v="4956"/>
    <n v="0"/>
    <s v="No"/>
    <n v="0"/>
    <x v="0"/>
    <d v="2021-08-16T00:00:00"/>
    <n v="42"/>
    <n v="12"/>
  </r>
  <r>
    <x v="1"/>
    <x v="46"/>
    <x v="46"/>
    <n v="8459323044"/>
    <d v="2021-01-14T00:00:00"/>
    <d v="2021-02-13T00:00:00"/>
    <n v="4013"/>
    <n v="0"/>
    <s v="No"/>
    <n v="0"/>
    <x v="0"/>
    <d v="2021-02-17T00:00:00"/>
    <n v="34"/>
    <n v="4"/>
  </r>
  <r>
    <x v="4"/>
    <x v="72"/>
    <x v="72"/>
    <n v="8461427104"/>
    <d v="2021-01-11T00:00:00"/>
    <d v="2021-02-10T00:00:00"/>
    <n v="5214"/>
    <n v="1"/>
    <s v="Yes"/>
    <n v="0"/>
    <x v="1"/>
    <d v="2021-02-20T00:00:00"/>
    <n v="40"/>
    <n v="10"/>
  </r>
  <r>
    <x v="2"/>
    <x v="96"/>
    <x v="95"/>
    <n v="8462827944"/>
    <d v="2021-04-01T00:00:00"/>
    <d v="2021-05-01T00:00:00"/>
    <n v="5240"/>
    <n v="0"/>
    <s v="No"/>
    <n v="0"/>
    <x v="0"/>
    <d v="2021-04-18T00:00:00"/>
    <n v="17"/>
    <n v="0"/>
  </r>
  <r>
    <x v="2"/>
    <x v="14"/>
    <x v="14"/>
    <n v="8464039248"/>
    <d v="2021-06-30T00:00:00"/>
    <d v="2021-07-30T00:00:00"/>
    <n v="6305"/>
    <n v="0"/>
    <s v="No"/>
    <n v="0"/>
    <x v="0"/>
    <d v="2021-07-03T00:00:00"/>
    <n v="3"/>
    <n v="0"/>
  </r>
  <r>
    <x v="3"/>
    <x v="86"/>
    <x v="85"/>
    <n v="8466153246"/>
    <d v="2020-06-03T00:00:00"/>
    <d v="2020-07-03T00:00:00"/>
    <n v="3530"/>
    <n v="0"/>
    <s v="No"/>
    <n v="0"/>
    <x v="0"/>
    <d v="2020-07-03T00:00:00"/>
    <n v="30"/>
    <n v="0"/>
  </r>
  <r>
    <x v="1"/>
    <x v="1"/>
    <x v="1"/>
    <n v="8912612689"/>
    <d v="2021-07-28T00:00:00"/>
    <d v="2021-08-27T00:00:00"/>
    <n v="9217"/>
    <n v="1"/>
    <s v="Yes"/>
    <n v="0"/>
    <x v="1"/>
    <d v="2021-09-12T00:00:00"/>
    <n v="46"/>
    <n v="16"/>
  </r>
  <r>
    <x v="3"/>
    <x v="93"/>
    <x v="92"/>
    <n v="8469604228"/>
    <d v="2021-06-08T00:00:00"/>
    <d v="2021-07-08T00:00:00"/>
    <n v="4634"/>
    <n v="0"/>
    <s v="No"/>
    <n v="0"/>
    <x v="0"/>
    <d v="2021-06-21T00:00:00"/>
    <n v="13"/>
    <n v="0"/>
  </r>
  <r>
    <x v="3"/>
    <x v="44"/>
    <x v="44"/>
    <n v="8471061442"/>
    <d v="2020-11-24T00:00:00"/>
    <d v="2020-12-24T00:00:00"/>
    <n v="1906"/>
    <n v="1"/>
    <s v="Yes"/>
    <n v="0"/>
    <x v="1"/>
    <d v="2020-12-09T00:00:00"/>
    <n v="15"/>
    <n v="0"/>
  </r>
  <r>
    <x v="3"/>
    <x v="27"/>
    <x v="27"/>
    <n v="8471592455"/>
    <d v="2020-12-30T00:00:00"/>
    <d v="2021-01-29T00:00:00"/>
    <n v="5196"/>
    <n v="0"/>
    <s v="No"/>
    <n v="0"/>
    <x v="0"/>
    <d v="2021-01-04T00:00:00"/>
    <n v="5"/>
    <n v="0"/>
  </r>
  <r>
    <x v="0"/>
    <x v="34"/>
    <x v="34"/>
    <n v="8473757844"/>
    <d v="2021-06-05T00:00:00"/>
    <d v="2021-07-05T00:00:00"/>
    <n v="2613"/>
    <n v="0"/>
    <s v="No"/>
    <n v="0"/>
    <x v="0"/>
    <d v="2021-07-13T00:00:00"/>
    <n v="38"/>
    <n v="8"/>
  </r>
  <r>
    <x v="1"/>
    <x v="55"/>
    <x v="55"/>
    <n v="8478661655"/>
    <d v="2021-09-24T00:00:00"/>
    <d v="2021-10-24T00:00:00"/>
    <n v="5437"/>
    <n v="0"/>
    <s v="No"/>
    <n v="0"/>
    <x v="0"/>
    <d v="2021-09-29T00:00:00"/>
    <n v="5"/>
    <n v="0"/>
  </r>
  <r>
    <x v="3"/>
    <x v="9"/>
    <x v="9"/>
    <n v="8482497127"/>
    <d v="2021-04-12T00:00:00"/>
    <d v="2021-05-12T00:00:00"/>
    <n v="1606"/>
    <n v="0"/>
    <s v="No"/>
    <n v="0"/>
    <x v="0"/>
    <d v="2021-05-07T00:00:00"/>
    <n v="25"/>
    <n v="0"/>
  </r>
  <r>
    <x v="1"/>
    <x v="50"/>
    <x v="50"/>
    <n v="8483378519"/>
    <d v="2020-01-04T00:00:00"/>
    <d v="2020-02-03T00:00:00"/>
    <n v="7521"/>
    <n v="0"/>
    <s v="No"/>
    <n v="0"/>
    <x v="0"/>
    <d v="2020-01-13T00:00:00"/>
    <n v="9"/>
    <n v="0"/>
  </r>
  <r>
    <x v="4"/>
    <x v="72"/>
    <x v="72"/>
    <n v="8488549558"/>
    <d v="2020-04-28T00:00:00"/>
    <d v="2020-05-28T00:00:00"/>
    <n v="4362"/>
    <n v="1"/>
    <s v="Yes"/>
    <n v="0"/>
    <x v="1"/>
    <d v="2020-06-12T00:00:00"/>
    <n v="45"/>
    <n v="15"/>
  </r>
  <r>
    <x v="2"/>
    <x v="14"/>
    <x v="14"/>
    <n v="8489952796"/>
    <d v="2021-06-22T00:00:00"/>
    <d v="2021-07-22T00:00:00"/>
    <n v="5319"/>
    <n v="0"/>
    <s v="No"/>
    <n v="0"/>
    <x v="0"/>
    <d v="2021-06-25T00:00:00"/>
    <n v="3"/>
    <n v="0"/>
  </r>
  <r>
    <x v="3"/>
    <x v="47"/>
    <x v="47"/>
    <n v="8493182849"/>
    <d v="2020-01-18T00:00:00"/>
    <d v="2020-02-17T00:00:00"/>
    <n v="1803"/>
    <n v="0"/>
    <s v="No"/>
    <n v="0"/>
    <x v="0"/>
    <d v="2020-03-22T00:00:00"/>
    <n v="64"/>
    <n v="34"/>
  </r>
  <r>
    <x v="1"/>
    <x v="25"/>
    <x v="25"/>
    <n v="781909762"/>
    <d v="2021-07-30T00:00:00"/>
    <d v="2021-08-29T00:00:00"/>
    <n v="6671"/>
    <n v="1"/>
    <s v="Yes"/>
    <n v="1"/>
    <x v="2"/>
    <d v="2021-09-09T00:00:00"/>
    <n v="41"/>
    <n v="11"/>
  </r>
  <r>
    <x v="4"/>
    <x v="84"/>
    <x v="83"/>
    <n v="8503873648"/>
    <d v="2020-10-29T00:00:00"/>
    <d v="2020-11-28T00:00:00"/>
    <n v="3787"/>
    <n v="0"/>
    <s v="No"/>
    <n v="0"/>
    <x v="0"/>
    <d v="2020-11-11T00:00:00"/>
    <n v="13"/>
    <n v="0"/>
  </r>
  <r>
    <x v="4"/>
    <x v="66"/>
    <x v="66"/>
    <n v="8513935149"/>
    <d v="2020-08-04T00:00:00"/>
    <d v="2020-09-03T00:00:00"/>
    <n v="3014"/>
    <n v="0"/>
    <s v="No"/>
    <n v="0"/>
    <x v="0"/>
    <d v="2020-08-30T00:00:00"/>
    <n v="26"/>
    <n v="0"/>
  </r>
  <r>
    <x v="1"/>
    <x v="58"/>
    <x v="58"/>
    <n v="3109120531"/>
    <d v="2021-08-04T00:00:00"/>
    <d v="2021-09-03T00:00:00"/>
    <n v="9054"/>
    <n v="1"/>
    <s v="Yes"/>
    <n v="0"/>
    <x v="1"/>
    <d v="2021-09-02T00:00:00"/>
    <n v="29"/>
    <n v="0"/>
  </r>
  <r>
    <x v="1"/>
    <x v="16"/>
    <x v="16"/>
    <n v="8517033976"/>
    <d v="2021-03-21T00:00:00"/>
    <d v="2021-04-20T00:00:00"/>
    <n v="7099"/>
    <n v="0"/>
    <s v="No"/>
    <n v="0"/>
    <x v="0"/>
    <d v="2021-04-23T00:00:00"/>
    <n v="33"/>
    <n v="3"/>
  </r>
  <r>
    <x v="2"/>
    <x v="18"/>
    <x v="18"/>
    <n v="8523083533"/>
    <d v="2020-09-12T00:00:00"/>
    <d v="2020-10-12T00:00:00"/>
    <n v="4112"/>
    <n v="1"/>
    <s v="Yes"/>
    <n v="1"/>
    <x v="2"/>
    <d v="2020-10-21T00:00:00"/>
    <n v="39"/>
    <n v="9"/>
  </r>
  <r>
    <x v="4"/>
    <x v="70"/>
    <x v="70"/>
    <n v="8527409222"/>
    <d v="2020-05-19T00:00:00"/>
    <d v="2020-06-18T00:00:00"/>
    <n v="6797"/>
    <n v="0"/>
    <s v="No"/>
    <n v="0"/>
    <x v="0"/>
    <d v="2020-05-31T00:00:00"/>
    <n v="12"/>
    <n v="0"/>
  </r>
  <r>
    <x v="3"/>
    <x v="47"/>
    <x v="47"/>
    <n v="8528877072"/>
    <d v="2020-01-12T00:00:00"/>
    <d v="2020-02-11T00:00:00"/>
    <n v="6419"/>
    <n v="0"/>
    <s v="No"/>
    <n v="0"/>
    <x v="0"/>
    <d v="2020-02-24T00:00:00"/>
    <n v="43"/>
    <n v="13"/>
  </r>
  <r>
    <x v="4"/>
    <x v="7"/>
    <x v="7"/>
    <n v="8548423449"/>
    <d v="2020-06-09T00:00:00"/>
    <d v="2020-07-09T00:00:00"/>
    <n v="5160"/>
    <n v="0"/>
    <s v="No"/>
    <n v="0"/>
    <x v="0"/>
    <d v="2020-07-23T00:00:00"/>
    <n v="44"/>
    <n v="14"/>
  </r>
  <r>
    <x v="2"/>
    <x v="96"/>
    <x v="95"/>
    <n v="8551131035"/>
    <d v="2020-11-19T00:00:00"/>
    <d v="2020-12-19T00:00:00"/>
    <n v="8687"/>
    <n v="0"/>
    <s v="No"/>
    <n v="0"/>
    <x v="0"/>
    <d v="2020-12-08T00:00:00"/>
    <n v="19"/>
    <n v="0"/>
  </r>
  <r>
    <x v="4"/>
    <x v="80"/>
    <x v="79"/>
    <n v="8553422918"/>
    <d v="2021-11-26T00:00:00"/>
    <d v="2021-12-26T00:00:00"/>
    <n v="5142"/>
    <n v="0"/>
    <s v="No"/>
    <n v="0"/>
    <x v="0"/>
    <d v="2021-12-18T00:00:00"/>
    <n v="22"/>
    <n v="0"/>
  </r>
  <r>
    <x v="3"/>
    <x v="65"/>
    <x v="65"/>
    <n v="8564835935"/>
    <d v="2021-10-27T00:00:00"/>
    <d v="2021-11-26T00:00:00"/>
    <n v="953"/>
    <n v="0"/>
    <s v="No"/>
    <n v="0"/>
    <x v="0"/>
    <d v="2021-11-01T00:00:00"/>
    <n v="5"/>
    <n v="0"/>
  </r>
  <r>
    <x v="4"/>
    <x v="37"/>
    <x v="37"/>
    <n v="8568370573"/>
    <d v="2020-01-18T00:00:00"/>
    <d v="2020-02-17T00:00:00"/>
    <n v="5655"/>
    <n v="1"/>
    <s v="Yes"/>
    <n v="0"/>
    <x v="1"/>
    <d v="2020-03-12T00:00:00"/>
    <n v="54"/>
    <n v="24"/>
  </r>
  <r>
    <x v="0"/>
    <x v="78"/>
    <x v="77"/>
    <n v="8575598490"/>
    <d v="2020-07-13T00:00:00"/>
    <d v="2020-08-12T00:00:00"/>
    <n v="2698"/>
    <n v="1"/>
    <s v="Yes"/>
    <n v="0"/>
    <x v="1"/>
    <d v="2020-08-24T00:00:00"/>
    <n v="42"/>
    <n v="12"/>
  </r>
  <r>
    <x v="3"/>
    <x v="64"/>
    <x v="64"/>
    <n v="8576086686"/>
    <d v="2020-03-14T00:00:00"/>
    <d v="2020-04-13T00:00:00"/>
    <n v="3800"/>
    <n v="0"/>
    <s v="No"/>
    <n v="0"/>
    <x v="0"/>
    <d v="2020-03-29T00:00:00"/>
    <n v="15"/>
    <n v="0"/>
  </r>
  <r>
    <x v="0"/>
    <x v="39"/>
    <x v="39"/>
    <n v="8582366228"/>
    <d v="2020-09-03T00:00:00"/>
    <d v="2020-10-03T00:00:00"/>
    <n v="2742"/>
    <n v="0"/>
    <s v="No"/>
    <n v="0"/>
    <x v="0"/>
    <d v="2020-10-06T00:00:00"/>
    <n v="33"/>
    <n v="3"/>
  </r>
  <r>
    <x v="3"/>
    <x v="65"/>
    <x v="65"/>
    <n v="8585978960"/>
    <d v="2021-10-19T00:00:00"/>
    <d v="2021-11-18T00:00:00"/>
    <n v="739"/>
    <n v="0"/>
    <s v="No"/>
    <n v="0"/>
    <x v="0"/>
    <d v="2021-10-29T00:00:00"/>
    <n v="10"/>
    <n v="0"/>
  </r>
  <r>
    <x v="3"/>
    <x v="27"/>
    <x v="27"/>
    <n v="8595337570"/>
    <d v="2020-08-19T00:00:00"/>
    <d v="2020-09-18T00:00:00"/>
    <n v="4425"/>
    <n v="0"/>
    <s v="No"/>
    <n v="0"/>
    <x v="0"/>
    <d v="2020-08-22T00:00:00"/>
    <n v="3"/>
    <n v="0"/>
  </r>
  <r>
    <x v="3"/>
    <x v="95"/>
    <x v="94"/>
    <n v="8598688213"/>
    <d v="2020-02-25T00:00:00"/>
    <d v="2020-03-26T00:00:00"/>
    <n v="2593"/>
    <n v="0"/>
    <s v="No"/>
    <n v="0"/>
    <x v="0"/>
    <d v="2020-04-02T00:00:00"/>
    <n v="37"/>
    <n v="7"/>
  </r>
  <r>
    <x v="2"/>
    <x v="21"/>
    <x v="21"/>
    <n v="8604269690"/>
    <d v="2021-08-01T00:00:00"/>
    <d v="2021-08-31T00:00:00"/>
    <n v="8337"/>
    <n v="0"/>
    <s v="No"/>
    <n v="0"/>
    <x v="0"/>
    <d v="2021-08-30T00:00:00"/>
    <n v="29"/>
    <n v="0"/>
  </r>
  <r>
    <x v="0"/>
    <x v="29"/>
    <x v="29"/>
    <n v="8610241270"/>
    <d v="2020-03-14T00:00:00"/>
    <d v="2020-04-13T00:00:00"/>
    <n v="9582"/>
    <n v="0"/>
    <s v="No"/>
    <n v="0"/>
    <x v="0"/>
    <d v="2020-03-31T00:00:00"/>
    <n v="17"/>
    <n v="0"/>
  </r>
  <r>
    <x v="1"/>
    <x v="11"/>
    <x v="11"/>
    <n v="8615012107"/>
    <d v="2020-01-27T00:00:00"/>
    <d v="2020-02-26T00:00:00"/>
    <n v="5381"/>
    <n v="0"/>
    <s v="No"/>
    <n v="0"/>
    <x v="0"/>
    <d v="2020-02-11T00:00:00"/>
    <n v="15"/>
    <n v="0"/>
  </r>
  <r>
    <x v="3"/>
    <x v="95"/>
    <x v="94"/>
    <n v="8623313803"/>
    <d v="2020-02-07T00:00:00"/>
    <d v="2020-03-08T00:00:00"/>
    <n v="4452"/>
    <n v="0"/>
    <s v="No"/>
    <n v="0"/>
    <x v="0"/>
    <d v="2020-03-17T00:00:00"/>
    <n v="39"/>
    <n v="9"/>
  </r>
  <r>
    <x v="3"/>
    <x v="93"/>
    <x v="92"/>
    <n v="8631854540"/>
    <d v="2021-04-15T00:00:00"/>
    <d v="2021-05-15T00:00:00"/>
    <n v="2245"/>
    <n v="0"/>
    <s v="No"/>
    <n v="0"/>
    <x v="0"/>
    <d v="2021-05-12T00:00:00"/>
    <n v="27"/>
    <n v="0"/>
  </r>
  <r>
    <x v="3"/>
    <x v="93"/>
    <x v="92"/>
    <n v="8634528747"/>
    <d v="2020-09-10T00:00:00"/>
    <d v="2020-10-10T00:00:00"/>
    <n v="5282"/>
    <n v="0"/>
    <s v="No"/>
    <n v="0"/>
    <x v="0"/>
    <d v="2020-09-28T00:00:00"/>
    <n v="18"/>
    <n v="0"/>
  </r>
  <r>
    <x v="2"/>
    <x v="24"/>
    <x v="24"/>
    <n v="8636390396"/>
    <d v="2020-03-29T00:00:00"/>
    <d v="2020-04-28T00:00:00"/>
    <n v="5538"/>
    <n v="0"/>
    <s v="No"/>
    <n v="0"/>
    <x v="0"/>
    <d v="2020-04-22T00:00:00"/>
    <n v="24"/>
    <n v="0"/>
  </r>
  <r>
    <x v="3"/>
    <x v="30"/>
    <x v="30"/>
    <n v="8638140916"/>
    <d v="2020-12-07T00:00:00"/>
    <d v="2021-01-06T00:00:00"/>
    <n v="2142"/>
    <n v="0"/>
    <s v="No"/>
    <n v="0"/>
    <x v="0"/>
    <d v="2020-12-08T00:00:00"/>
    <n v="1"/>
    <n v="0"/>
  </r>
  <r>
    <x v="0"/>
    <x v="63"/>
    <x v="63"/>
    <n v="8645315959"/>
    <d v="2020-01-26T00:00:00"/>
    <d v="2020-02-25T00:00:00"/>
    <n v="4702"/>
    <n v="0"/>
    <s v="No"/>
    <n v="0"/>
    <x v="0"/>
    <d v="2020-02-09T00:00:00"/>
    <n v="14"/>
    <n v="0"/>
  </r>
  <r>
    <x v="4"/>
    <x v="42"/>
    <x v="42"/>
    <n v="8653422623"/>
    <d v="2021-02-06T00:00:00"/>
    <d v="2021-03-08T00:00:00"/>
    <n v="3722"/>
    <n v="0"/>
    <s v="No"/>
    <n v="0"/>
    <x v="0"/>
    <d v="2021-03-03T00:00:00"/>
    <n v="25"/>
    <n v="0"/>
  </r>
  <r>
    <x v="0"/>
    <x v="71"/>
    <x v="71"/>
    <n v="8656503168"/>
    <d v="2021-05-19T00:00:00"/>
    <d v="2021-06-18T00:00:00"/>
    <n v="3515"/>
    <n v="0"/>
    <s v="No"/>
    <n v="0"/>
    <x v="0"/>
    <d v="2021-06-05T00:00:00"/>
    <n v="17"/>
    <n v="0"/>
  </r>
  <r>
    <x v="2"/>
    <x v="4"/>
    <x v="4"/>
    <n v="8659733546"/>
    <d v="2021-07-01T00:00:00"/>
    <d v="2021-07-31T00:00:00"/>
    <n v="5797"/>
    <n v="0"/>
    <s v="No"/>
    <n v="0"/>
    <x v="0"/>
    <d v="2021-07-14T00:00:00"/>
    <n v="13"/>
    <n v="0"/>
  </r>
  <r>
    <x v="3"/>
    <x v="30"/>
    <x v="30"/>
    <n v="8663805291"/>
    <d v="2021-03-05T00:00:00"/>
    <d v="2021-04-04T00:00:00"/>
    <n v="1480"/>
    <n v="0"/>
    <s v="No"/>
    <n v="0"/>
    <x v="0"/>
    <d v="2021-03-07T00:00:00"/>
    <n v="2"/>
    <n v="0"/>
  </r>
  <r>
    <x v="1"/>
    <x v="40"/>
    <x v="40"/>
    <n v="4318317513"/>
    <d v="2021-08-17T00:00:00"/>
    <d v="2021-09-16T00:00:00"/>
    <n v="6464"/>
    <n v="1"/>
    <s v="Yes"/>
    <n v="1"/>
    <x v="2"/>
    <d v="2021-09-04T00:00:00"/>
    <n v="18"/>
    <n v="0"/>
  </r>
  <r>
    <x v="0"/>
    <x v="29"/>
    <x v="29"/>
    <n v="8673161784"/>
    <d v="2021-01-15T00:00:00"/>
    <d v="2021-02-14T00:00:00"/>
    <n v="10000"/>
    <n v="1"/>
    <s v="Yes"/>
    <n v="0"/>
    <x v="1"/>
    <d v="2021-02-13T00:00:00"/>
    <n v="29"/>
    <n v="0"/>
  </r>
  <r>
    <x v="3"/>
    <x v="6"/>
    <x v="6"/>
    <n v="8673355331"/>
    <d v="2021-07-26T00:00:00"/>
    <d v="2021-08-25T00:00:00"/>
    <n v="6418"/>
    <n v="0"/>
    <s v="No"/>
    <n v="0"/>
    <x v="0"/>
    <d v="2021-08-26T00:00:00"/>
    <n v="31"/>
    <n v="1"/>
  </r>
  <r>
    <x v="0"/>
    <x v="32"/>
    <x v="32"/>
    <n v="8675080549"/>
    <d v="2021-11-24T00:00:00"/>
    <d v="2021-12-24T00:00:00"/>
    <n v="5162"/>
    <n v="0"/>
    <s v="No"/>
    <n v="0"/>
    <x v="0"/>
    <d v="2021-12-18T00:00:00"/>
    <n v="24"/>
    <n v="0"/>
  </r>
  <r>
    <x v="0"/>
    <x v="98"/>
    <x v="97"/>
    <n v="8680785503"/>
    <d v="2021-09-08T00:00:00"/>
    <d v="2021-10-08T00:00:00"/>
    <n v="8450"/>
    <n v="0"/>
    <s v="No"/>
    <n v="0"/>
    <x v="0"/>
    <d v="2021-09-23T00:00:00"/>
    <n v="15"/>
    <n v="0"/>
  </r>
  <r>
    <x v="0"/>
    <x v="71"/>
    <x v="71"/>
    <n v="8682159283"/>
    <d v="2020-10-19T00:00:00"/>
    <d v="2020-11-18T00:00:00"/>
    <n v="4500"/>
    <n v="0"/>
    <s v="No"/>
    <n v="0"/>
    <x v="0"/>
    <d v="2020-10-31T00:00:00"/>
    <n v="12"/>
    <n v="0"/>
  </r>
  <r>
    <x v="1"/>
    <x v="1"/>
    <x v="1"/>
    <n v="8691041327"/>
    <d v="2020-04-16T00:00:00"/>
    <d v="2020-05-16T00:00:00"/>
    <n v="7406"/>
    <n v="0"/>
    <s v="No"/>
    <n v="0"/>
    <x v="0"/>
    <d v="2020-05-30T00:00:00"/>
    <n v="44"/>
    <n v="14"/>
  </r>
  <r>
    <x v="0"/>
    <x v="57"/>
    <x v="57"/>
    <n v="8696910353"/>
    <d v="2020-06-21T00:00:00"/>
    <d v="2020-07-21T00:00:00"/>
    <n v="8234"/>
    <n v="0"/>
    <s v="No"/>
    <n v="0"/>
    <x v="0"/>
    <d v="2020-07-04T00:00:00"/>
    <n v="13"/>
    <n v="0"/>
  </r>
  <r>
    <x v="1"/>
    <x v="68"/>
    <x v="68"/>
    <n v="8701747713"/>
    <d v="2020-01-09T00:00:00"/>
    <d v="2020-02-08T00:00:00"/>
    <n v="10032"/>
    <n v="0"/>
    <s v="No"/>
    <n v="0"/>
    <x v="0"/>
    <d v="2020-02-11T00:00:00"/>
    <n v="33"/>
    <n v="3"/>
  </r>
  <r>
    <x v="1"/>
    <x v="19"/>
    <x v="19"/>
    <n v="8710240010"/>
    <d v="2020-09-15T00:00:00"/>
    <d v="2020-10-15T00:00:00"/>
    <n v="8417"/>
    <n v="0"/>
    <s v="No"/>
    <n v="0"/>
    <x v="0"/>
    <d v="2020-10-02T00:00:00"/>
    <n v="17"/>
    <n v="0"/>
  </r>
  <r>
    <x v="2"/>
    <x v="4"/>
    <x v="4"/>
    <n v="8711368352"/>
    <d v="2020-11-18T00:00:00"/>
    <d v="2020-12-18T00:00:00"/>
    <n v="8049"/>
    <n v="1"/>
    <s v="Yes"/>
    <n v="1"/>
    <x v="2"/>
    <d v="2020-12-25T00:00:00"/>
    <n v="37"/>
    <n v="7"/>
  </r>
  <r>
    <x v="4"/>
    <x v="83"/>
    <x v="82"/>
    <n v="8711889452"/>
    <d v="2021-05-17T00:00:00"/>
    <d v="2021-06-16T00:00:00"/>
    <n v="5531"/>
    <n v="0"/>
    <s v="No"/>
    <n v="0"/>
    <x v="0"/>
    <d v="2021-06-12T00:00:00"/>
    <n v="26"/>
    <n v="0"/>
  </r>
  <r>
    <x v="2"/>
    <x v="18"/>
    <x v="18"/>
    <n v="8713304663"/>
    <d v="2020-10-04T00:00:00"/>
    <d v="2020-11-03T00:00:00"/>
    <n v="6459"/>
    <n v="1"/>
    <s v="Yes"/>
    <n v="0"/>
    <x v="1"/>
    <d v="2020-11-26T00:00:00"/>
    <n v="53"/>
    <n v="23"/>
  </r>
  <r>
    <x v="1"/>
    <x v="76"/>
    <x v="75"/>
    <n v="8718207011"/>
    <d v="2020-10-25T00:00:00"/>
    <d v="2020-11-24T00:00:00"/>
    <n v="6520"/>
    <n v="0"/>
    <s v="No"/>
    <n v="0"/>
    <x v="0"/>
    <d v="2020-11-11T00:00:00"/>
    <n v="17"/>
    <n v="0"/>
  </r>
  <r>
    <x v="2"/>
    <x v="14"/>
    <x v="14"/>
    <n v="8718899384"/>
    <d v="2020-11-20T00:00:00"/>
    <d v="2020-12-20T00:00:00"/>
    <n v="3812"/>
    <n v="1"/>
    <s v="Yes"/>
    <n v="0"/>
    <x v="1"/>
    <d v="2020-12-12T00:00:00"/>
    <n v="22"/>
    <n v="0"/>
  </r>
  <r>
    <x v="0"/>
    <x v="28"/>
    <x v="28"/>
    <n v="8731613770"/>
    <d v="2020-01-18T00:00:00"/>
    <d v="2020-02-17T00:00:00"/>
    <n v="7744"/>
    <n v="0"/>
    <s v="No"/>
    <n v="0"/>
    <x v="0"/>
    <d v="2020-02-11T00:00:00"/>
    <n v="24"/>
    <n v="0"/>
  </r>
  <r>
    <x v="1"/>
    <x v="3"/>
    <x v="3"/>
    <n v="8732544679"/>
    <d v="2021-07-16T00:00:00"/>
    <d v="2021-08-15T00:00:00"/>
    <n v="8639"/>
    <n v="0"/>
    <s v="No"/>
    <n v="0"/>
    <x v="0"/>
    <d v="2021-08-26T00:00:00"/>
    <n v="41"/>
    <n v="11"/>
  </r>
  <r>
    <x v="1"/>
    <x v="35"/>
    <x v="35"/>
    <n v="7218760518"/>
    <d v="2021-08-18T00:00:00"/>
    <d v="2021-09-17T00:00:00"/>
    <n v="6293"/>
    <n v="1"/>
    <s v="Yes"/>
    <n v="1"/>
    <x v="2"/>
    <d v="2021-09-21T00:00:00"/>
    <n v="34"/>
    <n v="4"/>
  </r>
  <r>
    <x v="0"/>
    <x v="94"/>
    <x v="93"/>
    <n v="8733352411"/>
    <d v="2021-06-17T00:00:00"/>
    <d v="2021-07-17T00:00:00"/>
    <n v="6421"/>
    <n v="0"/>
    <s v="No"/>
    <n v="0"/>
    <x v="0"/>
    <d v="2021-07-03T00:00:00"/>
    <n v="16"/>
    <n v="0"/>
  </r>
  <r>
    <x v="3"/>
    <x v="93"/>
    <x v="92"/>
    <n v="8737102611"/>
    <d v="2021-01-02T00:00:00"/>
    <d v="2021-02-01T00:00:00"/>
    <n v="2750"/>
    <n v="0"/>
    <s v="No"/>
    <n v="0"/>
    <x v="0"/>
    <d v="2021-01-27T00:00:00"/>
    <n v="25"/>
    <n v="0"/>
  </r>
  <r>
    <x v="0"/>
    <x v="39"/>
    <x v="39"/>
    <n v="8738019739"/>
    <d v="2020-01-21T00:00:00"/>
    <d v="2020-02-20T00:00:00"/>
    <n v="9219"/>
    <n v="0"/>
    <s v="No"/>
    <n v="0"/>
    <x v="0"/>
    <d v="2020-02-19T00:00:00"/>
    <n v="29"/>
    <n v="0"/>
  </r>
  <r>
    <x v="0"/>
    <x v="2"/>
    <x v="2"/>
    <n v="8742038745"/>
    <d v="2020-06-01T00:00:00"/>
    <d v="2020-07-01T00:00:00"/>
    <n v="5591"/>
    <n v="0"/>
    <s v="No"/>
    <n v="0"/>
    <x v="0"/>
    <d v="2020-06-07T00:00:00"/>
    <n v="6"/>
    <n v="0"/>
  </r>
  <r>
    <x v="3"/>
    <x v="47"/>
    <x v="47"/>
    <n v="8748260263"/>
    <d v="2020-12-31T00:00:00"/>
    <d v="2021-01-30T00:00:00"/>
    <n v="4481"/>
    <n v="0"/>
    <s v="No"/>
    <n v="0"/>
    <x v="0"/>
    <d v="2021-02-16T00:00:00"/>
    <n v="47"/>
    <n v="17"/>
  </r>
  <r>
    <x v="4"/>
    <x v="31"/>
    <x v="31"/>
    <n v="8765324049"/>
    <d v="2020-01-16T00:00:00"/>
    <d v="2020-02-15T00:00:00"/>
    <n v="6284"/>
    <n v="0"/>
    <s v="No"/>
    <n v="0"/>
    <x v="0"/>
    <d v="2020-02-10T00:00:00"/>
    <n v="25"/>
    <n v="0"/>
  </r>
  <r>
    <x v="1"/>
    <x v="46"/>
    <x v="46"/>
    <n v="8772170448"/>
    <d v="2020-05-22T00:00:00"/>
    <d v="2020-06-21T00:00:00"/>
    <n v="5974"/>
    <n v="0"/>
    <s v="No"/>
    <n v="0"/>
    <x v="0"/>
    <d v="2020-06-18T00:00:00"/>
    <n v="27"/>
    <n v="0"/>
  </r>
  <r>
    <x v="2"/>
    <x v="82"/>
    <x v="81"/>
    <n v="8780390122"/>
    <d v="2020-08-17T00:00:00"/>
    <d v="2020-09-16T00:00:00"/>
    <n v="8795"/>
    <n v="0"/>
    <s v="No"/>
    <n v="0"/>
    <x v="0"/>
    <d v="2020-09-27T00:00:00"/>
    <n v="41"/>
    <n v="11"/>
  </r>
  <r>
    <x v="2"/>
    <x v="17"/>
    <x v="17"/>
    <n v="8786637235"/>
    <d v="2021-10-15T00:00:00"/>
    <d v="2021-11-14T00:00:00"/>
    <n v="6071"/>
    <n v="1"/>
    <s v="Yes"/>
    <n v="0"/>
    <x v="1"/>
    <d v="2021-11-08T00:00:00"/>
    <n v="24"/>
    <n v="0"/>
  </r>
  <r>
    <x v="1"/>
    <x v="35"/>
    <x v="35"/>
    <n v="8788784425"/>
    <d v="2020-04-12T00:00:00"/>
    <d v="2020-05-12T00:00:00"/>
    <n v="7329"/>
    <n v="0"/>
    <s v="No"/>
    <n v="0"/>
    <x v="0"/>
    <d v="2020-05-18T00:00:00"/>
    <n v="36"/>
    <n v="6"/>
  </r>
  <r>
    <x v="4"/>
    <x v="10"/>
    <x v="10"/>
    <n v="8788830849"/>
    <d v="2021-09-03T00:00:00"/>
    <d v="2021-10-03T00:00:00"/>
    <n v="8491"/>
    <n v="0"/>
    <s v="No"/>
    <n v="0"/>
    <x v="0"/>
    <d v="2021-09-19T00:00:00"/>
    <n v="16"/>
    <n v="0"/>
  </r>
  <r>
    <x v="0"/>
    <x v="28"/>
    <x v="28"/>
    <n v="8793921356"/>
    <d v="2021-08-17T00:00:00"/>
    <d v="2021-09-16T00:00:00"/>
    <n v="8291"/>
    <n v="0"/>
    <s v="No"/>
    <n v="0"/>
    <x v="0"/>
    <d v="2021-08-28T00:00:00"/>
    <n v="11"/>
    <n v="0"/>
  </r>
  <r>
    <x v="4"/>
    <x v="8"/>
    <x v="8"/>
    <n v="8808258474"/>
    <d v="2020-11-04T00:00:00"/>
    <d v="2020-12-04T00:00:00"/>
    <n v="6603"/>
    <n v="0"/>
    <s v="No"/>
    <n v="0"/>
    <x v="0"/>
    <d v="2020-12-05T00:00:00"/>
    <n v="31"/>
    <n v="1"/>
  </r>
  <r>
    <x v="4"/>
    <x v="69"/>
    <x v="69"/>
    <n v="8810803769"/>
    <d v="2020-07-23T00:00:00"/>
    <d v="2020-08-22T00:00:00"/>
    <n v="2962"/>
    <n v="0"/>
    <s v="No"/>
    <n v="0"/>
    <x v="0"/>
    <d v="2020-08-31T00:00:00"/>
    <n v="39"/>
    <n v="9"/>
  </r>
  <r>
    <x v="0"/>
    <x v="63"/>
    <x v="63"/>
    <n v="8813796388"/>
    <d v="2021-04-26T00:00:00"/>
    <d v="2021-05-26T00:00:00"/>
    <n v="5706"/>
    <n v="0"/>
    <s v="No"/>
    <n v="0"/>
    <x v="0"/>
    <d v="2021-05-11T00:00:00"/>
    <n v="15"/>
    <n v="0"/>
  </r>
  <r>
    <x v="4"/>
    <x v="37"/>
    <x v="37"/>
    <n v="8815422174"/>
    <d v="2021-07-17T00:00:00"/>
    <d v="2021-08-16T00:00:00"/>
    <n v="2942"/>
    <n v="0"/>
    <s v="No"/>
    <n v="0"/>
    <x v="0"/>
    <d v="2021-08-10T00:00:00"/>
    <n v="24"/>
    <n v="0"/>
  </r>
  <r>
    <x v="4"/>
    <x v="83"/>
    <x v="82"/>
    <n v="8820244619"/>
    <d v="2021-09-12T00:00:00"/>
    <d v="2021-10-12T00:00:00"/>
    <n v="1970"/>
    <n v="0"/>
    <s v="No"/>
    <n v="0"/>
    <x v="0"/>
    <d v="2021-10-06T00:00:00"/>
    <n v="24"/>
    <n v="0"/>
  </r>
  <r>
    <x v="4"/>
    <x v="10"/>
    <x v="10"/>
    <n v="8828293477"/>
    <d v="2020-08-02T00:00:00"/>
    <d v="2020-09-01T00:00:00"/>
    <n v="6790"/>
    <n v="0"/>
    <s v="No"/>
    <n v="0"/>
    <x v="0"/>
    <d v="2020-08-18T00:00:00"/>
    <n v="16"/>
    <n v="0"/>
  </r>
  <r>
    <x v="3"/>
    <x v="92"/>
    <x v="91"/>
    <n v="8835176664"/>
    <d v="2020-12-30T00:00:00"/>
    <d v="2021-01-29T00:00:00"/>
    <n v="5986"/>
    <n v="0"/>
    <s v="No"/>
    <n v="0"/>
    <x v="0"/>
    <d v="2021-01-25T00:00:00"/>
    <n v="26"/>
    <n v="0"/>
  </r>
  <r>
    <x v="1"/>
    <x v="67"/>
    <x v="67"/>
    <n v="8840023232"/>
    <d v="2020-02-07T00:00:00"/>
    <d v="2020-03-08T00:00:00"/>
    <n v="8889"/>
    <n v="0"/>
    <s v="No"/>
    <n v="0"/>
    <x v="0"/>
    <d v="2020-02-29T00:00:00"/>
    <n v="22"/>
    <n v="0"/>
  </r>
  <r>
    <x v="1"/>
    <x v="19"/>
    <x v="19"/>
    <n v="8844419761"/>
    <d v="2021-05-10T00:00:00"/>
    <d v="2021-06-09T00:00:00"/>
    <n v="5469"/>
    <n v="0"/>
    <s v="No"/>
    <n v="0"/>
    <x v="0"/>
    <d v="2021-06-01T00:00:00"/>
    <n v="22"/>
    <n v="0"/>
  </r>
  <r>
    <x v="3"/>
    <x v="97"/>
    <x v="96"/>
    <n v="8852045930"/>
    <d v="2020-04-16T00:00:00"/>
    <d v="2020-05-16T00:00:00"/>
    <n v="6478"/>
    <n v="0"/>
    <s v="No"/>
    <n v="0"/>
    <x v="0"/>
    <d v="2020-05-13T00:00:00"/>
    <n v="27"/>
    <n v="0"/>
  </r>
  <r>
    <x v="3"/>
    <x v="74"/>
    <x v="29"/>
    <n v="8857063465"/>
    <d v="2021-02-14T00:00:00"/>
    <d v="2021-03-16T00:00:00"/>
    <n v="778"/>
    <n v="0"/>
    <s v="No"/>
    <n v="0"/>
    <x v="0"/>
    <d v="2021-03-15T00:00:00"/>
    <n v="29"/>
    <n v="0"/>
  </r>
  <r>
    <x v="0"/>
    <x v="15"/>
    <x v="15"/>
    <n v="8857627389"/>
    <d v="2020-04-08T00:00:00"/>
    <d v="2020-05-08T00:00:00"/>
    <n v="8349"/>
    <n v="0"/>
    <s v="No"/>
    <n v="0"/>
    <x v="0"/>
    <d v="2020-04-20T00:00:00"/>
    <n v="12"/>
    <n v="0"/>
  </r>
  <r>
    <x v="3"/>
    <x v="74"/>
    <x v="29"/>
    <n v="8861999698"/>
    <d v="2020-07-28T00:00:00"/>
    <d v="2020-08-27T00:00:00"/>
    <n v="4524"/>
    <n v="1"/>
    <s v="Yes"/>
    <n v="0"/>
    <x v="1"/>
    <d v="2020-09-12T00:00:00"/>
    <n v="46"/>
    <n v="16"/>
  </r>
  <r>
    <x v="3"/>
    <x v="97"/>
    <x v="96"/>
    <n v="8862522772"/>
    <d v="2020-05-31T00:00:00"/>
    <d v="2020-06-30T00:00:00"/>
    <n v="2691"/>
    <n v="0"/>
    <s v="No"/>
    <n v="0"/>
    <x v="0"/>
    <d v="2020-06-21T00:00:00"/>
    <n v="21"/>
    <n v="0"/>
  </r>
  <r>
    <x v="0"/>
    <x v="94"/>
    <x v="93"/>
    <n v="8864060748"/>
    <d v="2021-08-13T00:00:00"/>
    <d v="2021-09-12T00:00:00"/>
    <n v="6106"/>
    <n v="0"/>
    <s v="No"/>
    <n v="0"/>
    <x v="0"/>
    <d v="2021-08-30T00:00:00"/>
    <n v="17"/>
    <n v="0"/>
  </r>
  <r>
    <x v="1"/>
    <x v="90"/>
    <x v="89"/>
    <n v="5564408624"/>
    <d v="2021-08-22T00:00:00"/>
    <d v="2021-09-21T00:00:00"/>
    <n v="5069"/>
    <n v="1"/>
    <s v="Yes"/>
    <n v="0"/>
    <x v="1"/>
    <d v="2021-10-05T00:00:00"/>
    <n v="44"/>
    <n v="14"/>
  </r>
  <r>
    <x v="2"/>
    <x v="61"/>
    <x v="61"/>
    <n v="8871842653"/>
    <d v="2020-03-05T00:00:00"/>
    <d v="2020-04-04T00:00:00"/>
    <n v="5707"/>
    <n v="0"/>
    <s v="No"/>
    <n v="0"/>
    <x v="0"/>
    <d v="2020-03-14T00:00:00"/>
    <n v="9"/>
    <n v="0"/>
  </r>
  <r>
    <x v="1"/>
    <x v="67"/>
    <x v="67"/>
    <n v="8873482075"/>
    <d v="2020-05-21T00:00:00"/>
    <d v="2020-06-20T00:00:00"/>
    <n v="9386"/>
    <n v="0"/>
    <s v="No"/>
    <n v="0"/>
    <x v="0"/>
    <d v="2020-06-13T00:00:00"/>
    <n v="23"/>
    <n v="0"/>
  </r>
  <r>
    <x v="4"/>
    <x v="72"/>
    <x v="72"/>
    <n v="8875015994"/>
    <d v="2020-11-16T00:00:00"/>
    <d v="2020-12-16T00:00:00"/>
    <n v="7621"/>
    <n v="0"/>
    <s v="No"/>
    <n v="0"/>
    <x v="0"/>
    <d v="2020-12-20T00:00:00"/>
    <n v="34"/>
    <n v="4"/>
  </r>
  <r>
    <x v="3"/>
    <x v="64"/>
    <x v="64"/>
    <n v="8891547275"/>
    <d v="2021-02-18T00:00:00"/>
    <d v="2021-03-20T00:00:00"/>
    <n v="5853"/>
    <n v="0"/>
    <s v="No"/>
    <n v="0"/>
    <x v="0"/>
    <d v="2021-03-18T00:00:00"/>
    <n v="28"/>
    <n v="0"/>
  </r>
  <r>
    <x v="4"/>
    <x v="80"/>
    <x v="79"/>
    <n v="8892880121"/>
    <d v="2020-06-22T00:00:00"/>
    <d v="2020-07-22T00:00:00"/>
    <n v="4835"/>
    <n v="0"/>
    <s v="No"/>
    <n v="0"/>
    <x v="0"/>
    <d v="2020-07-18T00:00:00"/>
    <n v="26"/>
    <n v="0"/>
  </r>
  <r>
    <x v="0"/>
    <x v="0"/>
    <x v="0"/>
    <n v="8893171508"/>
    <d v="2021-05-29T00:00:00"/>
    <d v="2021-06-28T00:00:00"/>
    <n v="6849"/>
    <n v="0"/>
    <s v="No"/>
    <n v="0"/>
    <x v="0"/>
    <d v="2021-06-06T00:00:00"/>
    <n v="8"/>
    <n v="0"/>
  </r>
  <r>
    <x v="3"/>
    <x v="65"/>
    <x v="65"/>
    <n v="8893780423"/>
    <d v="2021-10-19T00:00:00"/>
    <d v="2021-11-18T00:00:00"/>
    <n v="2022"/>
    <n v="0"/>
    <s v="No"/>
    <n v="0"/>
    <x v="0"/>
    <d v="2021-10-27T00:00:00"/>
    <n v="8"/>
    <n v="0"/>
  </r>
  <r>
    <x v="4"/>
    <x v="56"/>
    <x v="56"/>
    <n v="8898728543"/>
    <d v="2021-04-07T00:00:00"/>
    <d v="2021-05-07T00:00:00"/>
    <n v="8415"/>
    <n v="1"/>
    <s v="Yes"/>
    <n v="0"/>
    <x v="1"/>
    <d v="2021-05-07T00:00:00"/>
    <n v="30"/>
    <n v="0"/>
  </r>
  <r>
    <x v="4"/>
    <x v="83"/>
    <x v="82"/>
    <n v="8900955747"/>
    <d v="2020-09-06T00:00:00"/>
    <d v="2020-10-06T00:00:00"/>
    <n v="4499"/>
    <n v="0"/>
    <s v="No"/>
    <n v="0"/>
    <x v="0"/>
    <d v="2020-09-26T00:00:00"/>
    <n v="20"/>
    <n v="0"/>
  </r>
  <r>
    <x v="2"/>
    <x v="24"/>
    <x v="24"/>
    <n v="8908680989"/>
    <d v="2021-03-31T00:00:00"/>
    <d v="2021-04-30T00:00:00"/>
    <n v="4807"/>
    <n v="0"/>
    <s v="No"/>
    <n v="0"/>
    <x v="0"/>
    <d v="2021-04-26T00:00:00"/>
    <n v="26"/>
    <n v="0"/>
  </r>
  <r>
    <x v="0"/>
    <x v="89"/>
    <x v="88"/>
    <n v="8911239770"/>
    <d v="2021-04-24T00:00:00"/>
    <d v="2021-05-24T00:00:00"/>
    <n v="6934"/>
    <n v="0"/>
    <s v="No"/>
    <n v="0"/>
    <x v="0"/>
    <d v="2021-05-28T00:00:00"/>
    <n v="34"/>
    <n v="4"/>
  </r>
  <r>
    <x v="1"/>
    <x v="50"/>
    <x v="50"/>
    <n v="368163381"/>
    <d v="2021-08-23T00:00:00"/>
    <d v="2021-09-22T00:00:00"/>
    <n v="6268"/>
    <n v="1"/>
    <s v="Yes"/>
    <n v="1"/>
    <x v="2"/>
    <d v="2021-09-11T00:00:00"/>
    <n v="19"/>
    <n v="0"/>
  </r>
  <r>
    <x v="0"/>
    <x v="48"/>
    <x v="48"/>
    <n v="8921244707"/>
    <d v="2021-01-26T00:00:00"/>
    <d v="2021-02-25T00:00:00"/>
    <n v="5842"/>
    <n v="0"/>
    <s v="No"/>
    <n v="0"/>
    <x v="0"/>
    <d v="2021-02-19T00:00:00"/>
    <n v="24"/>
    <n v="0"/>
  </r>
  <r>
    <x v="0"/>
    <x v="94"/>
    <x v="93"/>
    <n v="8922128667"/>
    <d v="2021-03-05T00:00:00"/>
    <d v="2021-04-04T00:00:00"/>
    <n v="7349"/>
    <n v="0"/>
    <s v="No"/>
    <n v="0"/>
    <x v="0"/>
    <d v="2021-04-01T00:00:00"/>
    <n v="27"/>
    <n v="0"/>
  </r>
  <r>
    <x v="4"/>
    <x v="72"/>
    <x v="72"/>
    <n v="8925106994"/>
    <d v="2021-01-18T00:00:00"/>
    <d v="2021-02-17T00:00:00"/>
    <n v="6448"/>
    <n v="0"/>
    <s v="No"/>
    <n v="0"/>
    <x v="0"/>
    <d v="2021-02-23T00:00:00"/>
    <n v="36"/>
    <n v="6"/>
  </r>
  <r>
    <x v="4"/>
    <x v="37"/>
    <x v="37"/>
    <n v="8926617482"/>
    <d v="2020-11-25T00:00:00"/>
    <d v="2020-12-25T00:00:00"/>
    <n v="5201"/>
    <n v="1"/>
    <s v="Yes"/>
    <n v="0"/>
    <x v="1"/>
    <d v="2021-01-19T00:00:00"/>
    <n v="55"/>
    <n v="25"/>
  </r>
  <r>
    <x v="4"/>
    <x v="62"/>
    <x v="62"/>
    <n v="8927871048"/>
    <d v="2021-03-19T00:00:00"/>
    <d v="2021-04-18T00:00:00"/>
    <n v="6660"/>
    <n v="0"/>
    <s v="No"/>
    <n v="0"/>
    <x v="0"/>
    <d v="2021-04-11T00:00:00"/>
    <n v="23"/>
    <n v="0"/>
  </r>
  <r>
    <x v="4"/>
    <x v="42"/>
    <x v="42"/>
    <n v="8935367432"/>
    <d v="2020-04-09T00:00:00"/>
    <d v="2020-05-09T00:00:00"/>
    <n v="6316"/>
    <n v="1"/>
    <s v="Yes"/>
    <n v="0"/>
    <x v="1"/>
    <d v="2020-05-26T00:00:00"/>
    <n v="47"/>
    <n v="17"/>
  </r>
  <r>
    <x v="0"/>
    <x v="94"/>
    <x v="93"/>
    <n v="8938303761"/>
    <d v="2020-06-02T00:00:00"/>
    <d v="2020-07-02T00:00:00"/>
    <n v="7395"/>
    <n v="0"/>
    <s v="No"/>
    <n v="0"/>
    <x v="0"/>
    <d v="2020-06-28T00:00:00"/>
    <n v="26"/>
    <n v="0"/>
  </r>
  <r>
    <x v="0"/>
    <x v="60"/>
    <x v="60"/>
    <n v="8942200261"/>
    <d v="2020-07-21T00:00:00"/>
    <d v="2020-08-20T00:00:00"/>
    <n v="6433"/>
    <n v="0"/>
    <s v="No"/>
    <n v="0"/>
    <x v="0"/>
    <d v="2020-08-07T00:00:00"/>
    <n v="17"/>
    <n v="0"/>
  </r>
  <r>
    <x v="4"/>
    <x v="83"/>
    <x v="82"/>
    <n v="8945106531"/>
    <d v="2020-07-14T00:00:00"/>
    <d v="2020-08-13T00:00:00"/>
    <n v="6749"/>
    <n v="0"/>
    <s v="No"/>
    <n v="0"/>
    <x v="0"/>
    <d v="2020-07-29T00:00:00"/>
    <n v="15"/>
    <n v="0"/>
  </r>
  <r>
    <x v="3"/>
    <x v="86"/>
    <x v="85"/>
    <n v="8945288109"/>
    <d v="2020-07-07T00:00:00"/>
    <d v="2020-08-06T00:00:00"/>
    <n v="3181"/>
    <n v="0"/>
    <s v="No"/>
    <n v="0"/>
    <x v="0"/>
    <d v="2020-07-19T00:00:00"/>
    <n v="12"/>
    <n v="0"/>
  </r>
  <r>
    <x v="0"/>
    <x v="89"/>
    <x v="88"/>
    <n v="8951862221"/>
    <d v="2020-10-26T00:00:00"/>
    <d v="2020-11-25T00:00:00"/>
    <n v="7492"/>
    <n v="0"/>
    <s v="No"/>
    <n v="0"/>
    <x v="0"/>
    <d v="2020-11-25T00:00:00"/>
    <n v="30"/>
    <n v="0"/>
  </r>
  <r>
    <x v="1"/>
    <x v="58"/>
    <x v="58"/>
    <n v="5352209758"/>
    <d v="2021-08-25T00:00:00"/>
    <d v="2021-09-24T00:00:00"/>
    <n v="6057"/>
    <n v="1"/>
    <s v="Yes"/>
    <n v="1"/>
    <x v="2"/>
    <d v="2021-09-14T00:00:00"/>
    <n v="20"/>
    <n v="0"/>
  </r>
  <r>
    <x v="1"/>
    <x v="35"/>
    <x v="35"/>
    <n v="8965430329"/>
    <d v="2020-06-16T00:00:00"/>
    <d v="2020-07-16T00:00:00"/>
    <n v="6160"/>
    <n v="0"/>
    <s v="No"/>
    <n v="0"/>
    <x v="0"/>
    <d v="2020-07-22T00:00:00"/>
    <n v="36"/>
    <n v="6"/>
  </r>
  <r>
    <x v="2"/>
    <x v="12"/>
    <x v="12"/>
    <n v="8969881000"/>
    <d v="2020-09-19T00:00:00"/>
    <d v="2020-10-19T00:00:00"/>
    <n v="9164"/>
    <n v="0"/>
    <s v="No"/>
    <n v="0"/>
    <x v="0"/>
    <d v="2020-10-10T00:00:00"/>
    <n v="21"/>
    <n v="0"/>
  </r>
  <r>
    <x v="0"/>
    <x v="32"/>
    <x v="32"/>
    <n v="8973326459"/>
    <d v="2020-07-31T00:00:00"/>
    <d v="2020-08-30T00:00:00"/>
    <n v="5308"/>
    <n v="0"/>
    <s v="No"/>
    <n v="0"/>
    <x v="0"/>
    <d v="2020-09-10T00:00:00"/>
    <n v="41"/>
    <n v="11"/>
  </r>
  <r>
    <x v="4"/>
    <x v="69"/>
    <x v="69"/>
    <n v="8978691415"/>
    <d v="2021-10-03T00:00:00"/>
    <d v="2021-11-02T00:00:00"/>
    <n v="4436"/>
    <n v="0"/>
    <s v="No"/>
    <n v="0"/>
    <x v="0"/>
    <d v="2021-10-28T00:00:00"/>
    <n v="25"/>
    <n v="0"/>
  </r>
  <r>
    <x v="4"/>
    <x v="66"/>
    <x v="66"/>
    <n v="8983088903"/>
    <d v="2020-04-17T00:00:00"/>
    <d v="2020-05-17T00:00:00"/>
    <n v="4617"/>
    <n v="0"/>
    <s v="No"/>
    <n v="0"/>
    <x v="0"/>
    <d v="2020-05-14T00:00:00"/>
    <n v="27"/>
    <n v="0"/>
  </r>
  <r>
    <x v="4"/>
    <x v="83"/>
    <x v="82"/>
    <n v="8984387474"/>
    <d v="2020-06-27T00:00:00"/>
    <d v="2020-07-27T00:00:00"/>
    <n v="5640"/>
    <n v="0"/>
    <s v="No"/>
    <n v="0"/>
    <x v="0"/>
    <d v="2020-07-21T00:00:00"/>
    <n v="24"/>
    <n v="0"/>
  </r>
  <r>
    <x v="4"/>
    <x v="37"/>
    <x v="37"/>
    <n v="8996690503"/>
    <d v="2020-09-18T00:00:00"/>
    <d v="2020-10-18T00:00:00"/>
    <n v="6132"/>
    <n v="1"/>
    <s v="Yes"/>
    <n v="0"/>
    <x v="1"/>
    <d v="2020-10-25T00:00:00"/>
    <n v="37"/>
    <n v="7"/>
  </r>
  <r>
    <x v="1"/>
    <x v="59"/>
    <x v="59"/>
    <n v="8455537995"/>
    <d v="2021-09-02T00:00:00"/>
    <d v="2021-10-02T00:00:00"/>
    <n v="4724"/>
    <n v="1"/>
    <s v="Yes"/>
    <n v="0"/>
    <x v="1"/>
    <d v="2021-09-28T00:00:00"/>
    <n v="26"/>
    <n v="0"/>
  </r>
  <r>
    <x v="4"/>
    <x v="72"/>
    <x v="72"/>
    <n v="9010084863"/>
    <d v="2021-11-13T00:00:00"/>
    <d v="2021-12-13T00:00:00"/>
    <n v="5822"/>
    <n v="0"/>
    <s v="No"/>
    <n v="0"/>
    <x v="0"/>
    <d v="2021-12-12T00:00:00"/>
    <n v="29"/>
    <n v="0"/>
  </r>
  <r>
    <x v="0"/>
    <x v="71"/>
    <x v="71"/>
    <n v="9010843366"/>
    <d v="2020-01-16T00:00:00"/>
    <d v="2020-02-15T00:00:00"/>
    <n v="4925"/>
    <n v="0"/>
    <s v="No"/>
    <n v="0"/>
    <x v="0"/>
    <d v="2020-02-08T00:00:00"/>
    <n v="23"/>
    <n v="0"/>
  </r>
  <r>
    <x v="4"/>
    <x v="72"/>
    <x v="72"/>
    <n v="9012691752"/>
    <d v="2021-07-20T00:00:00"/>
    <d v="2021-08-19T00:00:00"/>
    <n v="3855"/>
    <n v="0"/>
    <s v="No"/>
    <n v="0"/>
    <x v="0"/>
    <d v="2021-08-15T00:00:00"/>
    <n v="26"/>
    <n v="0"/>
  </r>
  <r>
    <x v="0"/>
    <x v="41"/>
    <x v="41"/>
    <n v="9012800022"/>
    <d v="2021-07-22T00:00:00"/>
    <d v="2021-08-21T00:00:00"/>
    <n v="3342"/>
    <n v="1"/>
    <s v="Yes"/>
    <n v="0"/>
    <x v="1"/>
    <d v="2021-08-29T00:00:00"/>
    <n v="38"/>
    <n v="8"/>
  </r>
  <r>
    <x v="3"/>
    <x v="64"/>
    <x v="64"/>
    <n v="9013501866"/>
    <d v="2020-07-23T00:00:00"/>
    <d v="2020-08-22T00:00:00"/>
    <n v="5882"/>
    <n v="0"/>
    <s v="No"/>
    <n v="0"/>
    <x v="0"/>
    <d v="2020-08-13T00:00:00"/>
    <n v="21"/>
    <n v="0"/>
  </r>
  <r>
    <x v="0"/>
    <x v="45"/>
    <x v="45"/>
    <n v="9016415003"/>
    <d v="2021-10-10T00:00:00"/>
    <d v="2021-11-09T00:00:00"/>
    <n v="4192"/>
    <n v="0"/>
    <s v="No"/>
    <n v="0"/>
    <x v="0"/>
    <d v="2021-11-03T00:00:00"/>
    <n v="24"/>
    <n v="0"/>
  </r>
  <r>
    <x v="0"/>
    <x v="63"/>
    <x v="63"/>
    <n v="9018028314"/>
    <d v="2021-06-05T00:00:00"/>
    <d v="2021-07-05T00:00:00"/>
    <n v="5733"/>
    <n v="0"/>
    <s v="No"/>
    <n v="0"/>
    <x v="0"/>
    <d v="2021-06-20T00:00:00"/>
    <n v="15"/>
    <n v="0"/>
  </r>
  <r>
    <x v="1"/>
    <x v="55"/>
    <x v="55"/>
    <n v="6109735891"/>
    <d v="2021-09-03T00:00:00"/>
    <d v="2021-10-03T00:00:00"/>
    <n v="9027"/>
    <n v="1"/>
    <s v="Yes"/>
    <n v="0"/>
    <x v="1"/>
    <d v="2021-09-21T00:00:00"/>
    <n v="18"/>
    <n v="0"/>
  </r>
  <r>
    <x v="1"/>
    <x v="11"/>
    <x v="11"/>
    <n v="9027165795"/>
    <d v="2021-07-30T00:00:00"/>
    <d v="2021-08-29T00:00:00"/>
    <n v="6815"/>
    <n v="0"/>
    <s v="No"/>
    <n v="0"/>
    <x v="0"/>
    <d v="2021-08-06T00:00:00"/>
    <n v="7"/>
    <n v="0"/>
  </r>
  <r>
    <x v="1"/>
    <x v="76"/>
    <x v="75"/>
    <n v="9028881795"/>
    <d v="2021-01-03T00:00:00"/>
    <d v="2021-02-02T00:00:00"/>
    <n v="6766"/>
    <n v="0"/>
    <s v="No"/>
    <n v="0"/>
    <x v="0"/>
    <d v="2021-02-01T00:00:00"/>
    <n v="29"/>
    <n v="0"/>
  </r>
  <r>
    <x v="0"/>
    <x v="15"/>
    <x v="15"/>
    <n v="9037173247"/>
    <d v="2021-09-30T00:00:00"/>
    <d v="2021-10-30T00:00:00"/>
    <n v="6682"/>
    <n v="0"/>
    <s v="No"/>
    <n v="0"/>
    <x v="0"/>
    <d v="2021-10-01T00:00:00"/>
    <n v="1"/>
    <n v="0"/>
  </r>
  <r>
    <x v="2"/>
    <x v="26"/>
    <x v="26"/>
    <n v="9037530272"/>
    <d v="2021-05-13T00:00:00"/>
    <d v="2021-06-12T00:00:00"/>
    <n v="3184"/>
    <n v="0"/>
    <s v="No"/>
    <n v="0"/>
    <x v="0"/>
    <d v="2021-06-05T00:00:00"/>
    <n v="23"/>
    <n v="0"/>
  </r>
  <r>
    <x v="0"/>
    <x v="22"/>
    <x v="22"/>
    <n v="9039192109"/>
    <d v="2020-06-11T00:00:00"/>
    <d v="2020-07-11T00:00:00"/>
    <n v="2718"/>
    <n v="0"/>
    <s v="No"/>
    <n v="0"/>
    <x v="0"/>
    <d v="2020-07-11T00:00:00"/>
    <n v="30"/>
    <n v="0"/>
  </r>
  <r>
    <x v="1"/>
    <x v="55"/>
    <x v="55"/>
    <n v="9042158941"/>
    <d v="2020-08-30T00:00:00"/>
    <d v="2020-09-29T00:00:00"/>
    <n v="7559"/>
    <n v="0"/>
    <s v="No"/>
    <n v="0"/>
    <x v="0"/>
    <d v="2020-09-06T00:00:00"/>
    <n v="7"/>
    <n v="0"/>
  </r>
  <r>
    <x v="0"/>
    <x v="45"/>
    <x v="45"/>
    <n v="9046073849"/>
    <d v="2020-04-07T00:00:00"/>
    <d v="2020-05-07T00:00:00"/>
    <n v="8431"/>
    <n v="0"/>
    <s v="No"/>
    <n v="0"/>
    <x v="0"/>
    <d v="2020-05-16T00:00:00"/>
    <n v="39"/>
    <n v="9"/>
  </r>
  <r>
    <x v="0"/>
    <x v="75"/>
    <x v="74"/>
    <n v="9052269765"/>
    <d v="2020-10-18T00:00:00"/>
    <d v="2020-11-17T00:00:00"/>
    <n v="9861"/>
    <n v="0"/>
    <s v="No"/>
    <n v="0"/>
    <x v="0"/>
    <d v="2020-11-07T00:00:00"/>
    <n v="20"/>
    <n v="0"/>
  </r>
  <r>
    <x v="4"/>
    <x v="62"/>
    <x v="62"/>
    <n v="9054937897"/>
    <d v="2020-04-13T00:00:00"/>
    <d v="2020-05-13T00:00:00"/>
    <n v="6149"/>
    <n v="0"/>
    <s v="No"/>
    <n v="0"/>
    <x v="0"/>
    <d v="2020-05-09T00:00:00"/>
    <n v="26"/>
    <n v="0"/>
  </r>
  <r>
    <x v="0"/>
    <x v="23"/>
    <x v="23"/>
    <n v="9057872088"/>
    <d v="2021-02-06T00:00:00"/>
    <d v="2021-03-08T00:00:00"/>
    <n v="8093"/>
    <n v="0"/>
    <s v="No"/>
    <n v="0"/>
    <x v="0"/>
    <d v="2021-03-04T00:00:00"/>
    <n v="26"/>
    <n v="0"/>
  </r>
  <r>
    <x v="4"/>
    <x v="87"/>
    <x v="86"/>
    <n v="9061983609"/>
    <d v="2021-06-02T00:00:00"/>
    <d v="2021-07-02T00:00:00"/>
    <n v="6786"/>
    <n v="0"/>
    <s v="No"/>
    <n v="0"/>
    <x v="0"/>
    <d v="2021-06-28T00:00:00"/>
    <n v="26"/>
    <n v="0"/>
  </r>
  <r>
    <x v="3"/>
    <x v="53"/>
    <x v="53"/>
    <n v="9065240153"/>
    <d v="2020-04-20T00:00:00"/>
    <d v="2020-05-20T00:00:00"/>
    <n v="5494"/>
    <n v="0"/>
    <s v="No"/>
    <n v="0"/>
    <x v="0"/>
    <d v="2020-05-17T00:00:00"/>
    <n v="27"/>
    <n v="0"/>
  </r>
  <r>
    <x v="3"/>
    <x v="9"/>
    <x v="9"/>
    <n v="9069342751"/>
    <d v="2020-08-28T00:00:00"/>
    <d v="2020-09-27T00:00:00"/>
    <n v="6955"/>
    <n v="0"/>
    <s v="No"/>
    <n v="0"/>
    <x v="0"/>
    <d v="2020-09-23T00:00:00"/>
    <n v="26"/>
    <n v="0"/>
  </r>
  <r>
    <x v="1"/>
    <x v="46"/>
    <x v="46"/>
    <n v="806089606"/>
    <d v="2021-09-12T00:00:00"/>
    <d v="2021-10-12T00:00:00"/>
    <n v="7618"/>
    <n v="1"/>
    <s v="Yes"/>
    <n v="1"/>
    <x v="2"/>
    <d v="2021-10-05T00:00:00"/>
    <n v="23"/>
    <n v="0"/>
  </r>
  <r>
    <x v="0"/>
    <x v="75"/>
    <x v="74"/>
    <n v="9073174131"/>
    <d v="2021-02-09T00:00:00"/>
    <d v="2021-03-11T00:00:00"/>
    <n v="9297"/>
    <n v="0"/>
    <s v="No"/>
    <n v="0"/>
    <x v="0"/>
    <d v="2021-02-19T00:00:00"/>
    <n v="10"/>
    <n v="0"/>
  </r>
  <r>
    <x v="4"/>
    <x v="66"/>
    <x v="66"/>
    <n v="9077886672"/>
    <d v="2020-09-06T00:00:00"/>
    <d v="2020-10-06T00:00:00"/>
    <n v="3023"/>
    <n v="0"/>
    <s v="No"/>
    <n v="0"/>
    <x v="0"/>
    <d v="2020-09-22T00:00:00"/>
    <n v="16"/>
    <n v="0"/>
  </r>
  <r>
    <x v="3"/>
    <x v="95"/>
    <x v="94"/>
    <n v="9080028887"/>
    <d v="2020-03-02T00:00:00"/>
    <d v="2020-04-01T00:00:00"/>
    <n v="4597"/>
    <n v="0"/>
    <s v="No"/>
    <n v="0"/>
    <x v="0"/>
    <d v="2020-04-09T00:00:00"/>
    <n v="38"/>
    <n v="8"/>
  </r>
  <r>
    <x v="3"/>
    <x v="44"/>
    <x v="44"/>
    <n v="9081761696"/>
    <d v="2021-07-19T00:00:00"/>
    <d v="2021-08-18T00:00:00"/>
    <n v="6501"/>
    <n v="0"/>
    <s v="No"/>
    <n v="0"/>
    <x v="0"/>
    <d v="2021-08-03T00:00:00"/>
    <n v="15"/>
    <n v="0"/>
  </r>
  <r>
    <x v="1"/>
    <x v="19"/>
    <x v="19"/>
    <n v="9083415808"/>
    <d v="2021-09-25T00:00:00"/>
    <d v="2021-10-25T00:00:00"/>
    <n v="5638"/>
    <n v="0"/>
    <s v="No"/>
    <n v="0"/>
    <x v="0"/>
    <d v="2021-10-20T00:00:00"/>
    <n v="25"/>
    <n v="0"/>
  </r>
  <r>
    <x v="1"/>
    <x v="13"/>
    <x v="13"/>
    <n v="9086013190"/>
    <d v="2021-01-15T00:00:00"/>
    <d v="2021-02-14T00:00:00"/>
    <n v="6011"/>
    <n v="0"/>
    <s v="No"/>
    <n v="0"/>
    <x v="0"/>
    <d v="2021-02-27T00:00:00"/>
    <n v="43"/>
    <n v="13"/>
  </r>
  <r>
    <x v="0"/>
    <x v="94"/>
    <x v="93"/>
    <n v="9089611762"/>
    <d v="2021-06-12T00:00:00"/>
    <d v="2021-07-12T00:00:00"/>
    <n v="9172"/>
    <n v="0"/>
    <s v="No"/>
    <n v="0"/>
    <x v="0"/>
    <d v="2021-07-02T00:00:00"/>
    <n v="20"/>
    <n v="0"/>
  </r>
  <r>
    <x v="0"/>
    <x v="0"/>
    <x v="0"/>
    <n v="9091156209"/>
    <d v="2020-12-03T00:00:00"/>
    <d v="2021-01-02T00:00:00"/>
    <n v="5247"/>
    <n v="0"/>
    <s v="No"/>
    <n v="0"/>
    <x v="0"/>
    <d v="2020-12-19T00:00:00"/>
    <n v="16"/>
    <n v="0"/>
  </r>
  <r>
    <x v="3"/>
    <x v="74"/>
    <x v="29"/>
    <n v="9092385558"/>
    <d v="2020-10-09T00:00:00"/>
    <d v="2020-11-08T00:00:00"/>
    <n v="1877"/>
    <n v="0"/>
    <s v="No"/>
    <n v="0"/>
    <x v="0"/>
    <d v="2020-11-09T00:00:00"/>
    <n v="31"/>
    <n v="1"/>
  </r>
  <r>
    <x v="0"/>
    <x v="39"/>
    <x v="39"/>
    <n v="9094577240"/>
    <d v="2020-07-11T00:00:00"/>
    <d v="2020-08-10T00:00:00"/>
    <n v="7360"/>
    <n v="0"/>
    <s v="No"/>
    <n v="0"/>
    <x v="0"/>
    <d v="2020-08-24T00:00:00"/>
    <n v="44"/>
    <n v="14"/>
  </r>
  <r>
    <x v="1"/>
    <x v="16"/>
    <x v="16"/>
    <n v="9095475537"/>
    <d v="2021-06-15T00:00:00"/>
    <d v="2021-07-15T00:00:00"/>
    <n v="9356"/>
    <n v="0"/>
    <s v="No"/>
    <n v="0"/>
    <x v="0"/>
    <d v="2021-07-08T00:00:00"/>
    <n v="23"/>
    <n v="0"/>
  </r>
  <r>
    <x v="0"/>
    <x v="28"/>
    <x v="28"/>
    <n v="9097859581"/>
    <d v="2021-01-24T00:00:00"/>
    <d v="2021-02-23T00:00:00"/>
    <n v="4464"/>
    <n v="0"/>
    <s v="No"/>
    <n v="0"/>
    <x v="0"/>
    <d v="2021-02-11T00:00:00"/>
    <n v="18"/>
    <n v="0"/>
  </r>
  <r>
    <x v="4"/>
    <x v="80"/>
    <x v="79"/>
    <n v="9099988532"/>
    <d v="2020-11-28T00:00:00"/>
    <d v="2020-12-28T00:00:00"/>
    <n v="2432"/>
    <n v="0"/>
    <s v="No"/>
    <n v="0"/>
    <x v="0"/>
    <d v="2020-12-25T00:00:00"/>
    <n v="27"/>
    <n v="0"/>
  </r>
  <r>
    <x v="0"/>
    <x v="98"/>
    <x v="97"/>
    <n v="9108099905"/>
    <d v="2020-05-02T00:00:00"/>
    <d v="2020-06-01T00:00:00"/>
    <n v="7330"/>
    <n v="0"/>
    <s v="No"/>
    <n v="0"/>
    <x v="0"/>
    <d v="2020-05-19T00:00:00"/>
    <n v="17"/>
    <n v="0"/>
  </r>
  <r>
    <x v="4"/>
    <x v="56"/>
    <x v="56"/>
    <n v="9111152226"/>
    <d v="2020-09-25T00:00:00"/>
    <d v="2020-10-25T00:00:00"/>
    <n v="4424"/>
    <n v="0"/>
    <s v="No"/>
    <n v="0"/>
    <x v="0"/>
    <d v="2020-10-19T00:00:00"/>
    <n v="24"/>
    <n v="0"/>
  </r>
  <r>
    <x v="1"/>
    <x v="25"/>
    <x v="25"/>
    <n v="2739453651"/>
    <d v="2021-09-14T00:00:00"/>
    <d v="2021-10-14T00:00:00"/>
    <n v="6014"/>
    <n v="1"/>
    <s v="Yes"/>
    <n v="1"/>
    <x v="2"/>
    <d v="2021-10-16T00:00:00"/>
    <n v="32"/>
    <n v="2"/>
  </r>
  <r>
    <x v="0"/>
    <x v="23"/>
    <x v="23"/>
    <n v="9121577010"/>
    <d v="2021-09-28T00:00:00"/>
    <d v="2021-10-28T00:00:00"/>
    <n v="7625"/>
    <n v="0"/>
    <s v="No"/>
    <n v="0"/>
    <x v="0"/>
    <d v="2021-10-24T00:00:00"/>
    <n v="26"/>
    <n v="0"/>
  </r>
  <r>
    <x v="2"/>
    <x v="4"/>
    <x v="4"/>
    <n v="9124590748"/>
    <d v="2021-05-31T00:00:00"/>
    <d v="2021-06-30T00:00:00"/>
    <n v="6651"/>
    <n v="0"/>
    <s v="No"/>
    <n v="0"/>
    <x v="0"/>
    <d v="2021-06-16T00:00:00"/>
    <n v="16"/>
    <n v="0"/>
  </r>
  <r>
    <x v="0"/>
    <x v="22"/>
    <x v="22"/>
    <n v="9146955602"/>
    <d v="2020-05-17T00:00:00"/>
    <d v="2020-06-16T00:00:00"/>
    <n v="3884"/>
    <n v="0"/>
    <s v="No"/>
    <n v="0"/>
    <x v="0"/>
    <d v="2020-06-14T00:00:00"/>
    <n v="28"/>
    <n v="0"/>
  </r>
  <r>
    <x v="1"/>
    <x v="90"/>
    <x v="89"/>
    <n v="3922850581"/>
    <d v="2021-09-17T00:00:00"/>
    <d v="2021-10-17T00:00:00"/>
    <n v="7287"/>
    <n v="1"/>
    <s v="Yes"/>
    <n v="1"/>
    <x v="2"/>
    <d v="2021-11-13T00:00:00"/>
    <n v="57"/>
    <n v="27"/>
  </r>
  <r>
    <x v="1"/>
    <x v="46"/>
    <x v="46"/>
    <n v="9163369386"/>
    <d v="2020-06-04T00:00:00"/>
    <d v="2020-07-04T00:00:00"/>
    <n v="4375"/>
    <n v="0"/>
    <s v="No"/>
    <n v="0"/>
    <x v="0"/>
    <d v="2020-06-25T00:00:00"/>
    <n v="21"/>
    <n v="0"/>
  </r>
  <r>
    <x v="0"/>
    <x v="41"/>
    <x v="41"/>
    <n v="9166038468"/>
    <d v="2021-08-03T00:00:00"/>
    <d v="2021-09-02T00:00:00"/>
    <n v="6973"/>
    <n v="0"/>
    <s v="No"/>
    <n v="0"/>
    <x v="0"/>
    <d v="2021-09-03T00:00:00"/>
    <n v="31"/>
    <n v="1"/>
  </r>
  <r>
    <x v="4"/>
    <x v="70"/>
    <x v="70"/>
    <n v="9169343910"/>
    <d v="2021-02-15T00:00:00"/>
    <d v="2021-03-17T00:00:00"/>
    <n v="5229"/>
    <n v="0"/>
    <s v="No"/>
    <n v="0"/>
    <x v="0"/>
    <d v="2021-03-04T00:00:00"/>
    <n v="17"/>
    <n v="0"/>
  </r>
  <r>
    <x v="0"/>
    <x v="39"/>
    <x v="39"/>
    <n v="9171870990"/>
    <d v="2021-03-19T00:00:00"/>
    <d v="2021-04-18T00:00:00"/>
    <n v="8799"/>
    <n v="0"/>
    <s v="No"/>
    <n v="0"/>
    <x v="0"/>
    <d v="2021-04-28T00:00:00"/>
    <n v="40"/>
    <n v="10"/>
  </r>
  <r>
    <x v="4"/>
    <x v="49"/>
    <x v="49"/>
    <n v="9176928131"/>
    <d v="2021-05-22T00:00:00"/>
    <d v="2021-06-21T00:00:00"/>
    <n v="7786"/>
    <n v="0"/>
    <s v="No"/>
    <n v="0"/>
    <x v="0"/>
    <d v="2021-06-07T00:00:00"/>
    <n v="16"/>
    <n v="0"/>
  </r>
  <r>
    <x v="3"/>
    <x v="53"/>
    <x v="53"/>
    <n v="9180666472"/>
    <d v="2020-02-13T00:00:00"/>
    <d v="2020-03-14T00:00:00"/>
    <n v="6828"/>
    <n v="0"/>
    <s v="No"/>
    <n v="0"/>
    <x v="0"/>
    <d v="2020-03-19T00:00:00"/>
    <n v="35"/>
    <n v="5"/>
  </r>
  <r>
    <x v="0"/>
    <x v="75"/>
    <x v="74"/>
    <n v="9183796742"/>
    <d v="2020-03-13T00:00:00"/>
    <d v="2020-04-12T00:00:00"/>
    <n v="8185"/>
    <n v="0"/>
    <s v="No"/>
    <n v="0"/>
    <x v="0"/>
    <d v="2020-03-26T00:00:00"/>
    <n v="13"/>
    <n v="0"/>
  </r>
  <r>
    <x v="1"/>
    <x v="13"/>
    <x v="13"/>
    <n v="9184635048"/>
    <d v="2021-10-13T00:00:00"/>
    <d v="2021-11-12T00:00:00"/>
    <n v="6825"/>
    <n v="1"/>
    <s v="Yes"/>
    <n v="1"/>
    <x v="2"/>
    <d v="2021-11-16T00:00:00"/>
    <n v="34"/>
    <n v="4"/>
  </r>
  <r>
    <x v="3"/>
    <x v="74"/>
    <x v="29"/>
    <n v="9186926292"/>
    <d v="2021-02-26T00:00:00"/>
    <d v="2021-03-28T00:00:00"/>
    <n v="2637"/>
    <n v="0"/>
    <s v="No"/>
    <n v="0"/>
    <x v="0"/>
    <d v="2021-03-31T00:00:00"/>
    <n v="33"/>
    <n v="3"/>
  </r>
  <r>
    <x v="2"/>
    <x v="77"/>
    <x v="76"/>
    <n v="9188803308"/>
    <d v="2021-07-22T00:00:00"/>
    <d v="2021-08-21T00:00:00"/>
    <n v="6757"/>
    <n v="0"/>
    <s v="No"/>
    <n v="0"/>
    <x v="0"/>
    <d v="2021-08-07T00:00:00"/>
    <n v="16"/>
    <n v="0"/>
  </r>
  <r>
    <x v="3"/>
    <x v="6"/>
    <x v="6"/>
    <n v="9188939939"/>
    <d v="2021-10-30T00:00:00"/>
    <d v="2021-11-29T00:00:00"/>
    <n v="5716"/>
    <n v="0"/>
    <s v="No"/>
    <n v="0"/>
    <x v="0"/>
    <d v="2021-12-05T00:00:00"/>
    <n v="36"/>
    <n v="6"/>
  </r>
  <r>
    <x v="0"/>
    <x v="38"/>
    <x v="38"/>
    <n v="9189385048"/>
    <d v="2021-10-17T00:00:00"/>
    <d v="2021-11-16T00:00:00"/>
    <n v="6537"/>
    <n v="0"/>
    <s v="No"/>
    <n v="0"/>
    <x v="0"/>
    <d v="2021-11-01T00:00:00"/>
    <n v="15"/>
    <n v="0"/>
  </r>
  <r>
    <x v="1"/>
    <x v="46"/>
    <x v="46"/>
    <n v="9191319419"/>
    <d v="2020-12-25T00:00:00"/>
    <d v="2021-01-24T00:00:00"/>
    <n v="5859"/>
    <n v="0"/>
    <s v="No"/>
    <n v="0"/>
    <x v="0"/>
    <d v="2021-01-23T00:00:00"/>
    <n v="29"/>
    <n v="0"/>
  </r>
  <r>
    <x v="3"/>
    <x v="53"/>
    <x v="53"/>
    <n v="9192101573"/>
    <d v="2021-07-06T00:00:00"/>
    <d v="2021-08-05T00:00:00"/>
    <n v="1309"/>
    <n v="0"/>
    <s v="No"/>
    <n v="0"/>
    <x v="0"/>
    <d v="2021-08-02T00:00:00"/>
    <n v="27"/>
    <n v="0"/>
  </r>
  <r>
    <x v="2"/>
    <x v="24"/>
    <x v="24"/>
    <n v="9193816294"/>
    <d v="2021-08-22T00:00:00"/>
    <d v="2021-09-21T00:00:00"/>
    <n v="5885"/>
    <n v="0"/>
    <s v="No"/>
    <n v="0"/>
    <x v="0"/>
    <d v="2021-09-19T00:00:00"/>
    <n v="28"/>
    <n v="0"/>
  </r>
  <r>
    <x v="1"/>
    <x v="59"/>
    <x v="59"/>
    <n v="9540987941"/>
    <d v="2021-09-19T00:00:00"/>
    <d v="2021-10-19T00:00:00"/>
    <n v="3390"/>
    <n v="1"/>
    <s v="Yes"/>
    <n v="1"/>
    <x v="2"/>
    <d v="2021-11-08T00:00:00"/>
    <n v="50"/>
    <n v="20"/>
  </r>
  <r>
    <x v="2"/>
    <x v="36"/>
    <x v="36"/>
    <n v="9200291512"/>
    <d v="2020-05-11T00:00:00"/>
    <d v="2020-06-10T00:00:00"/>
    <n v="5492"/>
    <n v="1"/>
    <s v="Yes"/>
    <n v="0"/>
    <x v="1"/>
    <d v="2020-07-04T00:00:00"/>
    <n v="54"/>
    <n v="24"/>
  </r>
  <r>
    <x v="2"/>
    <x v="26"/>
    <x v="26"/>
    <n v="9200902255"/>
    <d v="2021-07-12T00:00:00"/>
    <d v="2021-08-11T00:00:00"/>
    <n v="2625"/>
    <n v="1"/>
    <s v="Yes"/>
    <n v="0"/>
    <x v="1"/>
    <d v="2021-08-16T00:00:00"/>
    <n v="35"/>
    <n v="5"/>
  </r>
  <r>
    <x v="4"/>
    <x v="70"/>
    <x v="70"/>
    <n v="9201510343"/>
    <d v="2020-04-20T00:00:00"/>
    <d v="2020-05-20T00:00:00"/>
    <n v="5206"/>
    <n v="0"/>
    <s v="No"/>
    <n v="0"/>
    <x v="0"/>
    <d v="2020-05-04T00:00:00"/>
    <n v="14"/>
    <n v="0"/>
  </r>
  <r>
    <x v="4"/>
    <x v="10"/>
    <x v="10"/>
    <n v="9202536124"/>
    <d v="2021-06-21T00:00:00"/>
    <d v="2021-07-21T00:00:00"/>
    <n v="8106"/>
    <n v="0"/>
    <s v="No"/>
    <n v="0"/>
    <x v="0"/>
    <d v="2021-06-30T00:00:00"/>
    <n v="9"/>
    <n v="0"/>
  </r>
  <r>
    <x v="3"/>
    <x v="30"/>
    <x v="30"/>
    <n v="9215762028"/>
    <d v="2021-02-27T00:00:00"/>
    <d v="2021-03-29T00:00:00"/>
    <n v="3510"/>
    <n v="0"/>
    <s v="No"/>
    <n v="0"/>
    <x v="0"/>
    <d v="2021-03-04T00:00:00"/>
    <n v="5"/>
    <n v="0"/>
  </r>
  <r>
    <x v="3"/>
    <x v="44"/>
    <x v="44"/>
    <n v="9215826735"/>
    <d v="2020-11-11T00:00:00"/>
    <d v="2020-12-11T00:00:00"/>
    <n v="5430"/>
    <n v="0"/>
    <s v="No"/>
    <n v="0"/>
    <x v="0"/>
    <d v="2020-12-01T00:00:00"/>
    <n v="20"/>
    <n v="0"/>
  </r>
  <r>
    <x v="1"/>
    <x v="54"/>
    <x v="54"/>
    <n v="1907393570"/>
    <d v="2021-09-22T00:00:00"/>
    <d v="2021-10-22T00:00:00"/>
    <n v="6776"/>
    <n v="1"/>
    <s v="Yes"/>
    <n v="1"/>
    <x v="2"/>
    <d v="2021-10-22T00:00:00"/>
    <n v="30"/>
    <n v="0"/>
  </r>
  <r>
    <x v="2"/>
    <x v="77"/>
    <x v="76"/>
    <n v="9227624437"/>
    <d v="2020-08-14T00:00:00"/>
    <d v="2020-09-13T00:00:00"/>
    <n v="8927"/>
    <n v="0"/>
    <s v="No"/>
    <n v="0"/>
    <x v="0"/>
    <d v="2020-09-10T00:00:00"/>
    <n v="27"/>
    <n v="0"/>
  </r>
  <r>
    <x v="2"/>
    <x v="21"/>
    <x v="21"/>
    <n v="9232223339"/>
    <d v="2020-12-14T00:00:00"/>
    <d v="2021-01-13T00:00:00"/>
    <n v="5856"/>
    <n v="0"/>
    <s v="No"/>
    <n v="0"/>
    <x v="0"/>
    <d v="2021-01-07T00:00:00"/>
    <n v="24"/>
    <n v="0"/>
  </r>
  <r>
    <x v="0"/>
    <x v="23"/>
    <x v="23"/>
    <n v="9236280634"/>
    <d v="2020-01-17T00:00:00"/>
    <d v="2020-02-16T00:00:00"/>
    <n v="6715"/>
    <n v="0"/>
    <s v="No"/>
    <n v="0"/>
    <x v="0"/>
    <d v="2020-02-29T00:00:00"/>
    <n v="43"/>
    <n v="13"/>
  </r>
  <r>
    <x v="0"/>
    <x v="45"/>
    <x v="45"/>
    <n v="9236420705"/>
    <d v="2020-09-11T00:00:00"/>
    <d v="2020-10-11T00:00:00"/>
    <n v="2809"/>
    <n v="0"/>
    <s v="No"/>
    <n v="0"/>
    <x v="0"/>
    <d v="2020-10-18T00:00:00"/>
    <n v="37"/>
    <n v="7"/>
  </r>
  <r>
    <x v="1"/>
    <x v="43"/>
    <x v="43"/>
    <n v="9238366168"/>
    <d v="2021-11-14T00:00:00"/>
    <d v="2021-12-14T00:00:00"/>
    <n v="10458"/>
    <n v="0"/>
    <s v="No"/>
    <n v="0"/>
    <x v="0"/>
    <d v="2021-12-11T00:00:00"/>
    <n v="27"/>
    <n v="0"/>
  </r>
  <r>
    <x v="4"/>
    <x v="56"/>
    <x v="56"/>
    <n v="9239905667"/>
    <d v="2021-02-17T00:00:00"/>
    <d v="2021-03-19T00:00:00"/>
    <n v="4341"/>
    <n v="1"/>
    <s v="Yes"/>
    <n v="0"/>
    <x v="1"/>
    <d v="2021-03-22T00:00:00"/>
    <n v="33"/>
    <n v="3"/>
  </r>
  <r>
    <x v="2"/>
    <x v="36"/>
    <x v="36"/>
    <n v="9242384432"/>
    <d v="2020-10-10T00:00:00"/>
    <d v="2020-11-09T00:00:00"/>
    <n v="10585"/>
    <n v="0"/>
    <s v="No"/>
    <n v="0"/>
    <x v="0"/>
    <d v="2020-10-31T00:00:00"/>
    <n v="21"/>
    <n v="0"/>
  </r>
  <r>
    <x v="1"/>
    <x v="25"/>
    <x v="25"/>
    <n v="9544630517"/>
    <d v="2021-09-22T00:00:00"/>
    <d v="2021-10-22T00:00:00"/>
    <n v="8638"/>
    <n v="1"/>
    <s v="Yes"/>
    <n v="0"/>
    <x v="1"/>
    <d v="2021-11-11T00:00:00"/>
    <n v="50"/>
    <n v="20"/>
  </r>
  <r>
    <x v="1"/>
    <x v="40"/>
    <x v="40"/>
    <n v="2163218884"/>
    <d v="2021-09-23T00:00:00"/>
    <d v="2021-10-23T00:00:00"/>
    <n v="5654"/>
    <n v="1"/>
    <s v="Yes"/>
    <n v="1"/>
    <x v="2"/>
    <d v="2021-10-11T00:00:00"/>
    <n v="18"/>
    <n v="0"/>
  </r>
  <r>
    <x v="2"/>
    <x v="21"/>
    <x v="21"/>
    <n v="9250019415"/>
    <d v="2020-06-05T00:00:00"/>
    <d v="2020-07-05T00:00:00"/>
    <n v="7490"/>
    <n v="0"/>
    <s v="No"/>
    <n v="0"/>
    <x v="0"/>
    <d v="2020-06-18T00:00:00"/>
    <n v="13"/>
    <n v="0"/>
  </r>
  <r>
    <x v="1"/>
    <x v="76"/>
    <x v="75"/>
    <n v="9250499188"/>
    <d v="2021-07-29T00:00:00"/>
    <d v="2021-08-28T00:00:00"/>
    <n v="7537"/>
    <n v="0"/>
    <s v="No"/>
    <n v="0"/>
    <x v="0"/>
    <d v="2021-08-23T00:00:00"/>
    <n v="25"/>
    <n v="0"/>
  </r>
  <r>
    <x v="3"/>
    <x v="97"/>
    <x v="96"/>
    <n v="9254517013"/>
    <d v="2020-03-03T00:00:00"/>
    <d v="2020-04-02T00:00:00"/>
    <n v="2939"/>
    <n v="0"/>
    <s v="No"/>
    <n v="0"/>
    <x v="0"/>
    <d v="2020-03-21T00:00:00"/>
    <n v="18"/>
    <n v="0"/>
  </r>
  <r>
    <x v="4"/>
    <x v="70"/>
    <x v="70"/>
    <n v="9257925380"/>
    <d v="2021-10-11T00:00:00"/>
    <d v="2021-11-10T00:00:00"/>
    <n v="6206"/>
    <n v="0"/>
    <s v="No"/>
    <n v="0"/>
    <x v="0"/>
    <d v="2021-10-18T00:00:00"/>
    <n v="7"/>
    <n v="0"/>
  </r>
  <r>
    <x v="0"/>
    <x v="78"/>
    <x v="77"/>
    <n v="9258277700"/>
    <d v="2021-07-02T00:00:00"/>
    <d v="2021-08-01T00:00:00"/>
    <n v="4471"/>
    <n v="0"/>
    <s v="No"/>
    <n v="0"/>
    <x v="0"/>
    <d v="2021-07-24T00:00:00"/>
    <n v="22"/>
    <n v="0"/>
  </r>
  <r>
    <x v="1"/>
    <x v="19"/>
    <x v="19"/>
    <n v="9262446048"/>
    <d v="2020-09-02T00:00:00"/>
    <d v="2020-10-02T00:00:00"/>
    <n v="6668"/>
    <n v="0"/>
    <s v="No"/>
    <n v="0"/>
    <x v="0"/>
    <d v="2020-09-12T00:00:00"/>
    <n v="10"/>
    <n v="0"/>
  </r>
  <r>
    <x v="4"/>
    <x v="66"/>
    <x v="66"/>
    <n v="9264242334"/>
    <d v="2021-06-14T00:00:00"/>
    <d v="2021-07-14T00:00:00"/>
    <n v="4818"/>
    <n v="0"/>
    <s v="No"/>
    <n v="0"/>
    <x v="0"/>
    <d v="2021-06-30T00:00:00"/>
    <n v="16"/>
    <n v="0"/>
  </r>
  <r>
    <x v="1"/>
    <x v="67"/>
    <x v="67"/>
    <n v="9265800851"/>
    <d v="2021-05-02T00:00:00"/>
    <d v="2021-06-01T00:00:00"/>
    <n v="7436"/>
    <n v="0"/>
    <s v="No"/>
    <n v="0"/>
    <x v="0"/>
    <d v="2021-05-13T00:00:00"/>
    <n v="11"/>
    <n v="0"/>
  </r>
  <r>
    <x v="2"/>
    <x v="14"/>
    <x v="14"/>
    <n v="9268191212"/>
    <d v="2020-10-07T00:00:00"/>
    <d v="2020-11-06T00:00:00"/>
    <n v="4752"/>
    <n v="0"/>
    <s v="No"/>
    <n v="0"/>
    <x v="0"/>
    <d v="2020-10-21T00:00:00"/>
    <n v="14"/>
    <n v="0"/>
  </r>
  <r>
    <x v="1"/>
    <x v="55"/>
    <x v="55"/>
    <n v="3166292468"/>
    <d v="2021-09-25T00:00:00"/>
    <d v="2021-10-25T00:00:00"/>
    <n v="8858"/>
    <n v="1"/>
    <s v="Yes"/>
    <n v="0"/>
    <x v="1"/>
    <d v="2021-10-19T00:00:00"/>
    <n v="24"/>
    <n v="0"/>
  </r>
  <r>
    <x v="0"/>
    <x v="29"/>
    <x v="29"/>
    <n v="9288370923"/>
    <d v="2020-07-04T00:00:00"/>
    <d v="2020-08-03T00:00:00"/>
    <n v="7747"/>
    <n v="1"/>
    <s v="Yes"/>
    <n v="0"/>
    <x v="1"/>
    <d v="2020-08-05T00:00:00"/>
    <n v="32"/>
    <n v="2"/>
  </r>
  <r>
    <x v="1"/>
    <x v="67"/>
    <x v="67"/>
    <n v="9294398501"/>
    <d v="2020-06-06T00:00:00"/>
    <d v="2020-07-06T00:00:00"/>
    <n v="4972"/>
    <n v="0"/>
    <s v="No"/>
    <n v="0"/>
    <x v="0"/>
    <d v="2020-06-19T00:00:00"/>
    <n v="13"/>
    <n v="0"/>
  </r>
  <r>
    <x v="0"/>
    <x v="33"/>
    <x v="33"/>
    <n v="9298034378"/>
    <d v="2021-05-13T00:00:00"/>
    <d v="2021-06-12T00:00:00"/>
    <n v="6869"/>
    <n v="0"/>
    <s v="No"/>
    <n v="0"/>
    <x v="0"/>
    <d v="2021-05-22T00:00:00"/>
    <n v="9"/>
    <n v="0"/>
  </r>
  <r>
    <x v="0"/>
    <x v="34"/>
    <x v="34"/>
    <n v="9312710244"/>
    <d v="2020-09-25T00:00:00"/>
    <d v="2020-10-25T00:00:00"/>
    <n v="5956"/>
    <n v="0"/>
    <s v="No"/>
    <n v="0"/>
    <x v="0"/>
    <d v="2020-10-17T00:00:00"/>
    <n v="22"/>
    <n v="0"/>
  </r>
  <r>
    <x v="2"/>
    <x v="96"/>
    <x v="95"/>
    <n v="9313451295"/>
    <d v="2020-03-04T00:00:00"/>
    <d v="2020-04-03T00:00:00"/>
    <n v="4811"/>
    <n v="0"/>
    <s v="No"/>
    <n v="0"/>
    <x v="0"/>
    <d v="2020-03-25T00:00:00"/>
    <n v="21"/>
    <n v="0"/>
  </r>
  <r>
    <x v="2"/>
    <x v="17"/>
    <x v="17"/>
    <n v="9314335308"/>
    <d v="2020-09-17T00:00:00"/>
    <d v="2020-10-17T00:00:00"/>
    <n v="6758"/>
    <n v="1"/>
    <s v="Yes"/>
    <n v="0"/>
    <x v="1"/>
    <d v="2020-10-04T00:00:00"/>
    <n v="17"/>
    <n v="0"/>
  </r>
  <r>
    <x v="3"/>
    <x v="65"/>
    <x v="65"/>
    <n v="9314800674"/>
    <d v="2021-08-11T00:00:00"/>
    <d v="2021-09-10T00:00:00"/>
    <n v="3713"/>
    <n v="1"/>
    <s v="Yes"/>
    <n v="0"/>
    <x v="1"/>
    <d v="2021-09-11T00:00:00"/>
    <n v="31"/>
    <n v="1"/>
  </r>
  <r>
    <x v="3"/>
    <x v="30"/>
    <x v="30"/>
    <n v="9315531233"/>
    <d v="2020-07-22T00:00:00"/>
    <d v="2020-08-21T00:00:00"/>
    <n v="2977"/>
    <n v="0"/>
    <s v="No"/>
    <n v="0"/>
    <x v="0"/>
    <d v="2020-07-25T00:00:00"/>
    <n v="3"/>
    <n v="0"/>
  </r>
  <r>
    <x v="3"/>
    <x v="64"/>
    <x v="64"/>
    <n v="9324391627"/>
    <d v="2020-10-22T00:00:00"/>
    <d v="2020-11-21T00:00:00"/>
    <n v="4741"/>
    <n v="1"/>
    <s v="Yes"/>
    <n v="0"/>
    <x v="1"/>
    <d v="2020-11-27T00:00:00"/>
    <n v="36"/>
    <n v="6"/>
  </r>
  <r>
    <x v="0"/>
    <x v="60"/>
    <x v="60"/>
    <n v="9327462141"/>
    <d v="2021-10-16T00:00:00"/>
    <d v="2021-11-15T00:00:00"/>
    <n v="9061"/>
    <n v="0"/>
    <s v="No"/>
    <n v="0"/>
    <x v="0"/>
    <d v="2021-11-06T00:00:00"/>
    <n v="21"/>
    <n v="0"/>
  </r>
  <r>
    <x v="2"/>
    <x v="96"/>
    <x v="95"/>
    <n v="9327668635"/>
    <d v="2020-04-05T00:00:00"/>
    <d v="2020-05-05T00:00:00"/>
    <n v="4499"/>
    <n v="0"/>
    <s v="No"/>
    <n v="0"/>
    <x v="0"/>
    <d v="2020-04-29T00:00:00"/>
    <n v="24"/>
    <n v="0"/>
  </r>
  <r>
    <x v="2"/>
    <x v="14"/>
    <x v="14"/>
    <n v="9338042562"/>
    <d v="2020-05-07T00:00:00"/>
    <d v="2020-06-06T00:00:00"/>
    <n v="4576"/>
    <n v="1"/>
    <s v="Yes"/>
    <n v="0"/>
    <x v="1"/>
    <d v="2020-05-26T00:00:00"/>
    <n v="19"/>
    <n v="0"/>
  </r>
  <r>
    <x v="4"/>
    <x v="73"/>
    <x v="73"/>
    <n v="9339508583"/>
    <d v="2020-09-01T00:00:00"/>
    <d v="2020-10-01T00:00:00"/>
    <n v="6990"/>
    <n v="0"/>
    <s v="No"/>
    <n v="0"/>
    <x v="0"/>
    <d v="2020-10-06T00:00:00"/>
    <n v="35"/>
    <n v="5"/>
  </r>
  <r>
    <x v="2"/>
    <x v="96"/>
    <x v="95"/>
    <n v="9340071189"/>
    <d v="2020-03-06T00:00:00"/>
    <d v="2020-04-05T00:00:00"/>
    <n v="5814"/>
    <n v="0"/>
    <s v="No"/>
    <n v="0"/>
    <x v="0"/>
    <d v="2020-03-23T00:00:00"/>
    <n v="17"/>
    <n v="0"/>
  </r>
  <r>
    <x v="3"/>
    <x v="95"/>
    <x v="94"/>
    <n v="9343302864"/>
    <d v="2020-11-15T00:00:00"/>
    <d v="2020-12-15T00:00:00"/>
    <n v="5033"/>
    <n v="0"/>
    <s v="No"/>
    <n v="0"/>
    <x v="0"/>
    <d v="2020-12-23T00:00:00"/>
    <n v="38"/>
    <n v="8"/>
  </r>
  <r>
    <x v="0"/>
    <x v="38"/>
    <x v="38"/>
    <n v="9344726527"/>
    <d v="2021-05-28T00:00:00"/>
    <d v="2021-06-27T00:00:00"/>
    <n v="6839"/>
    <n v="0"/>
    <s v="No"/>
    <n v="0"/>
    <x v="0"/>
    <d v="2021-06-10T00:00:00"/>
    <n v="13"/>
    <n v="0"/>
  </r>
  <r>
    <x v="0"/>
    <x v="48"/>
    <x v="48"/>
    <n v="9346541006"/>
    <d v="2020-02-25T00:00:00"/>
    <d v="2020-03-26T00:00:00"/>
    <n v="5509"/>
    <n v="0"/>
    <s v="No"/>
    <n v="0"/>
    <x v="0"/>
    <d v="2020-03-22T00:00:00"/>
    <n v="26"/>
    <n v="0"/>
  </r>
  <r>
    <x v="3"/>
    <x v="47"/>
    <x v="47"/>
    <n v="9359250752"/>
    <d v="2021-09-06T00:00:00"/>
    <d v="2021-10-06T00:00:00"/>
    <n v="2507"/>
    <n v="0"/>
    <s v="No"/>
    <n v="0"/>
    <x v="0"/>
    <d v="2021-10-04T00:00:00"/>
    <n v="28"/>
    <n v="0"/>
  </r>
  <r>
    <x v="3"/>
    <x v="91"/>
    <x v="90"/>
    <n v="9366628825"/>
    <d v="2021-12-02T00:00:00"/>
    <d v="2022-01-01T00:00:00"/>
    <n v="1805"/>
    <n v="0"/>
    <s v="No"/>
    <n v="0"/>
    <x v="0"/>
    <d v="2021-12-13T00:00:00"/>
    <n v="11"/>
    <n v="0"/>
  </r>
  <r>
    <x v="0"/>
    <x v="28"/>
    <x v="28"/>
    <n v="9367388295"/>
    <d v="2021-04-24T00:00:00"/>
    <d v="2021-05-24T00:00:00"/>
    <n v="4395"/>
    <n v="0"/>
    <s v="No"/>
    <n v="0"/>
    <x v="0"/>
    <d v="2021-05-20T00:00:00"/>
    <n v="26"/>
    <n v="0"/>
  </r>
  <r>
    <x v="4"/>
    <x v="84"/>
    <x v="83"/>
    <n v="9368067229"/>
    <d v="2021-10-27T00:00:00"/>
    <d v="2021-11-26T00:00:00"/>
    <n v="4517"/>
    <n v="0"/>
    <s v="No"/>
    <n v="0"/>
    <x v="0"/>
    <d v="2021-11-07T00:00:00"/>
    <n v="11"/>
    <n v="0"/>
  </r>
  <r>
    <x v="2"/>
    <x v="24"/>
    <x v="24"/>
    <n v="9373791288"/>
    <d v="2020-03-31T00:00:00"/>
    <d v="2020-04-30T00:00:00"/>
    <n v="6057"/>
    <n v="0"/>
    <s v="No"/>
    <n v="0"/>
    <x v="0"/>
    <d v="2020-04-21T00:00:00"/>
    <n v="21"/>
    <n v="0"/>
  </r>
  <r>
    <x v="3"/>
    <x v="6"/>
    <x v="6"/>
    <n v="9375684651"/>
    <d v="2020-11-06T00:00:00"/>
    <d v="2020-12-06T00:00:00"/>
    <n v="5027"/>
    <n v="0"/>
    <s v="No"/>
    <n v="0"/>
    <x v="0"/>
    <d v="2020-12-11T00:00:00"/>
    <n v="35"/>
    <n v="5"/>
  </r>
  <r>
    <x v="3"/>
    <x v="91"/>
    <x v="90"/>
    <n v="9380641705"/>
    <d v="2021-10-18T00:00:00"/>
    <d v="2021-11-17T00:00:00"/>
    <n v="861"/>
    <n v="0"/>
    <s v="No"/>
    <n v="0"/>
    <x v="0"/>
    <d v="2021-10-31T00:00:00"/>
    <n v="13"/>
    <n v="0"/>
  </r>
  <r>
    <x v="2"/>
    <x v="82"/>
    <x v="81"/>
    <n v="9385395392"/>
    <d v="2020-03-08T00:00:00"/>
    <d v="2020-04-07T00:00:00"/>
    <n v="5441"/>
    <n v="0"/>
    <s v="No"/>
    <n v="0"/>
    <x v="0"/>
    <d v="2020-05-01T00:00:00"/>
    <n v="54"/>
    <n v="24"/>
  </r>
  <r>
    <x v="0"/>
    <x v="29"/>
    <x v="29"/>
    <n v="9390786866"/>
    <d v="2021-02-24T00:00:00"/>
    <d v="2021-03-26T00:00:00"/>
    <n v="7462"/>
    <n v="1"/>
    <s v="Yes"/>
    <n v="0"/>
    <x v="1"/>
    <d v="2021-04-06T00:00:00"/>
    <n v="41"/>
    <n v="11"/>
  </r>
  <r>
    <x v="0"/>
    <x v="33"/>
    <x v="33"/>
    <n v="9393038918"/>
    <d v="2021-09-21T00:00:00"/>
    <d v="2021-10-21T00:00:00"/>
    <n v="7386"/>
    <n v="0"/>
    <s v="No"/>
    <n v="0"/>
    <x v="0"/>
    <d v="2021-10-08T00:00:00"/>
    <n v="17"/>
    <n v="0"/>
  </r>
  <r>
    <x v="0"/>
    <x v="89"/>
    <x v="88"/>
    <n v="9394972219"/>
    <d v="2020-04-22T00:00:00"/>
    <d v="2020-05-22T00:00:00"/>
    <n v="7262"/>
    <n v="0"/>
    <s v="No"/>
    <n v="0"/>
    <x v="0"/>
    <d v="2020-05-28T00:00:00"/>
    <n v="36"/>
    <n v="6"/>
  </r>
  <r>
    <x v="1"/>
    <x v="25"/>
    <x v="25"/>
    <n v="5411405629"/>
    <d v="2021-09-30T00:00:00"/>
    <d v="2021-10-30T00:00:00"/>
    <n v="7399"/>
    <n v="1"/>
    <s v="Yes"/>
    <n v="1"/>
    <x v="2"/>
    <d v="2021-10-27T00:00:00"/>
    <n v="27"/>
    <n v="0"/>
  </r>
  <r>
    <x v="1"/>
    <x v="50"/>
    <x v="50"/>
    <n v="9401804366"/>
    <d v="2020-02-11T00:00:00"/>
    <d v="2020-03-12T00:00:00"/>
    <n v="4362"/>
    <n v="0"/>
    <s v="No"/>
    <n v="0"/>
    <x v="0"/>
    <d v="2020-02-18T00:00:00"/>
    <n v="7"/>
    <n v="0"/>
  </r>
  <r>
    <x v="2"/>
    <x v="17"/>
    <x v="17"/>
    <n v="9414806653"/>
    <d v="2020-07-18T00:00:00"/>
    <d v="2020-08-17T00:00:00"/>
    <n v="8479"/>
    <n v="1"/>
    <s v="Yes"/>
    <n v="0"/>
    <x v="1"/>
    <d v="2020-08-14T00:00:00"/>
    <n v="27"/>
    <n v="0"/>
  </r>
  <r>
    <x v="0"/>
    <x v="32"/>
    <x v="32"/>
    <n v="9418503093"/>
    <d v="2021-06-02T00:00:00"/>
    <d v="2021-07-02T00:00:00"/>
    <n v="6065"/>
    <n v="0"/>
    <s v="No"/>
    <n v="0"/>
    <x v="0"/>
    <d v="2021-06-27T00:00:00"/>
    <n v="25"/>
    <n v="0"/>
  </r>
  <r>
    <x v="2"/>
    <x v="4"/>
    <x v="4"/>
    <n v="9448816022"/>
    <d v="2021-02-16T00:00:00"/>
    <d v="2021-03-18T00:00:00"/>
    <n v="8293"/>
    <n v="0"/>
    <s v="No"/>
    <n v="0"/>
    <x v="0"/>
    <d v="2021-03-04T00:00:00"/>
    <n v="16"/>
    <n v="0"/>
  </r>
  <r>
    <x v="1"/>
    <x v="76"/>
    <x v="75"/>
    <n v="9455464141"/>
    <d v="2021-05-05T00:00:00"/>
    <d v="2021-06-04T00:00:00"/>
    <n v="6077"/>
    <n v="0"/>
    <s v="No"/>
    <n v="0"/>
    <x v="0"/>
    <d v="2021-06-04T00:00:00"/>
    <n v="30"/>
    <n v="0"/>
  </r>
  <r>
    <x v="1"/>
    <x v="1"/>
    <x v="1"/>
    <n v="9465847338"/>
    <d v="2021-06-18T00:00:00"/>
    <d v="2021-07-18T00:00:00"/>
    <n v="3749"/>
    <n v="0"/>
    <s v="No"/>
    <n v="0"/>
    <x v="0"/>
    <d v="2021-07-17T00:00:00"/>
    <n v="29"/>
    <n v="0"/>
  </r>
  <r>
    <x v="1"/>
    <x v="76"/>
    <x v="75"/>
    <n v="9468928435"/>
    <d v="2020-11-15T00:00:00"/>
    <d v="2020-12-15T00:00:00"/>
    <n v="6262"/>
    <n v="0"/>
    <s v="No"/>
    <n v="0"/>
    <x v="0"/>
    <d v="2020-12-04T00:00:00"/>
    <n v="19"/>
    <n v="0"/>
  </r>
  <r>
    <x v="1"/>
    <x v="54"/>
    <x v="54"/>
    <n v="9469584989"/>
    <d v="2021-10-09T00:00:00"/>
    <d v="2021-11-08T00:00:00"/>
    <n v="5921"/>
    <n v="0"/>
    <s v="No"/>
    <n v="0"/>
    <x v="0"/>
    <d v="2021-11-04T00:00:00"/>
    <n v="26"/>
    <n v="0"/>
  </r>
  <r>
    <x v="0"/>
    <x v="99"/>
    <x v="98"/>
    <n v="9471530987"/>
    <d v="2020-05-15T00:00:00"/>
    <d v="2020-06-14T00:00:00"/>
    <n v="7719"/>
    <n v="0"/>
    <s v="No"/>
    <n v="0"/>
    <x v="0"/>
    <d v="2020-05-28T00:00:00"/>
    <n v="13"/>
    <n v="0"/>
  </r>
  <r>
    <x v="1"/>
    <x v="3"/>
    <x v="3"/>
    <n v="9482778673"/>
    <d v="2020-01-29T00:00:00"/>
    <d v="2020-02-28T00:00:00"/>
    <n v="9602"/>
    <n v="0"/>
    <s v="No"/>
    <n v="0"/>
    <x v="0"/>
    <d v="2020-03-18T00:00:00"/>
    <n v="49"/>
    <n v="19"/>
  </r>
  <r>
    <x v="4"/>
    <x v="31"/>
    <x v="31"/>
    <n v="9485505932"/>
    <d v="2021-08-08T00:00:00"/>
    <d v="2021-09-07T00:00:00"/>
    <n v="4018"/>
    <n v="1"/>
    <s v="Yes"/>
    <n v="0"/>
    <x v="1"/>
    <d v="2021-09-22T00:00:00"/>
    <n v="45"/>
    <n v="15"/>
  </r>
  <r>
    <x v="2"/>
    <x v="17"/>
    <x v="17"/>
    <n v="9493022226"/>
    <d v="2021-09-10T00:00:00"/>
    <d v="2021-10-10T00:00:00"/>
    <n v="8368"/>
    <n v="1"/>
    <s v="Yes"/>
    <n v="0"/>
    <x v="1"/>
    <d v="2021-10-04T00:00:00"/>
    <n v="24"/>
    <n v="0"/>
  </r>
  <r>
    <x v="4"/>
    <x v="66"/>
    <x v="66"/>
    <n v="9506308848"/>
    <d v="2021-03-24T00:00:00"/>
    <d v="2021-04-23T00:00:00"/>
    <n v="3337"/>
    <n v="0"/>
    <s v="No"/>
    <n v="0"/>
    <x v="0"/>
    <d v="2021-04-08T00:00:00"/>
    <n v="15"/>
    <n v="0"/>
  </r>
  <r>
    <x v="1"/>
    <x v="25"/>
    <x v="25"/>
    <n v="5259704172"/>
    <d v="2021-10-03T00:00:00"/>
    <d v="2021-11-02T00:00:00"/>
    <n v="6474"/>
    <n v="1"/>
    <s v="Yes"/>
    <n v="1"/>
    <x v="2"/>
    <d v="2021-11-09T00:00:00"/>
    <n v="37"/>
    <n v="7"/>
  </r>
  <r>
    <x v="1"/>
    <x v="19"/>
    <x v="19"/>
    <n v="9506990444"/>
    <d v="2021-05-01T00:00:00"/>
    <d v="2021-05-31T00:00:00"/>
    <n v="6529"/>
    <n v="0"/>
    <s v="No"/>
    <n v="0"/>
    <x v="0"/>
    <d v="2021-05-16T00:00:00"/>
    <n v="15"/>
    <n v="0"/>
  </r>
  <r>
    <x v="2"/>
    <x v="85"/>
    <x v="84"/>
    <n v="9520565243"/>
    <d v="2021-07-12T00:00:00"/>
    <d v="2021-08-11T00:00:00"/>
    <n v="5248"/>
    <n v="0"/>
    <s v="No"/>
    <n v="0"/>
    <x v="0"/>
    <d v="2021-08-20T00:00:00"/>
    <n v="39"/>
    <n v="9"/>
  </r>
  <r>
    <x v="4"/>
    <x v="56"/>
    <x v="56"/>
    <n v="9532348315"/>
    <d v="2020-02-13T00:00:00"/>
    <d v="2020-03-14T00:00:00"/>
    <n v="4016"/>
    <n v="0"/>
    <s v="No"/>
    <n v="0"/>
    <x v="0"/>
    <d v="2020-03-04T00:00:00"/>
    <n v="20"/>
    <n v="0"/>
  </r>
  <r>
    <x v="1"/>
    <x v="52"/>
    <x v="52"/>
    <n v="4695028902"/>
    <d v="2021-10-05T00:00:00"/>
    <d v="2021-11-04T00:00:00"/>
    <n v="6405"/>
    <n v="1"/>
    <s v="Yes"/>
    <n v="0"/>
    <x v="1"/>
    <d v="2021-11-02T00:00:00"/>
    <n v="28"/>
    <n v="0"/>
  </r>
  <r>
    <x v="0"/>
    <x v="89"/>
    <x v="88"/>
    <n v="9537610455"/>
    <d v="2020-10-15T00:00:00"/>
    <d v="2020-11-14T00:00:00"/>
    <n v="5585"/>
    <n v="0"/>
    <s v="No"/>
    <n v="0"/>
    <x v="0"/>
    <d v="2020-11-18T00:00:00"/>
    <n v="34"/>
    <n v="4"/>
  </r>
  <r>
    <x v="0"/>
    <x v="23"/>
    <x v="23"/>
    <n v="9538369066"/>
    <d v="2020-09-24T00:00:00"/>
    <d v="2020-10-24T00:00:00"/>
    <n v="8549"/>
    <n v="0"/>
    <s v="No"/>
    <n v="0"/>
    <x v="0"/>
    <d v="2020-10-20T00:00:00"/>
    <n v="26"/>
    <n v="0"/>
  </r>
  <r>
    <x v="1"/>
    <x v="52"/>
    <x v="52"/>
    <n v="4584232854"/>
    <d v="2021-10-13T00:00:00"/>
    <d v="2021-11-12T00:00:00"/>
    <n v="8438"/>
    <n v="1"/>
    <s v="Yes"/>
    <n v="1"/>
    <x v="2"/>
    <d v="2021-11-02T00:00:00"/>
    <n v="20"/>
    <n v="0"/>
  </r>
  <r>
    <x v="2"/>
    <x v="82"/>
    <x v="81"/>
    <n v="9543491185"/>
    <d v="2021-02-08T00:00:00"/>
    <d v="2021-03-10T00:00:00"/>
    <n v="8576"/>
    <n v="0"/>
    <s v="No"/>
    <n v="0"/>
    <x v="0"/>
    <d v="2021-03-19T00:00:00"/>
    <n v="39"/>
    <n v="9"/>
  </r>
  <r>
    <x v="2"/>
    <x v="77"/>
    <x v="76"/>
    <n v="9544605433"/>
    <d v="2020-11-11T00:00:00"/>
    <d v="2020-12-11T00:00:00"/>
    <n v="5787"/>
    <n v="0"/>
    <s v="No"/>
    <n v="0"/>
    <x v="0"/>
    <d v="2020-12-04T00:00:00"/>
    <n v="23"/>
    <n v="0"/>
  </r>
  <r>
    <x v="1"/>
    <x v="58"/>
    <x v="58"/>
    <n v="2328511433"/>
    <d v="2021-10-20T00:00:00"/>
    <d v="2021-11-19T00:00:00"/>
    <n v="7743"/>
    <n v="1"/>
    <s v="Yes"/>
    <n v="0"/>
    <x v="1"/>
    <d v="2021-11-12T00:00:00"/>
    <n v="23"/>
    <n v="0"/>
  </r>
  <r>
    <x v="4"/>
    <x v="49"/>
    <x v="49"/>
    <n v="9545237302"/>
    <d v="2021-05-14T00:00:00"/>
    <d v="2021-06-13T00:00:00"/>
    <n v="5983"/>
    <n v="0"/>
    <s v="No"/>
    <n v="0"/>
    <x v="0"/>
    <d v="2021-06-03T00:00:00"/>
    <n v="20"/>
    <n v="0"/>
  </r>
  <r>
    <x v="4"/>
    <x v="69"/>
    <x v="69"/>
    <n v="9546060439"/>
    <d v="2021-09-04T00:00:00"/>
    <d v="2021-10-04T00:00:00"/>
    <n v="1003"/>
    <n v="0"/>
    <s v="No"/>
    <n v="0"/>
    <x v="0"/>
    <d v="2021-10-04T00:00:00"/>
    <n v="30"/>
    <n v="0"/>
  </r>
  <r>
    <x v="4"/>
    <x v="7"/>
    <x v="7"/>
    <n v="9551992852"/>
    <d v="2020-05-23T00:00:00"/>
    <d v="2020-06-22T00:00:00"/>
    <n v="7428"/>
    <n v="1"/>
    <s v="Yes"/>
    <n v="0"/>
    <x v="1"/>
    <d v="2020-07-18T00:00:00"/>
    <n v="56"/>
    <n v="26"/>
  </r>
  <r>
    <x v="3"/>
    <x v="97"/>
    <x v="96"/>
    <n v="9555357249"/>
    <d v="2020-10-08T00:00:00"/>
    <d v="2020-11-07T00:00:00"/>
    <n v="3580"/>
    <n v="0"/>
    <s v="No"/>
    <n v="0"/>
    <x v="0"/>
    <d v="2020-10-29T00:00:00"/>
    <n v="21"/>
    <n v="0"/>
  </r>
  <r>
    <x v="4"/>
    <x v="83"/>
    <x v="82"/>
    <n v="9565133328"/>
    <d v="2021-03-19T00:00:00"/>
    <d v="2021-04-18T00:00:00"/>
    <n v="8110"/>
    <n v="0"/>
    <s v="No"/>
    <n v="0"/>
    <x v="0"/>
    <d v="2021-04-11T00:00:00"/>
    <n v="23"/>
    <n v="0"/>
  </r>
  <r>
    <x v="2"/>
    <x v="61"/>
    <x v="61"/>
    <n v="9566049241"/>
    <d v="2020-08-25T00:00:00"/>
    <d v="2020-09-24T00:00:00"/>
    <n v="3609"/>
    <n v="0"/>
    <s v="No"/>
    <n v="0"/>
    <x v="0"/>
    <d v="2020-08-31T00:00:00"/>
    <n v="6"/>
    <n v="0"/>
  </r>
  <r>
    <x v="3"/>
    <x v="93"/>
    <x v="92"/>
    <n v="9566496102"/>
    <d v="2021-06-04T00:00:00"/>
    <d v="2021-07-04T00:00:00"/>
    <n v="4454"/>
    <n v="0"/>
    <s v="No"/>
    <n v="0"/>
    <x v="0"/>
    <d v="2021-06-27T00:00:00"/>
    <n v="23"/>
    <n v="0"/>
  </r>
  <r>
    <x v="3"/>
    <x v="64"/>
    <x v="64"/>
    <n v="9566884305"/>
    <d v="2021-07-22T00:00:00"/>
    <d v="2021-08-21T00:00:00"/>
    <n v="5121"/>
    <n v="0"/>
    <s v="No"/>
    <n v="0"/>
    <x v="0"/>
    <d v="2021-08-10T00:00:00"/>
    <n v="19"/>
    <n v="0"/>
  </r>
  <r>
    <x v="1"/>
    <x v="46"/>
    <x v="46"/>
    <n v="9574377731"/>
    <d v="2020-09-25T00:00:00"/>
    <d v="2020-10-25T00:00:00"/>
    <n v="9351"/>
    <n v="0"/>
    <s v="No"/>
    <n v="0"/>
    <x v="0"/>
    <d v="2020-10-24T00:00:00"/>
    <n v="29"/>
    <n v="0"/>
  </r>
  <r>
    <x v="1"/>
    <x v="59"/>
    <x v="59"/>
    <n v="8148770791"/>
    <d v="2021-10-21T00:00:00"/>
    <d v="2021-11-20T00:00:00"/>
    <n v="3628"/>
    <n v="1"/>
    <s v="Yes"/>
    <n v="1"/>
    <x v="2"/>
    <d v="2021-12-04T00:00:00"/>
    <n v="44"/>
    <n v="14"/>
  </r>
  <r>
    <x v="1"/>
    <x v="11"/>
    <x v="11"/>
    <n v="9583697144"/>
    <d v="2020-02-23T00:00:00"/>
    <d v="2020-03-24T00:00:00"/>
    <n v="6759"/>
    <n v="0"/>
    <s v="No"/>
    <n v="0"/>
    <x v="0"/>
    <d v="2020-02-29T00:00:00"/>
    <n v="6"/>
    <n v="0"/>
  </r>
  <r>
    <x v="3"/>
    <x v="44"/>
    <x v="44"/>
    <n v="9584726059"/>
    <d v="2020-06-23T00:00:00"/>
    <d v="2020-07-23T00:00:00"/>
    <n v="4013"/>
    <n v="0"/>
    <s v="No"/>
    <n v="0"/>
    <x v="0"/>
    <d v="2020-07-14T00:00:00"/>
    <n v="21"/>
    <n v="0"/>
  </r>
  <r>
    <x v="2"/>
    <x v="21"/>
    <x v="21"/>
    <n v="9588957496"/>
    <d v="2021-09-08T00:00:00"/>
    <d v="2021-10-08T00:00:00"/>
    <n v="6986"/>
    <n v="0"/>
    <s v="No"/>
    <n v="0"/>
    <x v="0"/>
    <d v="2021-09-12T00:00:00"/>
    <n v="4"/>
    <n v="0"/>
  </r>
  <r>
    <x v="0"/>
    <x v="15"/>
    <x v="15"/>
    <n v="9590153054"/>
    <d v="2021-09-21T00:00:00"/>
    <d v="2021-10-21T00:00:00"/>
    <n v="7880"/>
    <n v="0"/>
    <s v="No"/>
    <n v="0"/>
    <x v="0"/>
    <d v="2021-09-26T00:00:00"/>
    <n v="5"/>
    <n v="0"/>
  </r>
  <r>
    <x v="2"/>
    <x v="24"/>
    <x v="24"/>
    <n v="9598751206"/>
    <d v="2021-05-08T00:00:00"/>
    <d v="2021-06-07T00:00:00"/>
    <n v="4183"/>
    <n v="0"/>
    <s v="No"/>
    <n v="0"/>
    <x v="0"/>
    <d v="2021-06-05T00:00:00"/>
    <n v="28"/>
    <n v="0"/>
  </r>
  <r>
    <x v="2"/>
    <x v="36"/>
    <x v="36"/>
    <n v="9611156539"/>
    <d v="2020-01-06T00:00:00"/>
    <d v="2020-02-05T00:00:00"/>
    <n v="7034"/>
    <n v="0"/>
    <s v="No"/>
    <n v="0"/>
    <x v="0"/>
    <d v="2020-02-06T00:00:00"/>
    <n v="31"/>
    <n v="1"/>
  </r>
  <r>
    <x v="2"/>
    <x v="81"/>
    <x v="80"/>
    <n v="9614769756"/>
    <d v="2021-08-14T00:00:00"/>
    <d v="2021-09-13T00:00:00"/>
    <n v="6073"/>
    <n v="1"/>
    <s v="Yes"/>
    <n v="0"/>
    <x v="1"/>
    <d v="2021-09-20T00:00:00"/>
    <n v="37"/>
    <n v="7"/>
  </r>
  <r>
    <x v="0"/>
    <x v="57"/>
    <x v="57"/>
    <n v="9618979999"/>
    <d v="2021-09-30T00:00:00"/>
    <d v="2021-10-30T00:00:00"/>
    <n v="5425"/>
    <n v="0"/>
    <s v="No"/>
    <n v="0"/>
    <x v="0"/>
    <d v="2021-10-21T00:00:00"/>
    <n v="21"/>
    <n v="0"/>
  </r>
  <r>
    <x v="0"/>
    <x v="29"/>
    <x v="29"/>
    <n v="9632048192"/>
    <d v="2020-07-09T00:00:00"/>
    <d v="2020-08-08T00:00:00"/>
    <n v="12828"/>
    <n v="1"/>
    <s v="Yes"/>
    <n v="0"/>
    <x v="1"/>
    <d v="2020-08-23T00:00:00"/>
    <n v="45"/>
    <n v="15"/>
  </r>
  <r>
    <x v="1"/>
    <x v="19"/>
    <x v="19"/>
    <n v="9633035865"/>
    <d v="2020-11-01T00:00:00"/>
    <d v="2020-12-01T00:00:00"/>
    <n v="7881"/>
    <n v="0"/>
    <s v="No"/>
    <n v="0"/>
    <x v="0"/>
    <d v="2020-11-25T00:00:00"/>
    <n v="24"/>
    <n v="0"/>
  </r>
  <r>
    <x v="0"/>
    <x v="75"/>
    <x v="74"/>
    <n v="9641285578"/>
    <d v="2020-05-23T00:00:00"/>
    <d v="2020-06-22T00:00:00"/>
    <n v="9198"/>
    <n v="0"/>
    <s v="No"/>
    <n v="0"/>
    <x v="0"/>
    <d v="2020-06-05T00:00:00"/>
    <n v="13"/>
    <n v="0"/>
  </r>
  <r>
    <x v="3"/>
    <x v="6"/>
    <x v="6"/>
    <n v="9647514843"/>
    <d v="2020-05-25T00:00:00"/>
    <d v="2020-06-24T00:00:00"/>
    <n v="7104"/>
    <n v="0"/>
    <s v="No"/>
    <n v="0"/>
    <x v="0"/>
    <d v="2020-07-15T00:00:00"/>
    <n v="51"/>
    <n v="21"/>
  </r>
  <r>
    <x v="1"/>
    <x v="35"/>
    <x v="35"/>
    <n v="9647532335"/>
    <d v="2020-12-08T00:00:00"/>
    <d v="2021-01-07T00:00:00"/>
    <n v="10590"/>
    <n v="0"/>
    <s v="No"/>
    <n v="0"/>
    <x v="0"/>
    <d v="2021-01-07T00:00:00"/>
    <n v="30"/>
    <n v="0"/>
  </r>
  <r>
    <x v="2"/>
    <x v="18"/>
    <x v="18"/>
    <n v="9652079777"/>
    <d v="2020-04-17T00:00:00"/>
    <d v="2020-05-17T00:00:00"/>
    <n v="5493"/>
    <n v="1"/>
    <s v="Yes"/>
    <n v="0"/>
    <x v="1"/>
    <d v="2020-06-14T00:00:00"/>
    <n v="58"/>
    <n v="28"/>
  </r>
  <r>
    <x v="0"/>
    <x v="94"/>
    <x v="93"/>
    <n v="9654364049"/>
    <d v="2020-09-01T00:00:00"/>
    <d v="2020-10-01T00:00:00"/>
    <n v="5558"/>
    <n v="0"/>
    <s v="No"/>
    <n v="0"/>
    <x v="0"/>
    <d v="2020-09-26T00:00:00"/>
    <n v="25"/>
    <n v="0"/>
  </r>
  <r>
    <x v="2"/>
    <x v="26"/>
    <x v="26"/>
    <n v="9661947571"/>
    <d v="2021-10-21T00:00:00"/>
    <d v="2021-11-20T00:00:00"/>
    <n v="4409"/>
    <n v="0"/>
    <s v="No"/>
    <n v="0"/>
    <x v="0"/>
    <d v="2021-11-21T00:00:00"/>
    <n v="31"/>
    <n v="1"/>
  </r>
  <r>
    <x v="2"/>
    <x v="4"/>
    <x v="4"/>
    <n v="9671446662"/>
    <d v="2021-07-06T00:00:00"/>
    <d v="2021-08-05T00:00:00"/>
    <n v="7245"/>
    <n v="1"/>
    <s v="Yes"/>
    <n v="0"/>
    <x v="1"/>
    <d v="2021-08-03T00:00:00"/>
    <n v="28"/>
    <n v="0"/>
  </r>
  <r>
    <x v="0"/>
    <x v="39"/>
    <x v="39"/>
    <n v="9671863604"/>
    <d v="2021-02-24T00:00:00"/>
    <d v="2021-03-26T00:00:00"/>
    <n v="6464"/>
    <n v="0"/>
    <s v="No"/>
    <n v="0"/>
    <x v="0"/>
    <d v="2021-04-06T00:00:00"/>
    <n v="41"/>
    <n v="11"/>
  </r>
  <r>
    <x v="1"/>
    <x v="19"/>
    <x v="19"/>
    <n v="9676303588"/>
    <d v="2020-01-23T00:00:00"/>
    <d v="2020-02-22T00:00:00"/>
    <n v="7833"/>
    <n v="0"/>
    <s v="No"/>
    <n v="0"/>
    <x v="0"/>
    <d v="2020-02-26T00:00:00"/>
    <n v="34"/>
    <n v="4"/>
  </r>
  <r>
    <x v="2"/>
    <x v="21"/>
    <x v="21"/>
    <n v="9677444633"/>
    <d v="2020-05-26T00:00:00"/>
    <d v="2020-06-25T00:00:00"/>
    <n v="4496"/>
    <n v="0"/>
    <s v="No"/>
    <n v="0"/>
    <x v="0"/>
    <d v="2020-06-14T00:00:00"/>
    <n v="19"/>
    <n v="0"/>
  </r>
  <r>
    <x v="0"/>
    <x v="78"/>
    <x v="77"/>
    <n v="9685029181"/>
    <d v="2021-08-09T00:00:00"/>
    <d v="2021-09-08T00:00:00"/>
    <n v="6655"/>
    <n v="0"/>
    <s v="No"/>
    <n v="0"/>
    <x v="0"/>
    <d v="2021-09-11T00:00:00"/>
    <n v="33"/>
    <n v="3"/>
  </r>
  <r>
    <x v="3"/>
    <x v="86"/>
    <x v="85"/>
    <n v="9685874517"/>
    <d v="2021-06-21T00:00:00"/>
    <d v="2021-07-21T00:00:00"/>
    <n v="5251"/>
    <n v="0"/>
    <s v="No"/>
    <n v="0"/>
    <x v="0"/>
    <d v="2021-07-09T00:00:00"/>
    <n v="18"/>
    <n v="0"/>
  </r>
  <r>
    <x v="0"/>
    <x v="32"/>
    <x v="32"/>
    <n v="9687805368"/>
    <d v="2020-02-24T00:00:00"/>
    <d v="2020-03-25T00:00:00"/>
    <n v="5204"/>
    <n v="0"/>
    <s v="No"/>
    <n v="0"/>
    <x v="0"/>
    <d v="2020-03-20T00:00:00"/>
    <n v="25"/>
    <n v="0"/>
  </r>
  <r>
    <x v="2"/>
    <x v="12"/>
    <x v="12"/>
    <n v="9699349431"/>
    <d v="2020-05-24T00:00:00"/>
    <d v="2020-06-23T00:00:00"/>
    <n v="7108"/>
    <n v="0"/>
    <s v="No"/>
    <n v="0"/>
    <x v="0"/>
    <d v="2020-06-18T00:00:00"/>
    <n v="25"/>
    <n v="0"/>
  </r>
  <r>
    <x v="1"/>
    <x v="52"/>
    <x v="52"/>
    <n v="195093797"/>
    <d v="2021-11-02T00:00:00"/>
    <d v="2021-12-02T00:00:00"/>
    <n v="7873"/>
    <n v="1"/>
    <s v="Yes"/>
    <n v="1"/>
    <x v="2"/>
    <d v="2021-12-04T00:00:00"/>
    <n v="32"/>
    <n v="2"/>
  </r>
  <r>
    <x v="2"/>
    <x v="82"/>
    <x v="81"/>
    <n v="9711993534"/>
    <d v="2020-06-29T00:00:00"/>
    <d v="2020-07-29T00:00:00"/>
    <n v="4262"/>
    <n v="0"/>
    <s v="No"/>
    <n v="0"/>
    <x v="0"/>
    <d v="2020-08-18T00:00:00"/>
    <n v="50"/>
    <n v="20"/>
  </r>
  <r>
    <x v="3"/>
    <x v="44"/>
    <x v="44"/>
    <n v="9712383291"/>
    <d v="2020-11-03T00:00:00"/>
    <d v="2020-12-03T00:00:00"/>
    <n v="2226"/>
    <n v="0"/>
    <s v="No"/>
    <n v="0"/>
    <x v="0"/>
    <d v="2020-11-15T00:00:00"/>
    <n v="12"/>
    <n v="0"/>
  </r>
  <r>
    <x v="4"/>
    <x v="70"/>
    <x v="70"/>
    <n v="9727346662"/>
    <d v="2021-09-18T00:00:00"/>
    <d v="2021-10-18T00:00:00"/>
    <n v="6096"/>
    <n v="0"/>
    <s v="No"/>
    <n v="0"/>
    <x v="0"/>
    <d v="2021-09-23T00:00:00"/>
    <n v="5"/>
    <n v="0"/>
  </r>
  <r>
    <x v="1"/>
    <x v="13"/>
    <x v="13"/>
    <n v="9729507797"/>
    <d v="2020-10-25T00:00:00"/>
    <d v="2020-11-24T00:00:00"/>
    <n v="6131"/>
    <n v="0"/>
    <s v="No"/>
    <n v="0"/>
    <x v="0"/>
    <d v="2020-11-25T00:00:00"/>
    <n v="31"/>
    <n v="1"/>
  </r>
  <r>
    <x v="2"/>
    <x v="96"/>
    <x v="95"/>
    <n v="9733725302"/>
    <d v="2020-03-27T00:00:00"/>
    <d v="2020-04-26T00:00:00"/>
    <n v="5873"/>
    <n v="0"/>
    <s v="No"/>
    <n v="0"/>
    <x v="0"/>
    <d v="2020-04-17T00:00:00"/>
    <n v="21"/>
    <n v="0"/>
  </r>
  <r>
    <x v="0"/>
    <x v="99"/>
    <x v="98"/>
    <n v="9744145268"/>
    <d v="2020-05-21T00:00:00"/>
    <d v="2020-06-20T00:00:00"/>
    <n v="5165"/>
    <n v="0"/>
    <s v="No"/>
    <n v="0"/>
    <x v="0"/>
    <d v="2020-06-04T00:00:00"/>
    <n v="14"/>
    <n v="0"/>
  </r>
  <r>
    <x v="0"/>
    <x v="29"/>
    <x v="29"/>
    <n v="9745775106"/>
    <d v="2020-11-17T00:00:00"/>
    <d v="2020-12-17T00:00:00"/>
    <n v="6409"/>
    <n v="0"/>
    <s v="No"/>
    <n v="0"/>
    <x v="0"/>
    <d v="2020-12-05T00:00:00"/>
    <n v="18"/>
    <n v="0"/>
  </r>
  <r>
    <x v="4"/>
    <x v="87"/>
    <x v="86"/>
    <n v="9759992761"/>
    <d v="2020-09-08T00:00:00"/>
    <d v="2020-10-08T00:00:00"/>
    <n v="5387"/>
    <n v="0"/>
    <s v="No"/>
    <n v="0"/>
    <x v="0"/>
    <d v="2020-10-02T00:00:00"/>
    <n v="24"/>
    <n v="0"/>
  </r>
  <r>
    <x v="4"/>
    <x v="37"/>
    <x v="37"/>
    <n v="9766114576"/>
    <d v="2021-11-26T00:00:00"/>
    <d v="2021-12-26T00:00:00"/>
    <n v="4071"/>
    <n v="0"/>
    <s v="No"/>
    <n v="0"/>
    <x v="0"/>
    <d v="2021-12-24T00:00:00"/>
    <n v="28"/>
    <n v="0"/>
  </r>
  <r>
    <x v="0"/>
    <x v="33"/>
    <x v="33"/>
    <n v="9769339571"/>
    <d v="2021-06-24T00:00:00"/>
    <d v="2021-07-24T00:00:00"/>
    <n v="6867"/>
    <n v="0"/>
    <s v="No"/>
    <n v="0"/>
    <x v="0"/>
    <d v="2021-07-03T00:00:00"/>
    <n v="9"/>
    <n v="0"/>
  </r>
  <r>
    <x v="3"/>
    <x v="9"/>
    <x v="9"/>
    <n v="9769799106"/>
    <d v="2020-02-01T00:00:00"/>
    <d v="2020-03-02T00:00:00"/>
    <n v="2047"/>
    <n v="0"/>
    <s v="No"/>
    <n v="0"/>
    <x v="0"/>
    <d v="2020-03-10T00:00:00"/>
    <n v="38"/>
    <n v="8"/>
  </r>
  <r>
    <x v="2"/>
    <x v="5"/>
    <x v="5"/>
    <n v="9773021858"/>
    <d v="2021-03-05T00:00:00"/>
    <d v="2021-04-04T00:00:00"/>
    <n v="7949"/>
    <n v="1"/>
    <s v="Yes"/>
    <n v="0"/>
    <x v="1"/>
    <d v="2021-04-27T00:00:00"/>
    <n v="53"/>
    <n v="23"/>
  </r>
  <r>
    <x v="0"/>
    <x v="60"/>
    <x v="60"/>
    <n v="9774403794"/>
    <d v="2020-06-19T00:00:00"/>
    <d v="2020-07-19T00:00:00"/>
    <n v="5820"/>
    <n v="0"/>
    <s v="No"/>
    <n v="0"/>
    <x v="0"/>
    <d v="2020-07-19T00:00:00"/>
    <n v="30"/>
    <n v="0"/>
  </r>
  <r>
    <x v="4"/>
    <x v="37"/>
    <x v="37"/>
    <n v="9779194561"/>
    <d v="2020-01-13T00:00:00"/>
    <d v="2020-02-12T00:00:00"/>
    <n v="7849"/>
    <n v="0"/>
    <s v="No"/>
    <n v="0"/>
    <x v="0"/>
    <d v="2020-02-23T00:00:00"/>
    <n v="41"/>
    <n v="11"/>
  </r>
  <r>
    <x v="1"/>
    <x v="55"/>
    <x v="55"/>
    <n v="6412855977"/>
    <d v="2021-11-09T00:00:00"/>
    <d v="2021-12-09T00:00:00"/>
    <n v="7714"/>
    <n v="1"/>
    <s v="Yes"/>
    <n v="1"/>
    <x v="2"/>
    <d v="2021-11-28T00:00:00"/>
    <n v="19"/>
    <n v="0"/>
  </r>
  <r>
    <x v="4"/>
    <x v="69"/>
    <x v="69"/>
    <n v="9787421130"/>
    <d v="2020-03-13T00:00:00"/>
    <d v="2020-04-12T00:00:00"/>
    <n v="1662"/>
    <n v="0"/>
    <s v="No"/>
    <n v="0"/>
    <x v="0"/>
    <d v="2020-04-23T00:00:00"/>
    <n v="41"/>
    <n v="11"/>
  </r>
  <r>
    <x v="1"/>
    <x v="11"/>
    <x v="11"/>
    <n v="9791750285"/>
    <d v="2021-03-23T00:00:00"/>
    <d v="2021-04-22T00:00:00"/>
    <n v="4767"/>
    <n v="0"/>
    <s v="No"/>
    <n v="0"/>
    <x v="0"/>
    <d v="2021-03-28T00:00:00"/>
    <n v="5"/>
    <n v="0"/>
  </r>
  <r>
    <x v="1"/>
    <x v="76"/>
    <x v="75"/>
    <n v="9798309489"/>
    <d v="2020-03-27T00:00:00"/>
    <d v="2020-04-26T00:00:00"/>
    <n v="7407"/>
    <n v="0"/>
    <s v="No"/>
    <n v="0"/>
    <x v="0"/>
    <d v="2020-04-24T00:00:00"/>
    <n v="28"/>
    <n v="0"/>
  </r>
  <r>
    <x v="0"/>
    <x v="78"/>
    <x v="77"/>
    <n v="9800138273"/>
    <d v="2021-03-06T00:00:00"/>
    <d v="2021-04-05T00:00:00"/>
    <n v="3089"/>
    <n v="1"/>
    <s v="Yes"/>
    <n v="0"/>
    <x v="1"/>
    <d v="2021-04-29T00:00:00"/>
    <n v="54"/>
    <n v="24"/>
  </r>
  <r>
    <x v="0"/>
    <x v="22"/>
    <x v="22"/>
    <n v="9801799192"/>
    <d v="2020-05-06T00:00:00"/>
    <d v="2020-06-05T00:00:00"/>
    <n v="6210"/>
    <n v="0"/>
    <s v="No"/>
    <n v="0"/>
    <x v="0"/>
    <d v="2020-06-03T00:00:00"/>
    <n v="28"/>
    <n v="0"/>
  </r>
  <r>
    <x v="0"/>
    <x v="41"/>
    <x v="41"/>
    <n v="9802209671"/>
    <d v="2020-12-11T00:00:00"/>
    <d v="2021-01-10T00:00:00"/>
    <n v="4108"/>
    <n v="0"/>
    <s v="No"/>
    <n v="0"/>
    <x v="0"/>
    <d v="2021-01-15T00:00:00"/>
    <n v="35"/>
    <n v="5"/>
  </r>
  <r>
    <x v="1"/>
    <x v="58"/>
    <x v="58"/>
    <n v="2436471559"/>
    <d v="2021-11-15T00:00:00"/>
    <d v="2021-12-15T00:00:00"/>
    <n v="5270"/>
    <n v="1"/>
    <s v="Yes"/>
    <n v="1"/>
    <x v="2"/>
    <d v="2021-12-15T00:00:00"/>
    <n v="30"/>
    <n v="0"/>
  </r>
  <r>
    <x v="0"/>
    <x v="0"/>
    <x v="0"/>
    <n v="9814992757"/>
    <d v="2020-03-20T00:00:00"/>
    <d v="2020-04-19T00:00:00"/>
    <n v="10364"/>
    <n v="0"/>
    <s v="No"/>
    <n v="0"/>
    <x v="0"/>
    <d v="2020-04-08T00:00:00"/>
    <n v="19"/>
    <n v="0"/>
  </r>
  <r>
    <x v="4"/>
    <x v="31"/>
    <x v="31"/>
    <n v="9821427141"/>
    <d v="2020-11-10T00:00:00"/>
    <d v="2020-12-10T00:00:00"/>
    <n v="1179"/>
    <n v="0"/>
    <s v="No"/>
    <n v="0"/>
    <x v="0"/>
    <d v="2020-12-10T00:00:00"/>
    <n v="30"/>
    <n v="0"/>
  </r>
  <r>
    <x v="2"/>
    <x v="18"/>
    <x v="18"/>
    <n v="9823818682"/>
    <d v="2021-11-16T00:00:00"/>
    <d v="2021-12-16T00:00:00"/>
    <n v="5951"/>
    <n v="0"/>
    <s v="No"/>
    <n v="0"/>
    <x v="0"/>
    <d v="2021-12-23T00:00:00"/>
    <n v="37"/>
    <n v="7"/>
  </r>
  <r>
    <x v="0"/>
    <x v="78"/>
    <x v="77"/>
    <n v="9825194232"/>
    <d v="2021-04-17T00:00:00"/>
    <d v="2021-05-17T00:00:00"/>
    <n v="6391"/>
    <n v="1"/>
    <s v="Yes"/>
    <n v="0"/>
    <x v="1"/>
    <d v="2021-05-22T00:00:00"/>
    <n v="35"/>
    <n v="5"/>
  </r>
  <r>
    <x v="0"/>
    <x v="0"/>
    <x v="0"/>
    <n v="9831463047"/>
    <d v="2021-01-25T00:00:00"/>
    <d v="2021-02-24T00:00:00"/>
    <n v="3323"/>
    <n v="0"/>
    <s v="No"/>
    <n v="0"/>
    <x v="0"/>
    <d v="2021-02-11T00:00:00"/>
    <n v="17"/>
    <n v="0"/>
  </r>
  <r>
    <x v="3"/>
    <x v="27"/>
    <x v="27"/>
    <n v="9833191595"/>
    <d v="2020-06-18T00:00:00"/>
    <d v="2020-07-18T00:00:00"/>
    <n v="6654"/>
    <n v="0"/>
    <s v="No"/>
    <n v="0"/>
    <x v="0"/>
    <d v="2020-06-23T00:00:00"/>
    <n v="5"/>
    <n v="0"/>
  </r>
  <r>
    <x v="3"/>
    <x v="95"/>
    <x v="94"/>
    <n v="9833377240"/>
    <d v="2021-01-13T00:00:00"/>
    <d v="2021-02-12T00:00:00"/>
    <n v="3872"/>
    <n v="0"/>
    <s v="No"/>
    <n v="0"/>
    <x v="0"/>
    <d v="2021-03-02T00:00:00"/>
    <n v="48"/>
    <n v="18"/>
  </r>
  <r>
    <x v="3"/>
    <x v="91"/>
    <x v="90"/>
    <n v="9835528694"/>
    <d v="2021-12-02T00:00:00"/>
    <d v="2022-01-01T00:00:00"/>
    <n v="838"/>
    <n v="1"/>
    <s v="Yes"/>
    <n v="0"/>
    <x v="1"/>
    <d v="2021-12-30T00:00:00"/>
    <n v="28"/>
    <n v="0"/>
  </r>
  <r>
    <x v="3"/>
    <x v="53"/>
    <x v="53"/>
    <n v="9835762300"/>
    <d v="2021-07-03T00:00:00"/>
    <d v="2021-08-02T00:00:00"/>
    <n v="3520"/>
    <n v="0"/>
    <s v="No"/>
    <n v="0"/>
    <x v="0"/>
    <d v="2021-08-07T00:00:00"/>
    <n v="35"/>
    <n v="5"/>
  </r>
  <r>
    <x v="1"/>
    <x v="88"/>
    <x v="87"/>
    <n v="9837408169"/>
    <d v="2021-07-07T00:00:00"/>
    <d v="2021-08-06T00:00:00"/>
    <n v="4413"/>
    <n v="0"/>
    <s v="No"/>
    <n v="0"/>
    <x v="0"/>
    <d v="2021-07-24T00:00:00"/>
    <n v="17"/>
    <n v="0"/>
  </r>
  <r>
    <x v="2"/>
    <x v="36"/>
    <x v="36"/>
    <n v="9839492497"/>
    <d v="2021-03-12T00:00:00"/>
    <d v="2021-04-11T00:00:00"/>
    <n v="8669"/>
    <n v="0"/>
    <s v="No"/>
    <n v="0"/>
    <x v="0"/>
    <d v="2021-03-26T00:00:00"/>
    <n v="14"/>
    <n v="0"/>
  </r>
  <r>
    <x v="3"/>
    <x v="44"/>
    <x v="44"/>
    <n v="9845628694"/>
    <d v="2021-06-11T00:00:00"/>
    <d v="2021-07-11T00:00:00"/>
    <n v="4286"/>
    <n v="0"/>
    <s v="No"/>
    <n v="0"/>
    <x v="0"/>
    <d v="2021-06-24T00:00:00"/>
    <n v="13"/>
    <n v="0"/>
  </r>
  <r>
    <x v="2"/>
    <x v="96"/>
    <x v="95"/>
    <n v="9847742890"/>
    <d v="2021-02-05T00:00:00"/>
    <d v="2021-03-07T00:00:00"/>
    <n v="9041"/>
    <n v="0"/>
    <s v="No"/>
    <n v="0"/>
    <x v="0"/>
    <d v="2021-02-26T00:00:00"/>
    <n v="21"/>
    <n v="0"/>
  </r>
  <r>
    <x v="3"/>
    <x v="53"/>
    <x v="53"/>
    <n v="9855642847"/>
    <d v="2021-06-24T00:00:00"/>
    <d v="2021-07-24T00:00:00"/>
    <n v="5944"/>
    <n v="1"/>
    <s v="Yes"/>
    <n v="0"/>
    <x v="1"/>
    <d v="2021-08-11T00:00:00"/>
    <n v="48"/>
    <n v="18"/>
  </r>
  <r>
    <x v="1"/>
    <x v="40"/>
    <x v="40"/>
    <n v="6740833908"/>
    <d v="2021-11-16T00:00:00"/>
    <d v="2021-12-16T00:00:00"/>
    <n v="5594"/>
    <n v="1"/>
    <s v="Yes"/>
    <n v="0"/>
    <x v="1"/>
    <d v="2021-11-29T00:00:00"/>
    <n v="13"/>
    <n v="0"/>
  </r>
  <r>
    <x v="1"/>
    <x v="40"/>
    <x v="40"/>
    <n v="9866145537"/>
    <d v="2021-11-28T00:00:00"/>
    <d v="2021-12-28T00:00:00"/>
    <n v="5083"/>
    <n v="1"/>
    <s v="Yes"/>
    <n v="1"/>
    <x v="2"/>
    <d v="2021-12-24T00:00:00"/>
    <n v="26"/>
    <n v="0"/>
  </r>
  <r>
    <x v="4"/>
    <x v="7"/>
    <x v="7"/>
    <n v="9863361720"/>
    <d v="2020-12-29T00:00:00"/>
    <d v="2021-01-28T00:00:00"/>
    <n v="5890"/>
    <n v="0"/>
    <s v="No"/>
    <n v="0"/>
    <x v="0"/>
    <d v="2021-02-10T00:00:00"/>
    <n v="43"/>
    <n v="13"/>
  </r>
  <r>
    <x v="1"/>
    <x v="54"/>
    <x v="54"/>
    <n v="8502171486"/>
    <d v="2021-11-30T00:00:00"/>
    <d v="2021-12-30T00:00:00"/>
    <n v="7360"/>
    <n v="1"/>
    <s v="Yes"/>
    <n v="1"/>
    <x v="2"/>
    <d v="2022-01-07T00:00:00"/>
    <n v="38"/>
    <n v="8"/>
  </r>
  <r>
    <x v="0"/>
    <x v="23"/>
    <x v="23"/>
    <n v="9866646797"/>
    <d v="2020-03-18T00:00:00"/>
    <d v="2020-04-17T00:00:00"/>
    <n v="4820"/>
    <n v="0"/>
    <s v="No"/>
    <n v="0"/>
    <x v="0"/>
    <d v="2020-04-26T00:00:00"/>
    <n v="39"/>
    <n v="9"/>
  </r>
  <r>
    <x v="2"/>
    <x v="85"/>
    <x v="84"/>
    <n v="9868438489"/>
    <d v="2020-11-14T00:00:00"/>
    <d v="2020-12-14T00:00:00"/>
    <n v="8468"/>
    <n v="0"/>
    <s v="No"/>
    <n v="0"/>
    <x v="0"/>
    <d v="2020-12-15T00:00:00"/>
    <n v="31"/>
    <n v="1"/>
  </r>
  <r>
    <x v="0"/>
    <x v="89"/>
    <x v="88"/>
    <n v="9869607581"/>
    <d v="2021-03-13T00:00:00"/>
    <d v="2021-04-12T00:00:00"/>
    <n v="5741"/>
    <n v="0"/>
    <s v="No"/>
    <n v="0"/>
    <x v="0"/>
    <d v="2021-04-22T00:00:00"/>
    <n v="40"/>
    <n v="10"/>
  </r>
  <r>
    <x v="1"/>
    <x v="54"/>
    <x v="54"/>
    <n v="9875167017"/>
    <d v="2021-05-03T00:00:00"/>
    <d v="2021-06-02T00:00:00"/>
    <n v="8599"/>
    <n v="0"/>
    <s v="No"/>
    <n v="0"/>
    <x v="0"/>
    <d v="2021-05-23T00:00:00"/>
    <n v="20"/>
    <n v="0"/>
  </r>
  <r>
    <x v="1"/>
    <x v="88"/>
    <x v="87"/>
    <n v="9882515146"/>
    <d v="2021-10-31T00:00:00"/>
    <d v="2021-11-30T00:00:00"/>
    <n v="5565"/>
    <n v="0"/>
    <s v="No"/>
    <n v="0"/>
    <x v="0"/>
    <d v="2021-11-12T00:00:00"/>
    <n v="12"/>
    <n v="0"/>
  </r>
  <r>
    <x v="2"/>
    <x v="24"/>
    <x v="24"/>
    <n v="9883462057"/>
    <d v="2020-03-30T00:00:00"/>
    <d v="2020-04-29T00:00:00"/>
    <n v="5010"/>
    <n v="0"/>
    <s v="No"/>
    <n v="0"/>
    <x v="0"/>
    <d v="2020-04-26T00:00:00"/>
    <n v="27"/>
    <n v="0"/>
  </r>
  <r>
    <x v="0"/>
    <x v="89"/>
    <x v="88"/>
    <n v="9890424733"/>
    <d v="2020-04-09T00:00:00"/>
    <d v="2020-05-09T00:00:00"/>
    <n v="5482"/>
    <n v="0"/>
    <s v="No"/>
    <n v="0"/>
    <x v="0"/>
    <d v="2020-05-07T00:00:00"/>
    <n v="28"/>
    <n v="0"/>
  </r>
  <r>
    <x v="4"/>
    <x v="42"/>
    <x v="42"/>
    <n v="9893070847"/>
    <d v="2021-09-20T00:00:00"/>
    <d v="2021-10-20T00:00:00"/>
    <n v="4954"/>
    <n v="0"/>
    <s v="No"/>
    <n v="0"/>
    <x v="0"/>
    <d v="2021-10-06T00:00:00"/>
    <n v="16"/>
    <n v="0"/>
  </r>
  <r>
    <x v="3"/>
    <x v="86"/>
    <x v="85"/>
    <n v="9901724277"/>
    <d v="2020-05-29T00:00:00"/>
    <d v="2020-06-28T00:00:00"/>
    <n v="5367"/>
    <n v="1"/>
    <s v="Yes"/>
    <n v="0"/>
    <x v="1"/>
    <d v="2020-06-22T00:00:00"/>
    <n v="24"/>
    <n v="0"/>
  </r>
  <r>
    <x v="0"/>
    <x v="75"/>
    <x v="74"/>
    <n v="9904297240"/>
    <d v="2020-12-07T00:00:00"/>
    <d v="2021-01-06T00:00:00"/>
    <n v="7322"/>
    <n v="0"/>
    <s v="No"/>
    <n v="0"/>
    <x v="0"/>
    <d v="2020-12-30T00:00:00"/>
    <n v="23"/>
    <n v="0"/>
  </r>
  <r>
    <x v="4"/>
    <x v="56"/>
    <x v="56"/>
    <n v="9912278044"/>
    <d v="2021-11-04T00:00:00"/>
    <d v="2021-12-04T00:00:00"/>
    <n v="2173"/>
    <n v="0"/>
    <s v="No"/>
    <n v="0"/>
    <x v="0"/>
    <d v="2021-11-19T00:00:00"/>
    <n v="15"/>
    <n v="0"/>
  </r>
  <r>
    <x v="4"/>
    <x v="8"/>
    <x v="8"/>
    <n v="9914585915"/>
    <d v="2021-12-01T00:00:00"/>
    <d v="2021-12-31T00:00:00"/>
    <n v="8629"/>
    <n v="0"/>
    <s v="No"/>
    <n v="0"/>
    <x v="0"/>
    <d v="2022-01-04T00:00:00"/>
    <n v="34"/>
    <n v="4"/>
  </r>
  <r>
    <x v="0"/>
    <x v="78"/>
    <x v="77"/>
    <n v="9922568654"/>
    <d v="2020-09-03T00:00:00"/>
    <d v="2020-10-03T00:00:00"/>
    <n v="4267"/>
    <n v="0"/>
    <s v="No"/>
    <n v="0"/>
    <x v="0"/>
    <d v="2020-10-09T00:00:00"/>
    <n v="36"/>
    <n v="6"/>
  </r>
  <r>
    <x v="1"/>
    <x v="54"/>
    <x v="54"/>
    <n v="208940420"/>
    <d v="2021-12-01T00:00:00"/>
    <d v="2021-12-31T00:00:00"/>
    <n v="7045"/>
    <n v="1"/>
    <s v="Yes"/>
    <n v="0"/>
    <x v="1"/>
    <d v="2022-01-04T00:00:00"/>
    <n v="34"/>
    <n v="4"/>
  </r>
  <r>
    <x v="2"/>
    <x v="5"/>
    <x v="5"/>
    <n v="9923599437"/>
    <d v="2021-10-04T00:00:00"/>
    <d v="2021-11-03T00:00:00"/>
    <n v="7618"/>
    <n v="0"/>
    <s v="No"/>
    <n v="0"/>
    <x v="0"/>
    <d v="2021-10-27T00:00:00"/>
    <n v="23"/>
    <n v="0"/>
  </r>
  <r>
    <x v="0"/>
    <x v="45"/>
    <x v="45"/>
    <n v="9923678452"/>
    <d v="2021-06-04T00:00:00"/>
    <d v="2021-07-04T00:00:00"/>
    <n v="6840"/>
    <n v="0"/>
    <s v="No"/>
    <n v="0"/>
    <x v="0"/>
    <d v="2021-07-07T00:00:00"/>
    <n v="33"/>
    <n v="3"/>
  </r>
  <r>
    <x v="1"/>
    <x v="46"/>
    <x v="46"/>
    <n v="9934734648"/>
    <d v="2020-04-24T00:00:00"/>
    <d v="2020-05-24T00:00:00"/>
    <n v="7419"/>
    <n v="0"/>
    <s v="No"/>
    <n v="0"/>
    <x v="0"/>
    <d v="2020-05-22T00:00:00"/>
    <n v="28"/>
    <n v="0"/>
  </r>
  <r>
    <x v="0"/>
    <x v="71"/>
    <x v="71"/>
    <n v="9936482887"/>
    <d v="2021-07-27T00:00:00"/>
    <d v="2021-08-26T00:00:00"/>
    <n v="6807"/>
    <n v="0"/>
    <s v="No"/>
    <n v="0"/>
    <x v="0"/>
    <d v="2021-08-08T00:00:00"/>
    <n v="12"/>
    <n v="0"/>
  </r>
  <r>
    <x v="0"/>
    <x v="34"/>
    <x v="34"/>
    <n v="9938539742"/>
    <d v="2020-11-26T00:00:00"/>
    <d v="2020-12-26T00:00:00"/>
    <n v="6519"/>
    <n v="0"/>
    <s v="No"/>
    <n v="0"/>
    <x v="0"/>
    <d v="2020-12-25T00:00:00"/>
    <n v="29"/>
    <n v="0"/>
  </r>
  <r>
    <x v="3"/>
    <x v="95"/>
    <x v="94"/>
    <n v="9938923133"/>
    <d v="2020-01-15T00:00:00"/>
    <d v="2020-02-14T00:00:00"/>
    <n v="4806"/>
    <n v="0"/>
    <s v="No"/>
    <n v="0"/>
    <x v="0"/>
    <d v="2020-02-22T00:00:00"/>
    <n v="38"/>
    <n v="8"/>
  </r>
  <r>
    <x v="2"/>
    <x v="81"/>
    <x v="80"/>
    <n v="9941572096"/>
    <d v="2020-11-18T00:00:00"/>
    <d v="2020-12-18T00:00:00"/>
    <n v="7416"/>
    <n v="1"/>
    <s v="Yes"/>
    <n v="0"/>
    <x v="1"/>
    <d v="2021-01-02T00:00:00"/>
    <n v="45"/>
    <n v="15"/>
  </r>
  <r>
    <x v="2"/>
    <x v="12"/>
    <x v="12"/>
    <n v="9947321662"/>
    <d v="2020-09-08T00:00:00"/>
    <d v="2020-10-08T00:00:00"/>
    <n v="9309"/>
    <n v="1"/>
    <s v="Yes"/>
    <n v="0"/>
    <x v="1"/>
    <d v="2020-10-15T00:00:00"/>
    <n v="37"/>
    <n v="7"/>
  </r>
  <r>
    <x v="0"/>
    <x v="45"/>
    <x v="45"/>
    <n v="9968504859"/>
    <d v="2021-06-10T00:00:00"/>
    <d v="2021-07-10T00:00:00"/>
    <n v="3895"/>
    <n v="0"/>
    <s v="No"/>
    <n v="0"/>
    <x v="0"/>
    <d v="2021-07-05T00:00:00"/>
    <n v="25"/>
    <n v="0"/>
  </r>
  <r>
    <x v="4"/>
    <x v="37"/>
    <x v="37"/>
    <n v="9976671102"/>
    <d v="2020-03-31T00:00:00"/>
    <d v="2020-04-30T00:00:00"/>
    <n v="2830"/>
    <n v="0"/>
    <s v="No"/>
    <n v="0"/>
    <x v="0"/>
    <d v="2020-04-28T00:00:00"/>
    <n v="28"/>
    <n v="0"/>
  </r>
  <r>
    <x v="2"/>
    <x v="5"/>
    <x v="5"/>
    <n v="9982124268"/>
    <d v="2020-09-21T00:00:00"/>
    <d v="2020-10-21T00:00:00"/>
    <n v="5900"/>
    <n v="1"/>
    <s v="Yes"/>
    <n v="1"/>
    <x v="2"/>
    <d v="2020-10-28T00:00:00"/>
    <n v="37"/>
    <n v="7"/>
  </r>
  <r>
    <x v="0"/>
    <x v="39"/>
    <x v="39"/>
    <n v="9982796720"/>
    <d v="2021-10-18T00:00:00"/>
    <d v="2021-11-17T00:00:00"/>
    <n v="7961"/>
    <n v="0"/>
    <s v="No"/>
    <n v="0"/>
    <x v="0"/>
    <d v="2021-12-01T00:00:00"/>
    <n v="44"/>
    <n v="14"/>
  </r>
  <r>
    <x v="0"/>
    <x v="22"/>
    <x v="22"/>
    <n v="9983237240"/>
    <d v="2020-09-19T00:00:00"/>
    <d v="2020-10-19T00:00:00"/>
    <n v="3825"/>
    <n v="0"/>
    <s v="No"/>
    <n v="0"/>
    <x v="0"/>
    <d v="2020-10-13T00:00:00"/>
    <n v="24"/>
    <n v="0"/>
  </r>
  <r>
    <x v="4"/>
    <x v="56"/>
    <x v="56"/>
    <n v="9986249860"/>
    <d v="2020-07-02T00:00:00"/>
    <d v="2020-08-01T00:00:00"/>
    <n v="6759"/>
    <n v="0"/>
    <s v="No"/>
    <n v="0"/>
    <x v="0"/>
    <d v="2020-07-27T00:00:00"/>
    <n v="25"/>
    <n v="0"/>
  </r>
  <r>
    <x v="4"/>
    <x v="49"/>
    <x v="49"/>
    <n v="9989225541"/>
    <d v="2020-04-27T00:00:00"/>
    <d v="2020-05-27T00:00:00"/>
    <n v="5316"/>
    <n v="0"/>
    <s v="No"/>
    <n v="0"/>
    <x v="0"/>
    <d v="2020-05-18T00:00:00"/>
    <n v="21"/>
    <n v="0"/>
  </r>
  <r>
    <x v="1"/>
    <x v="88"/>
    <x v="87"/>
    <n v="9990243864"/>
    <d v="2021-07-04T00:00:00"/>
    <d v="2021-08-03T00:00:00"/>
    <n v="6866"/>
    <n v="0"/>
    <s v="No"/>
    <n v="0"/>
    <x v="0"/>
    <d v="2021-07-18T00:00:00"/>
    <n v="14"/>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3:V9" firstHeaderRow="1" firstDataRow="1" firstDataCol="1" rowPageCount="1" colPageCount="1"/>
  <pivotFields count="14">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pivotField numFmtId="14" showAll="0"/>
    <pivotField dataField="1" showAll="0"/>
    <pivotField showAll="0"/>
    <pivotField showAll="0"/>
    <pivotField showAll="0"/>
    <pivotField axis="axisPage" multipleItemSelectionAllowed="1" showAll="0">
      <items count="4">
        <item x="2"/>
        <item h="1" x="0"/>
        <item h="1" x="1"/>
        <item t="default"/>
      </items>
    </pivotField>
    <pivotField numFmtId="14" showAll="0"/>
    <pivotField showAll="0"/>
    <pivotField showAll="0"/>
  </pivotFields>
  <rowFields count="1">
    <field x="0"/>
  </rowFields>
  <rowItems count="6">
    <i>
      <x v="1"/>
    </i>
    <i>
      <x v="2"/>
    </i>
    <i>
      <x/>
    </i>
    <i>
      <x v="4"/>
    </i>
    <i>
      <x v="3"/>
    </i>
    <i t="grand">
      <x/>
    </i>
  </rowItems>
  <colItems count="1">
    <i/>
  </colItems>
  <pageFields count="1">
    <pageField fld="10" hier="-1"/>
  </pageFields>
  <dataFields count="1">
    <dataField name="Sum of invoice_amount_us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95:F99" firstHeaderRow="1" firstDataRow="1" firstDataCol="1" rowPageCount="1" colPageCount="1"/>
  <pivotFields count="14">
    <pivotField axis="axisPage" multipleItemSelectionAllowed="1" showAll="0">
      <items count="6">
        <item h="1" x="0"/>
        <item x="1"/>
        <item h="1" x="2"/>
        <item h="1" x="3"/>
        <item h="1" x="4"/>
        <item t="default"/>
      </items>
    </pivotField>
    <pivotField showAll="0" sortType="descending">
      <autoSortScope>
        <pivotArea dataOnly="0" outline="0" fieldPosition="0">
          <references count="2">
            <reference field="4294967294" count="1" selected="0">
              <x v="0"/>
            </reference>
            <reference field="10" count="1" selected="0">
              <x v="0"/>
            </reference>
          </references>
        </pivotArea>
      </autoSortScope>
    </pivotField>
    <pivotField showAll="0"/>
    <pivotField showAll="0"/>
    <pivotField numFmtId="14" showAll="0"/>
    <pivotField numFmtId="14" showAll="0"/>
    <pivotField dataField="1" showAll="0"/>
    <pivotField showAll="0"/>
    <pivotField showAll="0"/>
    <pivotField showAll="0"/>
    <pivotField axis="axisRow" showAll="0" sortType="ascending">
      <items count="4">
        <item x="2"/>
        <item x="0"/>
        <item x="1"/>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s>
  <rowFields count="1">
    <field x="10"/>
  </rowFields>
  <rowItems count="4">
    <i>
      <x/>
    </i>
    <i>
      <x v="2"/>
    </i>
    <i>
      <x v="1"/>
    </i>
    <i t="grand">
      <x/>
    </i>
  </rowItems>
  <colItems count="1">
    <i/>
  </colItems>
  <pageFields count="1">
    <pageField fld="0" hier="-1"/>
  </pageFields>
  <dataFields count="1">
    <dataField name="Sum of invoice_amount_usd" fld="6"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0" count="1" selected="0">
            <x v="1"/>
          </reference>
        </references>
      </pivotArea>
    </chartFormat>
    <chartFormat chart="1" format="2">
      <pivotArea type="data" outline="0" fieldPosition="0">
        <references count="2">
          <reference field="4294967294" count="1" selected="0">
            <x v="0"/>
          </reference>
          <reference field="10" count="1" selected="0">
            <x v="2"/>
          </reference>
        </references>
      </pivotArea>
    </chartFormat>
    <chartFormat chart="1" format="3">
      <pivotArea type="data" outline="0" fieldPosition="0">
        <references count="2">
          <reference field="4294967294" count="1" selected="0">
            <x v="0"/>
          </reference>
          <reference field="10"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2"/>
          </reference>
        </references>
      </pivotArea>
    </chartFormat>
    <chartFormat chart="3" format="1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900000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244:F252" firstHeaderRow="1" firstDataRow="1" firstDataCol="1" rowPageCount="2" colPageCount="1"/>
  <pivotFields count="14">
    <pivotField axis="axisPage" multipleItemSelectionAllowed="1" showAll="0">
      <items count="6">
        <item h="1" x="0"/>
        <item x="1"/>
        <item h="1" x="2"/>
        <item h="1" x="3"/>
        <item h="1" x="4"/>
        <item t="default"/>
      </items>
    </pivotField>
    <pivotField axis="axisRow" showAll="0" sortType="descending">
      <items count="101">
        <item h="1" x="99"/>
        <item h="1" x="0"/>
        <item h="1" x="72"/>
        <item h="1" x="87"/>
        <item h="1" x="47"/>
        <item h="1" x="69"/>
        <item h="1" x="78"/>
        <item h="1" x="90"/>
        <item h="1" x="29"/>
        <item h="1" x="92"/>
        <item h="1" x="53"/>
        <item h="1" x="35"/>
        <item h="1" x="82"/>
        <item h="1" x="84"/>
        <item h="1" x="41"/>
        <item h="1" x="94"/>
        <item h="1" x="62"/>
        <item h="1" x="1"/>
        <item h="1" x="33"/>
        <item h="1" x="70"/>
        <item h="1" x="2"/>
        <item h="1" x="96"/>
        <item h="1" x="61"/>
        <item h="1" x="86"/>
        <item x="25"/>
        <item h="1" x="17"/>
        <item h="1" x="48"/>
        <item h="1" x="63"/>
        <item h="1" x="95"/>
        <item h="1" x="8"/>
        <item h="1" x="10"/>
        <item h="1" x="50"/>
        <item h="1" x="7"/>
        <item x="59"/>
        <item x="46"/>
        <item h="1" x="68"/>
        <item h="1" x="5"/>
        <item h="1" x="76"/>
        <item h="1" x="57"/>
        <item h="1" x="11"/>
        <item h="1" x="45"/>
        <item h="1" x="43"/>
        <item h="1" x="42"/>
        <item h="1" x="18"/>
        <item h="1" x="77"/>
        <item h="1" x="38"/>
        <item h="1" x="12"/>
        <item h="1" x="21"/>
        <item h="1" x="55"/>
        <item h="1" x="66"/>
        <item h="1" x="28"/>
        <item h="1" x="44"/>
        <item h="1" x="30"/>
        <item h="1" x="91"/>
        <item h="1" x="4"/>
        <item h="1" x="75"/>
        <item h="1" x="39"/>
        <item h="1" x="31"/>
        <item h="1" x="19"/>
        <item h="1" x="49"/>
        <item h="1" x="89"/>
        <item h="1" x="73"/>
        <item h="1" x="67"/>
        <item h="1" x="83"/>
        <item h="1" x="98"/>
        <item h="1" x="93"/>
        <item x="58"/>
        <item h="1" x="9"/>
        <item h="1" x="14"/>
        <item h="1" x="20"/>
        <item h="1" x="60"/>
        <item h="1" x="56"/>
        <item h="1" x="79"/>
        <item h="1" x="24"/>
        <item h="1" x="81"/>
        <item h="1" x="23"/>
        <item h="1" x="36"/>
        <item x="54"/>
        <item h="1" x="6"/>
        <item h="1" x="15"/>
        <item h="1" x="26"/>
        <item h="1" x="65"/>
        <item h="1" x="16"/>
        <item h="1" x="34"/>
        <item h="1" x="13"/>
        <item h="1" x="80"/>
        <item h="1" x="32"/>
        <item h="1" x="85"/>
        <item h="1" x="71"/>
        <item h="1" x="64"/>
        <item h="1" x="27"/>
        <item h="1" x="3"/>
        <item h="1" x="37"/>
        <item h="1" x="97"/>
        <item x="52"/>
        <item h="1" x="88"/>
        <item x="40"/>
        <item h="1" x="22"/>
        <item h="1" x="74"/>
        <item h="1" x="51"/>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numFmtId="14" showAll="0"/>
    <pivotField dataField="1" showAll="0"/>
    <pivotField showAll="0"/>
    <pivotField showAll="0"/>
    <pivotField showAll="0"/>
    <pivotField axis="axisPage" multipleItemSelectionAllowed="1" showAll="0">
      <items count="4">
        <item h="1" x="2"/>
        <item x="0"/>
        <item x="1"/>
        <item t="default"/>
      </items>
    </pivotField>
    <pivotField numFmtId="14" showAll="0"/>
    <pivotField showAll="0"/>
    <pivotField showAll="0"/>
  </pivotFields>
  <rowFields count="1">
    <field x="1"/>
  </rowFields>
  <rowItems count="8">
    <i>
      <x v="34"/>
    </i>
    <i>
      <x v="77"/>
    </i>
    <i>
      <x v="94"/>
    </i>
    <i>
      <x v="24"/>
    </i>
    <i>
      <x v="66"/>
    </i>
    <i>
      <x v="96"/>
    </i>
    <i>
      <x v="33"/>
    </i>
    <i t="grand">
      <x/>
    </i>
  </rowItems>
  <colItems count="1">
    <i/>
  </colItems>
  <pageFields count="2">
    <pageField fld="0" hier="-1"/>
    <pageField fld="10" hier="-1"/>
  </pageFields>
  <dataFields count="1">
    <dataField name="Sum of invoice_amount_usd" fld="6" baseField="0" baseItem="0"/>
  </dataFields>
  <chartFormats count="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800000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192:F200" firstHeaderRow="1" firstDataRow="1" firstDataCol="1" rowPageCount="2" colPageCount="1"/>
  <pivotFields count="14">
    <pivotField axis="axisPage" multipleItemSelectionAllowed="1" showAll="0">
      <items count="6">
        <item h="1" x="0"/>
        <item x="1"/>
        <item h="1" x="2"/>
        <item h="1" x="3"/>
        <item h="1" x="4"/>
        <item t="default"/>
      </items>
    </pivotField>
    <pivotField showAll="0" sortType="descending">
      <items count="101">
        <item h="1" x="99"/>
        <item h="1" x="0"/>
        <item h="1" x="72"/>
        <item h="1" x="87"/>
        <item h="1" x="47"/>
        <item h="1" x="69"/>
        <item h="1" x="78"/>
        <item h="1" x="90"/>
        <item h="1" x="29"/>
        <item h="1" x="92"/>
        <item h="1" x="53"/>
        <item h="1" x="35"/>
        <item h="1" x="82"/>
        <item h="1" x="84"/>
        <item h="1" x="41"/>
        <item h="1" x="94"/>
        <item h="1" x="62"/>
        <item h="1" x="1"/>
        <item h="1" x="33"/>
        <item h="1" x="70"/>
        <item h="1" x="2"/>
        <item h="1" x="96"/>
        <item h="1" x="61"/>
        <item h="1" x="86"/>
        <item x="25"/>
        <item h="1" x="17"/>
        <item h="1" x="48"/>
        <item h="1" x="63"/>
        <item h="1" x="95"/>
        <item h="1" x="8"/>
        <item h="1" x="10"/>
        <item h="1" x="50"/>
        <item h="1" x="7"/>
        <item x="59"/>
        <item x="46"/>
        <item h="1" x="68"/>
        <item h="1" x="5"/>
        <item h="1" x="76"/>
        <item h="1" x="57"/>
        <item h="1" x="11"/>
        <item h="1" x="45"/>
        <item h="1" x="43"/>
        <item h="1" x="42"/>
        <item h="1" x="18"/>
        <item h="1" x="77"/>
        <item h="1" x="38"/>
        <item h="1" x="12"/>
        <item h="1" x="21"/>
        <item h="1" x="55"/>
        <item h="1" x="66"/>
        <item h="1" x="28"/>
        <item h="1" x="44"/>
        <item h="1" x="30"/>
        <item h="1" x="91"/>
        <item h="1" x="4"/>
        <item h="1" x="75"/>
        <item h="1" x="39"/>
        <item h="1" x="31"/>
        <item h="1" x="19"/>
        <item h="1" x="49"/>
        <item h="1" x="89"/>
        <item h="1" x="73"/>
        <item h="1" x="67"/>
        <item h="1" x="83"/>
        <item h="1" x="98"/>
        <item h="1" x="93"/>
        <item x="58"/>
        <item h="1" x="9"/>
        <item h="1" x="14"/>
        <item h="1" x="20"/>
        <item h="1" x="60"/>
        <item h="1" x="56"/>
        <item h="1" x="79"/>
        <item h="1" x="24"/>
        <item h="1" x="81"/>
        <item h="1" x="23"/>
        <item h="1" x="36"/>
        <item x="54"/>
        <item h="1" x="6"/>
        <item h="1" x="15"/>
        <item h="1" x="26"/>
        <item h="1" x="65"/>
        <item h="1" x="16"/>
        <item h="1" x="34"/>
        <item h="1" x="13"/>
        <item h="1" x="80"/>
        <item h="1" x="32"/>
        <item h="1" x="85"/>
        <item h="1" x="71"/>
        <item h="1" x="64"/>
        <item h="1" x="27"/>
        <item h="1" x="3"/>
        <item h="1" x="37"/>
        <item h="1" x="97"/>
        <item x="52"/>
        <item h="1" x="88"/>
        <item x="40"/>
        <item h="1" x="22"/>
        <item h="1" x="74"/>
        <item h="1" x="51"/>
        <item t="default"/>
      </items>
      <autoSortScope>
        <pivotArea dataOnly="0" outline="0" fieldPosition="0">
          <references count="1">
            <reference field="4294967294" count="1" selected="0">
              <x v="0"/>
            </reference>
          </references>
        </pivotArea>
      </autoSortScope>
    </pivotField>
    <pivotField axis="axisRow" showAll="0" sortType="descending">
      <items count="100">
        <item x="58"/>
        <item h="1" x="69"/>
        <item h="1" x="37"/>
        <item h="1" x="36"/>
        <item h="1" x="42"/>
        <item h="1" x="91"/>
        <item h="1" x="50"/>
        <item h="1" x="31"/>
        <item h="1" x="86"/>
        <item h="1" x="45"/>
        <item h="1" x="1"/>
        <item h="1" x="85"/>
        <item h="1" x="29"/>
        <item x="46"/>
        <item h="1" x="74"/>
        <item h="1" x="3"/>
        <item h="1" x="67"/>
        <item h="1" x="61"/>
        <item h="1" x="84"/>
        <item h="1" x="97"/>
        <item h="1" x="82"/>
        <item h="1" x="19"/>
        <item h="1" x="38"/>
        <item h="1" x="90"/>
        <item h="1" x="4"/>
        <item h="1" x="39"/>
        <item h="1" x="60"/>
        <item h="1" x="95"/>
        <item h="1" x="17"/>
        <item x="54"/>
        <item h="1" x="12"/>
        <item h="1" x="43"/>
        <item h="1" x="47"/>
        <item h="1" x="32"/>
        <item h="1" x="9"/>
        <item h="1" x="93"/>
        <item h="1" x="14"/>
        <item h="1" x="51"/>
        <item h="1" x="80"/>
        <item h="1" x="35"/>
        <item h="1" x="41"/>
        <item h="1" x="7"/>
        <item h="1" x="53"/>
        <item h="1" x="94"/>
        <item h="1" x="70"/>
        <item h="1" x="64"/>
        <item h="1" x="89"/>
        <item h="1" x="49"/>
        <item h="1" x="87"/>
        <item h="1" x="73"/>
        <item h="1" x="44"/>
        <item h="1" x="15"/>
        <item h="1" x="10"/>
        <item x="59"/>
        <item h="1" x="0"/>
        <item h="1" x="21"/>
        <item h="1" x="75"/>
        <item h="1" x="56"/>
        <item h="1" x="62"/>
        <item h="1" x="55"/>
        <item x="40"/>
        <item h="1" x="24"/>
        <item h="1" x="16"/>
        <item h="1" x="13"/>
        <item h="1" x="30"/>
        <item h="1" x="26"/>
        <item h="1" x="28"/>
        <item h="1" x="57"/>
        <item h="1" x="78"/>
        <item h="1" x="98"/>
        <item h="1" x="72"/>
        <item h="1" x="18"/>
        <item h="1" x="65"/>
        <item h="1" x="34"/>
        <item h="1" x="96"/>
        <item h="1" x="11"/>
        <item h="1" x="63"/>
        <item h="1" x="76"/>
        <item h="1" x="20"/>
        <item h="1" x="77"/>
        <item h="1" x="5"/>
        <item h="1" x="23"/>
        <item h="1" x="68"/>
        <item h="1" x="79"/>
        <item h="1" x="2"/>
        <item h="1" x="27"/>
        <item x="25"/>
        <item h="1" x="83"/>
        <item h="1" x="71"/>
        <item h="1" x="33"/>
        <item h="1" x="88"/>
        <item h="1" x="8"/>
        <item h="1" x="6"/>
        <item h="1" x="66"/>
        <item h="1" x="48"/>
        <item x="52"/>
        <item h="1" x="92"/>
        <item h="1" x="22"/>
        <item h="1" x="81"/>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dataField="1" showAll="0"/>
    <pivotField showAll="0"/>
    <pivotField showAll="0"/>
    <pivotField showAll="0"/>
    <pivotField axis="axisPage" multipleItemSelectionAllowed="1" showAll="0">
      <items count="4">
        <item x="2"/>
        <item h="1" x="0"/>
        <item h="1" x="1"/>
        <item t="default"/>
      </items>
    </pivotField>
    <pivotField numFmtId="14" showAll="0"/>
    <pivotField showAll="0"/>
    <pivotField showAll="0"/>
  </pivotFields>
  <rowFields count="1">
    <field x="2"/>
  </rowFields>
  <rowItems count="8">
    <i>
      <x v="95"/>
    </i>
    <i>
      <x v="86"/>
    </i>
    <i>
      <x/>
    </i>
    <i>
      <x v="60"/>
    </i>
    <i>
      <x v="29"/>
    </i>
    <i>
      <x v="53"/>
    </i>
    <i>
      <x v="13"/>
    </i>
    <i t="grand">
      <x/>
    </i>
  </rowItems>
  <colItems count="1">
    <i/>
  </colItems>
  <pageFields count="2">
    <pageField fld="0" hier="-1"/>
    <pageField fld="10" hier="-1"/>
  </pageFields>
  <dataFields count="1">
    <dataField name="Sum of invoice_amount_usd" fld="6" baseField="0" baseItem="0"/>
  </dataFields>
  <chartFormats count="4">
    <chartFormat chart="1" format="0"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7"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7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27:F30" firstHeaderRow="1" firstDataRow="1" firstDataCol="1"/>
  <pivotFields count="14">
    <pivotField showAll="0"/>
    <pivotField showAll="0"/>
    <pivotField showAll="0"/>
    <pivotField showAll="0"/>
    <pivotField numFmtId="14" showAll="0"/>
    <pivotField numFmtId="14" showAll="0"/>
    <pivotField showAll="0"/>
    <pivotField showAll="0"/>
    <pivotField showAll="0"/>
    <pivotField showAll="0"/>
    <pivotField axis="axisRow" multipleItemSelectionAllowed="1" showAll="0">
      <items count="4">
        <item x="2"/>
        <item h="1" x="0"/>
        <item x="1"/>
        <item t="default"/>
      </items>
    </pivotField>
    <pivotField numFmtId="14" showAll="0"/>
    <pivotField dataField="1" showAll="0"/>
    <pivotField showAll="0"/>
  </pivotFields>
  <rowFields count="1">
    <field x="10"/>
  </rowFields>
  <rowItems count="3">
    <i>
      <x/>
    </i>
    <i>
      <x v="2"/>
    </i>
    <i t="grand">
      <x/>
    </i>
  </rowItems>
  <colItems count="1">
    <i/>
  </colItems>
  <dataFields count="1">
    <dataField name="Average of days_to_settle" fld="12" subtotal="average" baseField="9" baseItem="0" numFmtId="1"/>
  </dataFields>
  <formats count="8">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0" count="1" selected="0">
            <x v="0"/>
          </reference>
        </references>
      </pivotArea>
    </chartFormat>
    <chartFormat chart="1" format="3">
      <pivotArea type="data" outline="0" fieldPosition="0">
        <references count="2">
          <reference field="4294967294" count="1" selected="0">
            <x v="0"/>
          </reference>
          <reference field="10"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0" count="1" selected="0">
            <x v="2"/>
          </reference>
        </references>
      </pivotArea>
    </chartFormat>
    <chartFormat chart="3" format="8">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6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110:F116" firstHeaderRow="1" firstDataRow="1" firstDataCol="1" rowPageCount="1" colPageCount="1"/>
  <pivotFields count="14">
    <pivotField axis="axisRow" multipleItemSelectionAllowed="1"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pivotField numFmtId="14" showAll="0"/>
    <pivotField dataField="1" showAll="0"/>
    <pivotField showAll="0"/>
    <pivotField showAll="0"/>
    <pivotField showAll="0"/>
    <pivotField axis="axisPage" multipleItemSelectionAllowed="1" showAll="0">
      <items count="4">
        <item h="1" x="2"/>
        <item x="0"/>
        <item x="1"/>
        <item t="default"/>
      </items>
    </pivotField>
    <pivotField numFmtId="14" showAll="0"/>
    <pivotField showAll="0"/>
    <pivotField showAll="0"/>
  </pivotFields>
  <rowFields count="1">
    <field x="0"/>
  </rowFields>
  <rowItems count="6">
    <i>
      <x/>
    </i>
    <i>
      <x v="1"/>
    </i>
    <i>
      <x v="4"/>
    </i>
    <i>
      <x v="2"/>
    </i>
    <i>
      <x v="3"/>
    </i>
    <i t="grand">
      <x/>
    </i>
  </rowItems>
  <colItems count="1">
    <i/>
  </colItems>
  <pageFields count="1">
    <pageField fld="10" hier="-1"/>
  </pageFields>
  <dataFields count="1">
    <dataField name="Sum of invoice_amount_usd" fld="6" baseField="0" baseItem="0"/>
  </dataField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4"/>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0" count="1" selected="0">
            <x v="0"/>
          </reference>
        </references>
      </pivotArea>
    </chartFormat>
    <chartFormat chart="4" format="14">
      <pivotArea type="data" outline="0" fieldPosition="0">
        <references count="2">
          <reference field="4294967294" count="1" selected="0">
            <x v="0"/>
          </reference>
          <reference field="0" count="1" selected="0">
            <x v="1"/>
          </reference>
        </references>
      </pivotArea>
    </chartFormat>
    <chartFormat chart="4" format="15">
      <pivotArea type="data" outline="0" fieldPosition="0">
        <references count="2">
          <reference field="4294967294" count="1" selected="0">
            <x v="0"/>
          </reference>
          <reference field="0" count="1" selected="0">
            <x v="4"/>
          </reference>
        </references>
      </pivotArea>
    </chartFormat>
    <chartFormat chart="4" format="16">
      <pivotArea type="data" outline="0" fieldPosition="0">
        <references count="2">
          <reference field="4294967294" count="1" selected="0">
            <x v="0"/>
          </reference>
          <reference field="0" count="1" selected="0">
            <x v="2"/>
          </reference>
        </references>
      </pivotArea>
    </chartFormat>
    <chartFormat chart="4" format="17">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151:F185" firstHeaderRow="1" firstDataRow="1" firstDataCol="1" rowPageCount="1" colPageCount="1"/>
  <pivotFields count="14">
    <pivotField multipleItemSelectionAllowed="1" showAll="0" sortType="descending">
      <autoSortScope>
        <pivotArea dataOnly="0" outline="0" fieldPosition="0">
          <references count="1">
            <reference field="4294967294" count="1" selected="0">
              <x v="0"/>
            </reference>
          </references>
        </pivotArea>
      </autoSortScope>
    </pivotField>
    <pivotField showAll="0" sortType="descending">
      <items count="101">
        <item x="99"/>
        <item x="0"/>
        <item x="72"/>
        <item x="87"/>
        <item x="47"/>
        <item x="69"/>
        <item x="78"/>
        <item x="90"/>
        <item x="29"/>
        <item x="92"/>
        <item x="53"/>
        <item x="35"/>
        <item x="82"/>
        <item x="84"/>
        <item x="41"/>
        <item x="94"/>
        <item x="62"/>
        <item x="1"/>
        <item x="33"/>
        <item x="70"/>
        <item x="2"/>
        <item x="96"/>
        <item x="61"/>
        <item x="86"/>
        <item x="25"/>
        <item x="17"/>
        <item x="48"/>
        <item x="63"/>
        <item x="95"/>
        <item x="8"/>
        <item x="10"/>
        <item x="50"/>
        <item x="7"/>
        <item x="59"/>
        <item x="46"/>
        <item x="68"/>
        <item x="5"/>
        <item x="76"/>
        <item x="57"/>
        <item x="11"/>
        <item x="45"/>
        <item x="43"/>
        <item x="42"/>
        <item x="18"/>
        <item x="77"/>
        <item x="38"/>
        <item x="12"/>
        <item x="21"/>
        <item x="55"/>
        <item x="66"/>
        <item x="28"/>
        <item x="44"/>
        <item x="30"/>
        <item x="91"/>
        <item x="4"/>
        <item x="75"/>
        <item x="39"/>
        <item x="31"/>
        <item x="19"/>
        <item x="49"/>
        <item x="89"/>
        <item x="73"/>
        <item x="67"/>
        <item x="83"/>
        <item x="98"/>
        <item x="93"/>
        <item x="58"/>
        <item x="9"/>
        <item x="14"/>
        <item x="20"/>
        <item x="60"/>
        <item x="56"/>
        <item x="79"/>
        <item x="24"/>
        <item x="81"/>
        <item x="23"/>
        <item x="36"/>
        <item x="54"/>
        <item x="6"/>
        <item x="15"/>
        <item x="26"/>
        <item x="65"/>
        <item x="16"/>
        <item x="34"/>
        <item x="13"/>
        <item x="80"/>
        <item x="32"/>
        <item x="85"/>
        <item x="71"/>
        <item x="64"/>
        <item x="27"/>
        <item x="3"/>
        <item x="37"/>
        <item x="97"/>
        <item x="52"/>
        <item x="88"/>
        <item x="40"/>
        <item x="22"/>
        <item x="74"/>
        <item x="51"/>
        <item t="default"/>
      </items>
      <autoSortScope>
        <pivotArea dataOnly="0" outline="0" fieldPosition="0">
          <references count="1">
            <reference field="4294967294" count="1" selected="0">
              <x v="0"/>
            </reference>
          </references>
        </pivotArea>
      </autoSortScope>
    </pivotField>
    <pivotField axis="axisRow" showAll="0" sortType="descending">
      <items count="100">
        <item x="58"/>
        <item x="69"/>
        <item x="37"/>
        <item x="36"/>
        <item x="42"/>
        <item x="91"/>
        <item x="50"/>
        <item x="31"/>
        <item x="86"/>
        <item x="45"/>
        <item x="1"/>
        <item x="85"/>
        <item x="29"/>
        <item x="46"/>
        <item x="74"/>
        <item x="3"/>
        <item x="67"/>
        <item x="61"/>
        <item x="84"/>
        <item x="97"/>
        <item x="82"/>
        <item x="19"/>
        <item x="38"/>
        <item x="90"/>
        <item x="4"/>
        <item x="39"/>
        <item x="60"/>
        <item x="95"/>
        <item x="17"/>
        <item x="54"/>
        <item x="12"/>
        <item x="43"/>
        <item x="47"/>
        <item x="32"/>
        <item x="9"/>
        <item x="93"/>
        <item x="14"/>
        <item x="51"/>
        <item x="80"/>
        <item x="35"/>
        <item x="41"/>
        <item x="7"/>
        <item x="53"/>
        <item x="94"/>
        <item x="70"/>
        <item x="64"/>
        <item x="89"/>
        <item x="49"/>
        <item x="87"/>
        <item x="73"/>
        <item x="44"/>
        <item x="15"/>
        <item x="10"/>
        <item x="59"/>
        <item x="0"/>
        <item x="21"/>
        <item x="75"/>
        <item x="56"/>
        <item x="62"/>
        <item x="55"/>
        <item x="40"/>
        <item x="24"/>
        <item x="16"/>
        <item x="13"/>
        <item x="30"/>
        <item x="26"/>
        <item x="28"/>
        <item x="57"/>
        <item x="78"/>
        <item x="98"/>
        <item x="72"/>
        <item x="18"/>
        <item x="65"/>
        <item x="34"/>
        <item x="96"/>
        <item x="11"/>
        <item x="63"/>
        <item x="76"/>
        <item x="20"/>
        <item x="77"/>
        <item x="5"/>
        <item x="23"/>
        <item x="68"/>
        <item x="79"/>
        <item x="2"/>
        <item x="27"/>
        <item x="25"/>
        <item x="83"/>
        <item x="71"/>
        <item x="33"/>
        <item x="88"/>
        <item x="8"/>
        <item x="6"/>
        <item x="66"/>
        <item x="48"/>
        <item x="52"/>
        <item x="92"/>
        <item x="22"/>
        <item x="81"/>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dataField="1" showAll="0"/>
    <pivotField showAll="0"/>
    <pivotField showAll="0"/>
    <pivotField showAll="0"/>
    <pivotField axis="axisPage" multipleItemSelectionAllowed="1" showAll="0">
      <items count="4">
        <item x="2"/>
        <item h="1" x="0"/>
        <item h="1" x="1"/>
        <item t="default"/>
      </items>
    </pivotField>
    <pivotField numFmtId="14" showAll="0"/>
    <pivotField showAll="0"/>
    <pivotField showAll="0"/>
  </pivotFields>
  <rowFields count="1">
    <field x="2"/>
  </rowFields>
  <rowItems count="34">
    <i>
      <x v="95"/>
    </i>
    <i>
      <x v="86"/>
    </i>
    <i>
      <x/>
    </i>
    <i>
      <x v="60"/>
    </i>
    <i>
      <x v="29"/>
    </i>
    <i>
      <x v="53"/>
    </i>
    <i>
      <x v="13"/>
    </i>
    <i>
      <x v="63"/>
    </i>
    <i>
      <x v="71"/>
    </i>
    <i>
      <x v="56"/>
    </i>
    <i>
      <x v="12"/>
    </i>
    <i>
      <x v="6"/>
    </i>
    <i>
      <x v="31"/>
    </i>
    <i>
      <x v="24"/>
    </i>
    <i>
      <x v="59"/>
    </i>
    <i>
      <x v="75"/>
    </i>
    <i>
      <x v="80"/>
    </i>
    <i>
      <x v="65"/>
    </i>
    <i>
      <x v="78"/>
    </i>
    <i>
      <x v="49"/>
    </i>
    <i>
      <x v="21"/>
    </i>
    <i>
      <x v="79"/>
    </i>
    <i>
      <x v="94"/>
    </i>
    <i>
      <x v="28"/>
    </i>
    <i>
      <x v="54"/>
    </i>
    <i>
      <x v="46"/>
    </i>
    <i>
      <x v="30"/>
    </i>
    <i>
      <x v="39"/>
    </i>
    <i>
      <x v="38"/>
    </i>
    <i>
      <x v="50"/>
    </i>
    <i>
      <x v="42"/>
    </i>
    <i>
      <x v="64"/>
    </i>
    <i>
      <x v="87"/>
    </i>
    <i t="grand">
      <x/>
    </i>
  </rowItems>
  <colItems count="1">
    <i/>
  </colItems>
  <pageFields count="1">
    <pageField fld="10" hier="-1"/>
  </pageFields>
  <dataFields count="1">
    <dataField name="Sum of invoice_amount_usd" fld="6" baseField="0" baseItem="0"/>
  </dataFields>
  <chartFormats count="12">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17"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0"/>
          </reference>
        </references>
      </pivotArea>
    </chartFormat>
    <chartFormat chart="7" format="25">
      <pivotArea type="data" outline="0" fieldPosition="0">
        <references count="2">
          <reference field="4294967294" count="1" selected="0">
            <x v="0"/>
          </reference>
          <reference field="2" count="1" selected="0">
            <x v="95"/>
          </reference>
        </references>
      </pivotArea>
    </chartFormat>
    <chartFormat chart="7" format="26">
      <pivotArea type="data" outline="0" fieldPosition="0">
        <references count="2">
          <reference field="4294967294" count="1" selected="0">
            <x v="0"/>
          </reference>
          <reference field="2" count="1" selected="0">
            <x v="86"/>
          </reference>
        </references>
      </pivotArea>
    </chartFormat>
    <chartFormat chart="7" format="27">
      <pivotArea type="data" outline="0" fieldPosition="0">
        <references count="2">
          <reference field="4294967294" count="1" selected="0">
            <x v="0"/>
          </reference>
          <reference field="2" count="1" selected="0">
            <x v="0"/>
          </reference>
        </references>
      </pivotArea>
    </chartFormat>
    <chartFormat chart="7" format="28">
      <pivotArea type="data" outline="0" fieldPosition="0">
        <references count="2">
          <reference field="4294967294" count="1" selected="0">
            <x v="0"/>
          </reference>
          <reference field="2" count="1" selected="0">
            <x v="60"/>
          </reference>
        </references>
      </pivotArea>
    </chartFormat>
    <chartFormat chart="7" format="29">
      <pivotArea type="data" outline="0" fieldPosition="0">
        <references count="2">
          <reference field="4294967294" count="1" selected="0">
            <x v="0"/>
          </reference>
          <reference field="2" count="1" selected="0">
            <x v="29"/>
          </reference>
        </references>
      </pivotArea>
    </chartFormat>
    <chartFormat chart="7" format="30">
      <pivotArea type="data" outline="0" fieldPosition="0">
        <references count="2">
          <reference field="4294967294" count="1" selected="0">
            <x v="0"/>
          </reference>
          <reference field="2" count="1" selected="0">
            <x v="53"/>
          </reference>
        </references>
      </pivotArea>
    </chartFormat>
    <chartFormat chart="7" format="31">
      <pivotArea type="data" outline="0" fieldPosition="0">
        <references count="2">
          <reference field="4294967294" count="1" selected="0">
            <x v="0"/>
          </reference>
          <reference field="2"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129:F146" firstHeaderRow="1" firstDataRow="1" firstDataCol="1" rowPageCount="2" colPageCount="1"/>
  <pivotFields count="14">
    <pivotField axis="axisPage" multipleItemSelectionAllowed="1" showAll="0">
      <items count="6">
        <item h="1" x="0"/>
        <item x="1"/>
        <item h="1" x="2"/>
        <item h="1" x="3"/>
        <item h="1" x="4"/>
        <item t="default"/>
      </items>
    </pivotField>
    <pivotField showAll="0" sortType="descending">
      <items count="101">
        <item x="99"/>
        <item x="0"/>
        <item x="72"/>
        <item x="87"/>
        <item x="47"/>
        <item x="69"/>
        <item x="78"/>
        <item x="90"/>
        <item x="29"/>
        <item x="92"/>
        <item x="53"/>
        <item x="35"/>
        <item x="82"/>
        <item x="84"/>
        <item x="41"/>
        <item x="94"/>
        <item x="62"/>
        <item x="1"/>
        <item x="33"/>
        <item x="70"/>
        <item x="2"/>
        <item x="96"/>
        <item x="61"/>
        <item x="86"/>
        <item x="25"/>
        <item x="17"/>
        <item x="48"/>
        <item x="63"/>
        <item x="95"/>
        <item x="8"/>
        <item x="10"/>
        <item x="50"/>
        <item x="7"/>
        <item x="59"/>
        <item x="46"/>
        <item x="68"/>
        <item x="5"/>
        <item x="76"/>
        <item x="57"/>
        <item x="11"/>
        <item x="45"/>
        <item x="43"/>
        <item x="42"/>
        <item x="18"/>
        <item x="77"/>
        <item x="38"/>
        <item x="12"/>
        <item x="21"/>
        <item x="55"/>
        <item x="66"/>
        <item x="28"/>
        <item x="44"/>
        <item x="30"/>
        <item x="91"/>
        <item x="4"/>
        <item x="75"/>
        <item x="39"/>
        <item x="31"/>
        <item x="19"/>
        <item x="49"/>
        <item x="89"/>
        <item x="73"/>
        <item x="67"/>
        <item x="83"/>
        <item x="98"/>
        <item x="93"/>
        <item x="58"/>
        <item x="9"/>
        <item x="14"/>
        <item x="20"/>
        <item x="60"/>
        <item x="56"/>
        <item x="79"/>
        <item x="24"/>
        <item x="81"/>
        <item x="23"/>
        <item x="36"/>
        <item x="54"/>
        <item x="6"/>
        <item x="15"/>
        <item x="26"/>
        <item x="65"/>
        <item x="16"/>
        <item x="34"/>
        <item x="13"/>
        <item x="80"/>
        <item x="32"/>
        <item x="85"/>
        <item x="71"/>
        <item x="64"/>
        <item x="27"/>
        <item x="3"/>
        <item x="37"/>
        <item x="97"/>
        <item x="52"/>
        <item x="88"/>
        <item x="40"/>
        <item x="22"/>
        <item x="74"/>
        <item x="51"/>
        <item t="default"/>
      </items>
      <autoSortScope>
        <pivotArea dataOnly="0" outline="0" fieldPosition="0">
          <references count="1">
            <reference field="4294967294" count="1" selected="0">
              <x v="0"/>
            </reference>
          </references>
        </pivotArea>
      </autoSortScope>
    </pivotField>
    <pivotField axis="axisRow" showAll="0" sortType="descending">
      <items count="100">
        <item x="58"/>
        <item x="69"/>
        <item x="37"/>
        <item x="36"/>
        <item x="42"/>
        <item x="91"/>
        <item x="50"/>
        <item x="31"/>
        <item x="86"/>
        <item x="45"/>
        <item x="1"/>
        <item x="85"/>
        <item x="29"/>
        <item x="46"/>
        <item x="74"/>
        <item x="3"/>
        <item x="67"/>
        <item x="61"/>
        <item x="84"/>
        <item x="97"/>
        <item x="82"/>
        <item x="19"/>
        <item x="38"/>
        <item x="90"/>
        <item x="4"/>
        <item x="39"/>
        <item x="60"/>
        <item x="95"/>
        <item x="17"/>
        <item x="54"/>
        <item x="12"/>
        <item x="43"/>
        <item x="47"/>
        <item x="32"/>
        <item x="9"/>
        <item x="93"/>
        <item x="14"/>
        <item x="51"/>
        <item x="80"/>
        <item x="35"/>
        <item x="41"/>
        <item x="7"/>
        <item x="53"/>
        <item x="94"/>
        <item x="70"/>
        <item x="64"/>
        <item x="89"/>
        <item x="49"/>
        <item x="87"/>
        <item x="73"/>
        <item x="44"/>
        <item x="15"/>
        <item x="10"/>
        <item x="59"/>
        <item x="0"/>
        <item x="21"/>
        <item x="75"/>
        <item x="56"/>
        <item x="62"/>
        <item x="55"/>
        <item x="40"/>
        <item x="24"/>
        <item x="16"/>
        <item x="13"/>
        <item x="30"/>
        <item x="26"/>
        <item x="28"/>
        <item x="57"/>
        <item x="78"/>
        <item x="98"/>
        <item x="72"/>
        <item x="18"/>
        <item x="65"/>
        <item x="34"/>
        <item x="96"/>
        <item x="11"/>
        <item x="63"/>
        <item x="76"/>
        <item x="20"/>
        <item x="77"/>
        <item x="5"/>
        <item x="23"/>
        <item x="68"/>
        <item x="79"/>
        <item x="2"/>
        <item x="27"/>
        <item x="25"/>
        <item x="83"/>
        <item x="71"/>
        <item x="33"/>
        <item x="88"/>
        <item x="8"/>
        <item x="6"/>
        <item x="66"/>
        <item x="48"/>
        <item x="52"/>
        <item x="92"/>
        <item x="22"/>
        <item x="81"/>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dataField="1" showAll="0"/>
    <pivotField showAll="0"/>
    <pivotField showAll="0"/>
    <pivotField showAll="0"/>
    <pivotField axis="axisPage" multipleItemSelectionAllowed="1" showAll="0">
      <items count="4">
        <item x="2"/>
        <item h="1" x="0"/>
        <item h="1" x="1"/>
        <item t="default"/>
      </items>
    </pivotField>
    <pivotField numFmtId="14" showAll="0"/>
    <pivotField showAll="0"/>
    <pivotField showAll="0"/>
  </pivotFields>
  <rowFields count="1">
    <field x="2"/>
  </rowFields>
  <rowItems count="17">
    <i>
      <x v="95"/>
    </i>
    <i>
      <x v="86"/>
    </i>
    <i>
      <x/>
    </i>
    <i>
      <x v="60"/>
    </i>
    <i>
      <x v="29"/>
    </i>
    <i>
      <x v="53"/>
    </i>
    <i>
      <x v="13"/>
    </i>
    <i>
      <x v="63"/>
    </i>
    <i>
      <x v="56"/>
    </i>
    <i>
      <x v="6"/>
    </i>
    <i>
      <x v="31"/>
    </i>
    <i>
      <x v="59"/>
    </i>
    <i>
      <x v="75"/>
    </i>
    <i>
      <x v="21"/>
    </i>
    <i>
      <x v="46"/>
    </i>
    <i>
      <x v="39"/>
    </i>
    <i t="grand">
      <x/>
    </i>
  </rowItems>
  <colItems count="1">
    <i/>
  </colItems>
  <pageFields count="2">
    <pageField fld="0" hier="-1"/>
    <pageField fld="10" hier="-1"/>
  </pageFields>
  <dataFields count="1">
    <dataField name="Sum of invoice_amount_usd" fld="6" baseField="0" baseItem="0"/>
  </dataFields>
  <chartFormats count="20">
    <chartFormat chart="2" format="22" series="1">
      <pivotArea type="data" outline="0" fieldPosition="0">
        <references count="1">
          <reference field="4294967294" count="1" selected="0">
            <x v="0"/>
          </reference>
        </references>
      </pivotArea>
    </chartFormat>
    <chartFormat chart="4" format="32" series="1">
      <pivotArea type="data" outline="0" fieldPosition="0">
        <references count="1">
          <reference field="4294967294" count="1" selected="0">
            <x v="0"/>
          </reference>
        </references>
      </pivotArea>
    </chartFormat>
    <chartFormat chart="5" format="33" series="1">
      <pivotArea type="data" outline="0" fieldPosition="0">
        <references count="1">
          <reference field="4294967294" count="1" selected="0">
            <x v="0"/>
          </reference>
        </references>
      </pivotArea>
    </chartFormat>
    <chartFormat chart="6" format="50" series="1">
      <pivotArea type="data" outline="0" fieldPosition="0">
        <references count="1">
          <reference field="4294967294" count="1" selected="0">
            <x v="0"/>
          </reference>
        </references>
      </pivotArea>
    </chartFormat>
    <chartFormat chart="6" format="67">
      <pivotArea type="data" outline="0" fieldPosition="0">
        <references count="2">
          <reference field="4294967294" count="1" selected="0">
            <x v="0"/>
          </reference>
          <reference field="2" count="1" selected="0">
            <x v="95"/>
          </reference>
        </references>
      </pivotArea>
    </chartFormat>
    <chartFormat chart="6" format="68">
      <pivotArea type="data" outline="0" fieldPosition="0">
        <references count="2">
          <reference field="4294967294" count="1" selected="0">
            <x v="0"/>
          </reference>
          <reference field="2" count="1" selected="0">
            <x v="86"/>
          </reference>
        </references>
      </pivotArea>
    </chartFormat>
    <chartFormat chart="6" format="69">
      <pivotArea type="data" outline="0" fieldPosition="0">
        <references count="2">
          <reference field="4294967294" count="1" selected="0">
            <x v="0"/>
          </reference>
          <reference field="2" count="1" selected="0">
            <x v="0"/>
          </reference>
        </references>
      </pivotArea>
    </chartFormat>
    <chartFormat chart="6" format="70">
      <pivotArea type="data" outline="0" fieldPosition="0">
        <references count="2">
          <reference field="4294967294" count="1" selected="0">
            <x v="0"/>
          </reference>
          <reference field="2" count="1" selected="0">
            <x v="60"/>
          </reference>
        </references>
      </pivotArea>
    </chartFormat>
    <chartFormat chart="6" format="71">
      <pivotArea type="data" outline="0" fieldPosition="0">
        <references count="2">
          <reference field="4294967294" count="1" selected="0">
            <x v="0"/>
          </reference>
          <reference field="2" count="1" selected="0">
            <x v="29"/>
          </reference>
        </references>
      </pivotArea>
    </chartFormat>
    <chartFormat chart="6" format="72">
      <pivotArea type="data" outline="0" fieldPosition="0">
        <references count="2">
          <reference field="4294967294" count="1" selected="0">
            <x v="0"/>
          </reference>
          <reference field="2" count="1" selected="0">
            <x v="53"/>
          </reference>
        </references>
      </pivotArea>
    </chartFormat>
    <chartFormat chart="6" format="73">
      <pivotArea type="data" outline="0" fieldPosition="0">
        <references count="2">
          <reference field="4294967294" count="1" selected="0">
            <x v="0"/>
          </reference>
          <reference field="2" count="1" selected="0">
            <x v="13"/>
          </reference>
        </references>
      </pivotArea>
    </chartFormat>
    <chartFormat chart="6" format="74">
      <pivotArea type="data" outline="0" fieldPosition="0">
        <references count="2">
          <reference field="4294967294" count="1" selected="0">
            <x v="0"/>
          </reference>
          <reference field="2" count="1" selected="0">
            <x v="63"/>
          </reference>
        </references>
      </pivotArea>
    </chartFormat>
    <chartFormat chart="6" format="75">
      <pivotArea type="data" outline="0" fieldPosition="0">
        <references count="2">
          <reference field="4294967294" count="1" selected="0">
            <x v="0"/>
          </reference>
          <reference field="2" count="1" selected="0">
            <x v="56"/>
          </reference>
        </references>
      </pivotArea>
    </chartFormat>
    <chartFormat chart="6" format="76">
      <pivotArea type="data" outline="0" fieldPosition="0">
        <references count="2">
          <reference field="4294967294" count="1" selected="0">
            <x v="0"/>
          </reference>
          <reference field="2" count="1" selected="0">
            <x v="6"/>
          </reference>
        </references>
      </pivotArea>
    </chartFormat>
    <chartFormat chart="6" format="77">
      <pivotArea type="data" outline="0" fieldPosition="0">
        <references count="2">
          <reference field="4294967294" count="1" selected="0">
            <x v="0"/>
          </reference>
          <reference field="2" count="1" selected="0">
            <x v="31"/>
          </reference>
        </references>
      </pivotArea>
    </chartFormat>
    <chartFormat chart="6" format="78">
      <pivotArea type="data" outline="0" fieldPosition="0">
        <references count="2">
          <reference field="4294967294" count="1" selected="0">
            <x v="0"/>
          </reference>
          <reference field="2" count="1" selected="0">
            <x v="59"/>
          </reference>
        </references>
      </pivotArea>
    </chartFormat>
    <chartFormat chart="6" format="79">
      <pivotArea type="data" outline="0" fieldPosition="0">
        <references count="2">
          <reference field="4294967294" count="1" selected="0">
            <x v="0"/>
          </reference>
          <reference field="2" count="1" selected="0">
            <x v="75"/>
          </reference>
        </references>
      </pivotArea>
    </chartFormat>
    <chartFormat chart="6" format="80">
      <pivotArea type="data" outline="0" fieldPosition="0">
        <references count="2">
          <reference field="4294967294" count="1" selected="0">
            <x v="0"/>
          </reference>
          <reference field="2" count="1" selected="0">
            <x v="21"/>
          </reference>
        </references>
      </pivotArea>
    </chartFormat>
    <chartFormat chart="6" format="81">
      <pivotArea type="data" outline="0" fieldPosition="0">
        <references count="2">
          <reference field="4294967294" count="1" selected="0">
            <x v="0"/>
          </reference>
          <reference field="2" count="1" selected="0">
            <x v="46"/>
          </reference>
        </references>
      </pivotArea>
    </chartFormat>
    <chartFormat chart="6" format="82">
      <pivotArea type="data" outline="0" fieldPosition="0">
        <references count="2">
          <reference field="4294967294" count="1" selected="0">
            <x v="0"/>
          </reference>
          <reference field="2" count="1" selected="0">
            <x v="3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75:F81" firstHeaderRow="1" firstDataRow="1" firstDataCol="1" rowPageCount="1" colPageCount="1"/>
  <pivotFields count="14">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pivotField numFmtId="14" showAll="0"/>
    <pivotField dataField="1" showAll="0"/>
    <pivotField showAll="0"/>
    <pivotField showAll="0"/>
    <pivotField showAll="0"/>
    <pivotField axis="axisPage" multipleItemSelectionAllowed="1" showAll="0">
      <items count="4">
        <item x="2"/>
        <item h="1" x="0"/>
        <item h="1" x="1"/>
        <item t="default"/>
      </items>
    </pivotField>
    <pivotField numFmtId="14" showAll="0"/>
    <pivotField showAll="0"/>
    <pivotField showAll="0"/>
  </pivotFields>
  <rowFields count="1">
    <field x="0"/>
  </rowFields>
  <rowItems count="6">
    <i>
      <x v="1"/>
    </i>
    <i>
      <x v="2"/>
    </i>
    <i>
      <x/>
    </i>
    <i>
      <x v="4"/>
    </i>
    <i>
      <x v="3"/>
    </i>
    <i t="grand">
      <x/>
    </i>
  </rowItems>
  <colItems count="1">
    <i/>
  </colItems>
  <pageFields count="1">
    <pageField fld="10" hier="-1"/>
  </pageFields>
  <dataFields count="1">
    <dataField name="Sum of invoice_amount_usd" fld="6"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1"/>
          </reference>
        </references>
      </pivotArea>
    </chartFormat>
    <chartFormat chart="2" format="14">
      <pivotArea type="data" outline="0" fieldPosition="0">
        <references count="2">
          <reference field="4294967294" count="1" selected="0">
            <x v="0"/>
          </reference>
          <reference field="0" count="1" selected="0">
            <x v="2"/>
          </reference>
        </references>
      </pivotArea>
    </chartFormat>
    <chartFormat chart="2" format="15">
      <pivotArea type="data" outline="0" fieldPosition="0">
        <references count="2">
          <reference field="4294967294" count="1" selected="0">
            <x v="0"/>
          </reference>
          <reference field="0" count="1" selected="0">
            <x v="0"/>
          </reference>
        </references>
      </pivotArea>
    </chartFormat>
    <chartFormat chart="2" format="16">
      <pivotArea type="data" outline="0" fieldPosition="0">
        <references count="2">
          <reference field="4294967294" count="1" selected="0">
            <x v="0"/>
          </reference>
          <reference field="0" count="1" selected="0">
            <x v="4"/>
          </reference>
        </references>
      </pivotArea>
    </chartFormat>
    <chartFormat chart="2" format="17">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E542:I643" firstHeaderRow="1" firstDataRow="2" firstDataCol="1" rowPageCount="1" colPageCount="1"/>
  <pivotFields count="14">
    <pivotField axis="axisPage" multipleItemSelectionAllowed="1" showAll="0">
      <items count="6">
        <item x="0"/>
        <item x="1"/>
        <item x="2"/>
        <item x="3"/>
        <item x="4"/>
        <item t="default"/>
      </items>
    </pivotField>
    <pivotField showAll="0" sortType="ascending">
      <items count="101">
        <item x="99"/>
        <item x="0"/>
        <item x="72"/>
        <item x="87"/>
        <item x="47"/>
        <item x="69"/>
        <item x="78"/>
        <item x="90"/>
        <item x="29"/>
        <item x="92"/>
        <item x="53"/>
        <item x="35"/>
        <item x="82"/>
        <item x="84"/>
        <item x="41"/>
        <item x="94"/>
        <item x="62"/>
        <item x="1"/>
        <item x="33"/>
        <item x="70"/>
        <item x="2"/>
        <item x="96"/>
        <item x="61"/>
        <item x="86"/>
        <item x="25"/>
        <item x="17"/>
        <item x="48"/>
        <item x="63"/>
        <item x="95"/>
        <item x="8"/>
        <item x="10"/>
        <item x="50"/>
        <item x="7"/>
        <item x="59"/>
        <item x="46"/>
        <item x="68"/>
        <item x="5"/>
        <item x="76"/>
        <item x="57"/>
        <item x="11"/>
        <item x="45"/>
        <item x="43"/>
        <item x="42"/>
        <item x="18"/>
        <item x="77"/>
        <item x="38"/>
        <item x="12"/>
        <item x="21"/>
        <item x="55"/>
        <item x="66"/>
        <item x="28"/>
        <item x="44"/>
        <item x="30"/>
        <item x="91"/>
        <item x="4"/>
        <item x="75"/>
        <item x="39"/>
        <item x="31"/>
        <item x="19"/>
        <item x="49"/>
        <item x="89"/>
        <item x="73"/>
        <item x="67"/>
        <item x="83"/>
        <item x="98"/>
        <item x="93"/>
        <item x="58"/>
        <item x="9"/>
        <item x="14"/>
        <item x="20"/>
        <item x="60"/>
        <item x="56"/>
        <item x="79"/>
        <item x="24"/>
        <item x="81"/>
        <item x="23"/>
        <item x="36"/>
        <item x="54"/>
        <item x="6"/>
        <item x="15"/>
        <item x="26"/>
        <item x="65"/>
        <item x="16"/>
        <item x="34"/>
        <item x="13"/>
        <item x="80"/>
        <item x="32"/>
        <item x="85"/>
        <item x="71"/>
        <item x="64"/>
        <item x="27"/>
        <item x="3"/>
        <item x="37"/>
        <item x="97"/>
        <item x="52"/>
        <item x="88"/>
        <item x="40"/>
        <item x="22"/>
        <item x="74"/>
        <item x="51"/>
        <item t="default"/>
      </items>
      <autoSortScope>
        <pivotArea dataOnly="0" outline="0" fieldPosition="0">
          <references count="2">
            <reference field="4294967294" count="1" selected="0">
              <x v="0"/>
            </reference>
            <reference field="10" count="1" selected="0">
              <x v="1"/>
            </reference>
          </references>
        </pivotArea>
      </autoSortScope>
    </pivotField>
    <pivotField axis="axisRow" showAll="0" sortType="ascending">
      <items count="100">
        <item x="58"/>
        <item x="69"/>
        <item x="37"/>
        <item x="36"/>
        <item x="42"/>
        <item x="91"/>
        <item x="50"/>
        <item x="31"/>
        <item x="86"/>
        <item x="45"/>
        <item x="1"/>
        <item x="85"/>
        <item x="29"/>
        <item x="46"/>
        <item x="74"/>
        <item x="3"/>
        <item x="67"/>
        <item x="61"/>
        <item x="84"/>
        <item x="97"/>
        <item x="82"/>
        <item x="19"/>
        <item x="38"/>
        <item x="90"/>
        <item x="4"/>
        <item x="39"/>
        <item x="60"/>
        <item x="95"/>
        <item x="17"/>
        <item x="54"/>
        <item x="12"/>
        <item x="43"/>
        <item x="47"/>
        <item x="32"/>
        <item x="9"/>
        <item x="93"/>
        <item x="14"/>
        <item x="51"/>
        <item x="80"/>
        <item x="35"/>
        <item x="41"/>
        <item x="7"/>
        <item x="53"/>
        <item x="94"/>
        <item x="70"/>
        <item x="64"/>
        <item x="89"/>
        <item x="49"/>
        <item x="87"/>
        <item x="73"/>
        <item x="44"/>
        <item x="15"/>
        <item x="10"/>
        <item x="59"/>
        <item x="0"/>
        <item x="21"/>
        <item x="75"/>
        <item x="56"/>
        <item x="62"/>
        <item x="55"/>
        <item x="40"/>
        <item x="24"/>
        <item x="16"/>
        <item x="13"/>
        <item x="30"/>
        <item x="26"/>
        <item x="28"/>
        <item x="57"/>
        <item x="78"/>
        <item x="98"/>
        <item x="72"/>
        <item x="18"/>
        <item x="65"/>
        <item x="34"/>
        <item x="96"/>
        <item x="11"/>
        <item x="63"/>
        <item x="76"/>
        <item x="20"/>
        <item x="77"/>
        <item x="5"/>
        <item x="23"/>
        <item x="68"/>
        <item x="79"/>
        <item x="2"/>
        <item x="27"/>
        <item x="25"/>
        <item x="83"/>
        <item x="71"/>
        <item x="33"/>
        <item x="88"/>
        <item x="8"/>
        <item x="6"/>
        <item x="66"/>
        <item x="48"/>
        <item x="52"/>
        <item x="92"/>
        <item x="22"/>
        <item x="81"/>
        <item t="default"/>
      </items>
      <autoSortScope>
        <pivotArea dataOnly="0" outline="0" fieldPosition="0">
          <references count="2">
            <reference field="4294967294" count="1" selected="0">
              <x v="0"/>
            </reference>
            <reference field="10" count="1" selected="0">
              <x v="1"/>
            </reference>
          </references>
        </pivotArea>
      </autoSortScope>
    </pivotField>
    <pivotField showAll="0"/>
    <pivotField numFmtId="14" showAll="0"/>
    <pivotField numFmtId="14" showAll="0"/>
    <pivotField dataField="1" showAll="0"/>
    <pivotField showAll="0"/>
    <pivotField showAll="0"/>
    <pivotField showAll="0"/>
    <pivotField axis="axisCol" showAll="0">
      <items count="4">
        <item x="2"/>
        <item x="0"/>
        <item x="1"/>
        <item t="default"/>
      </items>
    </pivotField>
    <pivotField numFmtId="14" showAll="0"/>
    <pivotField showAll="0"/>
    <pivotField showAll="0"/>
  </pivotFields>
  <rowFields count="1">
    <field x="2"/>
  </rowFields>
  <rowItems count="100">
    <i>
      <x v="53"/>
    </i>
    <i>
      <x/>
    </i>
    <i>
      <x v="60"/>
    </i>
    <i>
      <x v="86"/>
    </i>
    <i>
      <x v="95"/>
    </i>
    <i>
      <x v="38"/>
    </i>
    <i>
      <x v="28"/>
    </i>
    <i>
      <x v="23"/>
    </i>
    <i>
      <x v="80"/>
    </i>
    <i>
      <x v="11"/>
    </i>
    <i>
      <x v="36"/>
    </i>
    <i>
      <x v="71"/>
    </i>
    <i>
      <x v="64"/>
    </i>
    <i>
      <x v="1"/>
    </i>
    <i>
      <x v="10"/>
    </i>
    <i>
      <x v="72"/>
    </i>
    <i>
      <x v="69"/>
    </i>
    <i>
      <x v="57"/>
    </i>
    <i>
      <x v="43"/>
    </i>
    <i>
      <x v="18"/>
    </i>
    <i>
      <x v="4"/>
    </i>
    <i>
      <x v="63"/>
    </i>
    <i>
      <x v="65"/>
    </i>
    <i>
      <x v="50"/>
    </i>
    <i>
      <x v="34"/>
    </i>
    <i>
      <x v="42"/>
    </i>
    <i>
      <x v="87"/>
    </i>
    <i>
      <x v="96"/>
    </i>
    <i>
      <x v="77"/>
    </i>
    <i>
      <x v="97"/>
    </i>
    <i>
      <x v="41"/>
    </i>
    <i>
      <x v="7"/>
    </i>
    <i>
      <x v="17"/>
    </i>
    <i>
      <x v="79"/>
    </i>
    <i>
      <x v="40"/>
    </i>
    <i>
      <x v="78"/>
    </i>
    <i>
      <x v="12"/>
    </i>
    <i>
      <x v="74"/>
    </i>
    <i>
      <x v="3"/>
    </i>
    <i>
      <x v="70"/>
    </i>
    <i>
      <x v="94"/>
    </i>
    <i>
      <x v="48"/>
    </i>
    <i>
      <x v="59"/>
    </i>
    <i>
      <x v="32"/>
    </i>
    <i>
      <x v="46"/>
    </i>
    <i>
      <x v="29"/>
    </i>
    <i>
      <x v="49"/>
    </i>
    <i>
      <x v="5"/>
    </i>
    <i>
      <x v="37"/>
    </i>
    <i>
      <x v="55"/>
    </i>
    <i>
      <x v="6"/>
    </i>
    <i>
      <x v="93"/>
    </i>
    <i>
      <x v="24"/>
    </i>
    <i>
      <x v="47"/>
    </i>
    <i>
      <x v="68"/>
    </i>
    <i>
      <x v="58"/>
    </i>
    <i>
      <x v="26"/>
    </i>
    <i>
      <x v="16"/>
    </i>
    <i>
      <x v="45"/>
    </i>
    <i>
      <x v="76"/>
    </i>
    <i>
      <x v="9"/>
    </i>
    <i>
      <x v="2"/>
    </i>
    <i>
      <x v="31"/>
    </i>
    <i>
      <x v="98"/>
    </i>
    <i>
      <x v="39"/>
    </i>
    <i>
      <x v="44"/>
    </i>
    <i>
      <x v="35"/>
    </i>
    <i>
      <x v="73"/>
    </i>
    <i>
      <x v="52"/>
    </i>
    <i>
      <x v="54"/>
    </i>
    <i>
      <x v="82"/>
    </i>
    <i>
      <x v="75"/>
    </i>
    <i>
      <x v="61"/>
    </i>
    <i>
      <x v="88"/>
    </i>
    <i>
      <x v="90"/>
    </i>
    <i>
      <x v="20"/>
    </i>
    <i>
      <x v="30"/>
    </i>
    <i>
      <x v="62"/>
    </i>
    <i>
      <x v="8"/>
    </i>
    <i>
      <x v="85"/>
    </i>
    <i>
      <x v="14"/>
    </i>
    <i>
      <x v="22"/>
    </i>
    <i>
      <x v="67"/>
    </i>
    <i>
      <x v="33"/>
    </i>
    <i>
      <x v="56"/>
    </i>
    <i>
      <x v="89"/>
    </i>
    <i>
      <x v="91"/>
    </i>
    <i>
      <x v="19"/>
    </i>
    <i>
      <x v="15"/>
    </i>
    <i>
      <x v="83"/>
    </i>
    <i>
      <x v="27"/>
    </i>
    <i>
      <x v="13"/>
    </i>
    <i>
      <x v="84"/>
    </i>
    <i>
      <x v="51"/>
    </i>
    <i>
      <x v="92"/>
    </i>
    <i>
      <x v="81"/>
    </i>
    <i>
      <x v="66"/>
    </i>
    <i>
      <x v="21"/>
    </i>
    <i>
      <x v="25"/>
    </i>
    <i t="grand">
      <x/>
    </i>
  </rowItems>
  <colFields count="1">
    <field x="10"/>
  </colFields>
  <colItems count="4">
    <i>
      <x/>
    </i>
    <i>
      <x v="1"/>
    </i>
    <i>
      <x v="2"/>
    </i>
    <i t="grand">
      <x/>
    </i>
  </colItems>
  <pageFields count="1">
    <pageField fld="0" hier="-1"/>
  </pageFields>
  <dataFields count="1">
    <dataField name="Sum of invoice_amount_usd" fld="6" baseField="0" baseItem="0"/>
  </dataFields>
  <chartFormats count="6">
    <chartFormat chart="4" format="6" series="1">
      <pivotArea type="data" outline="0" fieldPosition="0">
        <references count="2">
          <reference field="4294967294" count="1" selected="0">
            <x v="0"/>
          </reference>
          <reference field="10" count="1" selected="0">
            <x v="0"/>
          </reference>
        </references>
      </pivotArea>
    </chartFormat>
    <chartFormat chart="4" format="7" series="1">
      <pivotArea type="data" outline="0" fieldPosition="0">
        <references count="2">
          <reference field="4294967294" count="1" selected="0">
            <x v="0"/>
          </reference>
          <reference field="10" count="1" selected="0">
            <x v="1"/>
          </reference>
        </references>
      </pivotArea>
    </chartFormat>
    <chartFormat chart="4" format="8" series="1">
      <pivotArea type="data" outline="0" fieldPosition="0">
        <references count="2">
          <reference field="4294967294" count="1" selected="0">
            <x v="0"/>
          </reference>
          <reference field="10" count="1" selected="0">
            <x v="2"/>
          </reference>
        </references>
      </pivotArea>
    </chartFormat>
    <chartFormat chart="9" format="15" series="1">
      <pivotArea type="data" outline="0" fieldPosition="0">
        <references count="2">
          <reference field="4294967294" count="1" selected="0">
            <x v="0"/>
          </reference>
          <reference field="10" count="1" selected="0">
            <x v="0"/>
          </reference>
        </references>
      </pivotArea>
    </chartFormat>
    <chartFormat chart="9" format="16" series="1">
      <pivotArea type="data" outline="0" fieldPosition="0">
        <references count="2">
          <reference field="4294967294" count="1" selected="0">
            <x v="0"/>
          </reference>
          <reference field="10" count="1" selected="0">
            <x v="1"/>
          </reference>
        </references>
      </pivotArea>
    </chartFormat>
    <chartFormat chart="9" format="17"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2467" totalsRowShown="0">
  <autoFilter ref="A1:N2467" xr:uid="{00000000-0009-0000-0100-000001000000}"/>
  <tableColumns count="14">
    <tableColumn id="1" xr3:uid="{00000000-0010-0000-0000-000001000000}" name="country"/>
    <tableColumn id="2" xr3:uid="{00000000-0010-0000-0000-000002000000}" name="customer_ID"/>
    <tableColumn id="14" xr3:uid="{00000000-0010-0000-0000-00000E000000}" name="company name" dataDxfId="21">
      <calculatedColumnFormula>VLOOKUP(Table1[[#This Row],[customer_ID]],'Company Names'!A:B,2,0)</calculatedColumnFormula>
    </tableColumn>
    <tableColumn id="3" xr3:uid="{00000000-0010-0000-0000-000003000000}" name="invoice_number"/>
    <tableColumn id="4" xr3:uid="{00000000-0010-0000-0000-000004000000}" name="invoice_date" dataDxfId="20"/>
    <tableColumn id="5" xr3:uid="{00000000-0010-0000-0000-000005000000}" name="due_date" dataDxfId="19"/>
    <tableColumn id="6" xr3:uid="{00000000-0010-0000-0000-000006000000}" name="invoice_amount_usd"/>
    <tableColumn id="7" xr3:uid="{00000000-0010-0000-0000-000007000000}" name="disputed"/>
    <tableColumn id="12" xr3:uid="{00000000-0010-0000-0000-00000C000000}" name="disputed (Y/N)" dataDxfId="18">
      <calculatedColumnFormula>IF(Table1[[#This Row],[disputed]]=1,"Yes","No")</calculatedColumnFormula>
    </tableColumn>
    <tableColumn id="8" xr3:uid="{00000000-0010-0000-0000-000008000000}" name="dispute_loss"/>
    <tableColumn id="13" xr3:uid="{00000000-0010-0000-0000-00000D000000}" name="dispute_loss (W/L)" dataDxfId="17">
      <calculatedColumnFormula>IF(Table1[[#This Row],[disputed]]=0, "no dispute", IF(Table1[[#This Row],[dispute_loss]]=0, "won","lost"))</calculatedColumnFormula>
    </tableColumn>
    <tableColumn id="9" xr3:uid="{00000000-0010-0000-0000-000009000000}" name="settled_date" dataDxfId="16"/>
    <tableColumn id="10" xr3:uid="{00000000-0010-0000-0000-00000A000000}" name="days_to_settle"/>
    <tableColumn id="11" xr3:uid="{00000000-0010-0000-0000-00000B000000}" name="days_la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4" displayName="Table24" ref="E325:J329" totalsRowShown="0" headerRowDxfId="7" dataDxfId="6">
  <autoFilter ref="E325:J329" xr:uid="{00000000-0009-0000-0100-000003000000}"/>
  <sortState xmlns:xlrd2="http://schemas.microsoft.com/office/spreadsheetml/2017/richdata2" ref="E324:J327">
    <sortCondition descending="1" ref="I445:I449"/>
  </sortState>
  <tableColumns count="6">
    <tableColumn id="1" xr3:uid="{00000000-0010-0000-0100-000001000000}" name="customer_id" dataDxfId="5"/>
    <tableColumn id="2" xr3:uid="{00000000-0010-0000-0100-000002000000}" name="customer" dataDxfId="4">
      <calculatedColumnFormula>VLOOKUP(Table24[[#This Row],[customer_id]],'Company Names'!A:B,2,0)</calculatedColumnFormula>
    </tableColumn>
    <tableColumn id="3" xr3:uid="{00000000-0010-0000-0100-000003000000}" name="Revenue Gain" dataDxfId="3" dataCellStyle="Comma"/>
    <tableColumn id="4" xr3:uid="{00000000-0010-0000-0100-000004000000}" name="Revenue Lost" dataDxfId="2" dataCellStyle="Comma"/>
    <tableColumn id="5" xr3:uid="{00000000-0010-0000-0100-000005000000}" name="Total Payment Dispute" dataDxfId="1" dataCellStyle="Comma"/>
    <tableColumn id="6" xr3:uid="{00000000-0010-0000-0100-000006000000}" name="z_score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table" Target="../tables/table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drawing" Target="../drawings/drawing2.xml"/><Relationship Id="rId5" Type="http://schemas.openxmlformats.org/officeDocument/2006/relationships/pivotTable" Target="../pivotTables/pivotTable6.xml"/><Relationship Id="rId10" Type="http://schemas.openxmlformats.org/officeDocument/2006/relationships/printerSettings" Target="../printerSettings/printerSettings1.bin"/><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67"/>
  <sheetViews>
    <sheetView workbookViewId="0">
      <selection activeCell="F15" sqref="F15"/>
    </sheetView>
  </sheetViews>
  <sheetFormatPr defaultRowHeight="14.4" x14ac:dyDescent="0.3"/>
  <cols>
    <col min="1" max="1" width="11.88671875" bestFit="1" customWidth="1"/>
    <col min="2" max="2" width="12.44140625" bestFit="1" customWidth="1"/>
    <col min="3" max="3" width="14.109375" bestFit="1" customWidth="1"/>
    <col min="4" max="4" width="11.44140625" bestFit="1" customWidth="1"/>
    <col min="5" max="5" width="10.5546875" bestFit="1" customWidth="1"/>
    <col min="6" max="6" width="18.109375" bestFit="1" customWidth="1"/>
    <col min="7" max="7" width="10.109375" customWidth="1"/>
    <col min="8" max="8" width="13" customWidth="1"/>
    <col min="9" max="9" width="11.33203125" bestFit="1" customWidth="1"/>
    <col min="10" max="10" width="13.109375" bestFit="1" customWidth="1"/>
    <col min="11" max="11" width="8.664062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t="s">
        <v>11</v>
      </c>
      <c r="B2" t="s">
        <v>12</v>
      </c>
      <c r="C2">
        <v>611365</v>
      </c>
      <c r="D2" s="1">
        <v>44198</v>
      </c>
      <c r="E2" s="1">
        <v>44228</v>
      </c>
      <c r="F2">
        <v>5594</v>
      </c>
      <c r="G2">
        <v>0</v>
      </c>
      <c r="H2">
        <v>0</v>
      </c>
      <c r="I2" s="1">
        <v>44211</v>
      </c>
      <c r="J2">
        <v>13</v>
      </c>
      <c r="K2">
        <v>0</v>
      </c>
    </row>
    <row r="3" spans="1:11" x14ac:dyDescent="0.3">
      <c r="A3" t="s">
        <v>13</v>
      </c>
      <c r="B3" t="s">
        <v>14</v>
      </c>
      <c r="C3">
        <v>6482427308</v>
      </c>
      <c r="D3" s="1">
        <v>43843</v>
      </c>
      <c r="E3" s="1">
        <v>43873</v>
      </c>
      <c r="F3">
        <v>8099</v>
      </c>
      <c r="G3">
        <v>1</v>
      </c>
      <c r="H3">
        <v>0</v>
      </c>
      <c r="I3" s="1">
        <v>43904</v>
      </c>
      <c r="J3">
        <v>61</v>
      </c>
      <c r="K3">
        <v>31</v>
      </c>
    </row>
    <row r="4" spans="1:11" x14ac:dyDescent="0.3">
      <c r="A4" t="s">
        <v>11</v>
      </c>
      <c r="B4" t="s">
        <v>15</v>
      </c>
      <c r="C4">
        <v>9231909</v>
      </c>
      <c r="D4" s="1">
        <v>44380</v>
      </c>
      <c r="E4" s="1">
        <v>44410</v>
      </c>
      <c r="F4">
        <v>6588</v>
      </c>
      <c r="G4">
        <v>0</v>
      </c>
      <c r="H4">
        <v>0</v>
      </c>
      <c r="I4" s="1">
        <v>44385</v>
      </c>
      <c r="J4">
        <v>5</v>
      </c>
      <c r="K4">
        <v>0</v>
      </c>
    </row>
    <row r="5" spans="1:11" x14ac:dyDescent="0.3">
      <c r="A5" t="s">
        <v>13</v>
      </c>
      <c r="B5" t="s">
        <v>16</v>
      </c>
      <c r="C5">
        <v>9888306</v>
      </c>
      <c r="D5" s="1">
        <v>44237</v>
      </c>
      <c r="E5" s="1">
        <v>44267</v>
      </c>
      <c r="F5">
        <v>10592</v>
      </c>
      <c r="G5">
        <v>0</v>
      </c>
      <c r="H5">
        <v>0</v>
      </c>
      <c r="I5" s="1">
        <v>44272</v>
      </c>
      <c r="J5">
        <v>35</v>
      </c>
      <c r="K5">
        <v>5</v>
      </c>
    </row>
    <row r="6" spans="1:11" x14ac:dyDescent="0.3">
      <c r="A6" t="s">
        <v>17</v>
      </c>
      <c r="B6" t="s">
        <v>18</v>
      </c>
      <c r="C6">
        <v>15752855</v>
      </c>
      <c r="D6" s="1">
        <v>44129</v>
      </c>
      <c r="E6" s="1">
        <v>44159</v>
      </c>
      <c r="F6">
        <v>7227</v>
      </c>
      <c r="G6">
        <v>1</v>
      </c>
      <c r="H6">
        <v>0</v>
      </c>
      <c r="I6" s="1">
        <v>44163</v>
      </c>
      <c r="J6">
        <v>34</v>
      </c>
      <c r="K6">
        <v>4</v>
      </c>
    </row>
    <row r="7" spans="1:11" x14ac:dyDescent="0.3">
      <c r="A7" t="s">
        <v>17</v>
      </c>
      <c r="B7" t="s">
        <v>19</v>
      </c>
      <c r="C7">
        <v>18104516</v>
      </c>
      <c r="D7" s="1">
        <v>43857</v>
      </c>
      <c r="E7" s="1">
        <v>43887</v>
      </c>
      <c r="F7">
        <v>9400</v>
      </c>
      <c r="G7">
        <v>1</v>
      </c>
      <c r="H7">
        <v>0</v>
      </c>
      <c r="I7" s="1">
        <v>43883</v>
      </c>
      <c r="J7">
        <v>26</v>
      </c>
      <c r="K7">
        <v>0</v>
      </c>
    </row>
    <row r="8" spans="1:11" x14ac:dyDescent="0.3">
      <c r="A8" t="s">
        <v>20</v>
      </c>
      <c r="B8" t="s">
        <v>21</v>
      </c>
      <c r="C8">
        <v>23864272</v>
      </c>
      <c r="D8" s="1">
        <v>44421</v>
      </c>
      <c r="E8" s="1">
        <v>44451</v>
      </c>
      <c r="F8">
        <v>7469</v>
      </c>
      <c r="G8">
        <v>0</v>
      </c>
      <c r="H8">
        <v>0</v>
      </c>
      <c r="I8" s="1">
        <v>44448</v>
      </c>
      <c r="J8">
        <v>27</v>
      </c>
      <c r="K8">
        <v>0</v>
      </c>
    </row>
    <row r="9" spans="1:11" x14ac:dyDescent="0.3">
      <c r="A9" t="s">
        <v>22</v>
      </c>
      <c r="B9" t="s">
        <v>23</v>
      </c>
      <c r="C9">
        <v>27545037</v>
      </c>
      <c r="D9" s="1">
        <v>44181</v>
      </c>
      <c r="E9" s="1">
        <v>44211</v>
      </c>
      <c r="F9">
        <v>7506</v>
      </c>
      <c r="G9">
        <v>0</v>
      </c>
      <c r="H9">
        <v>0</v>
      </c>
      <c r="I9" s="1">
        <v>44208</v>
      </c>
      <c r="J9">
        <v>27</v>
      </c>
      <c r="K9">
        <v>0</v>
      </c>
    </row>
    <row r="10" spans="1:11" x14ac:dyDescent="0.3">
      <c r="A10" t="s">
        <v>22</v>
      </c>
      <c r="B10" t="s">
        <v>24</v>
      </c>
      <c r="C10">
        <v>28049695</v>
      </c>
      <c r="D10" s="1">
        <v>43965</v>
      </c>
      <c r="E10" s="1">
        <v>43995</v>
      </c>
      <c r="F10">
        <v>8007</v>
      </c>
      <c r="G10">
        <v>1</v>
      </c>
      <c r="H10">
        <v>0</v>
      </c>
      <c r="I10" s="1">
        <v>44013</v>
      </c>
      <c r="J10">
        <v>48</v>
      </c>
      <c r="K10">
        <v>18</v>
      </c>
    </row>
    <row r="11" spans="1:11" x14ac:dyDescent="0.3">
      <c r="A11" t="s">
        <v>20</v>
      </c>
      <c r="B11" t="s">
        <v>25</v>
      </c>
      <c r="C11">
        <v>32277701</v>
      </c>
      <c r="D11" s="1">
        <v>44378</v>
      </c>
      <c r="E11" s="1">
        <v>44408</v>
      </c>
      <c r="F11">
        <v>4833</v>
      </c>
      <c r="G11">
        <v>0</v>
      </c>
      <c r="H11">
        <v>0</v>
      </c>
      <c r="I11" s="1">
        <v>44403</v>
      </c>
      <c r="J11">
        <v>25</v>
      </c>
      <c r="K11">
        <v>0</v>
      </c>
    </row>
    <row r="12" spans="1:11" x14ac:dyDescent="0.3">
      <c r="A12" t="s">
        <v>22</v>
      </c>
      <c r="B12" t="s">
        <v>26</v>
      </c>
      <c r="C12">
        <v>35868002</v>
      </c>
      <c r="D12" s="1">
        <v>43921</v>
      </c>
      <c r="E12" s="1">
        <v>43951</v>
      </c>
      <c r="F12">
        <v>7533</v>
      </c>
      <c r="G12">
        <v>0</v>
      </c>
      <c r="H12">
        <v>0</v>
      </c>
      <c r="I12" s="1">
        <v>43937</v>
      </c>
      <c r="J12">
        <v>16</v>
      </c>
      <c r="K12">
        <v>0</v>
      </c>
    </row>
    <row r="13" spans="1:11" x14ac:dyDescent="0.3">
      <c r="A13" t="s">
        <v>13</v>
      </c>
      <c r="B13" t="s">
        <v>27</v>
      </c>
      <c r="C13">
        <v>36478577</v>
      </c>
      <c r="D13" s="1">
        <v>44415</v>
      </c>
      <c r="E13" s="1">
        <v>44445</v>
      </c>
      <c r="F13">
        <v>7335</v>
      </c>
      <c r="G13">
        <v>0</v>
      </c>
      <c r="H13">
        <v>0</v>
      </c>
      <c r="I13" s="1">
        <v>44423</v>
      </c>
      <c r="J13">
        <v>8</v>
      </c>
      <c r="K13">
        <v>0</v>
      </c>
    </row>
    <row r="14" spans="1:11" x14ac:dyDescent="0.3">
      <c r="A14" t="s">
        <v>17</v>
      </c>
      <c r="B14" t="s">
        <v>28</v>
      </c>
      <c r="C14">
        <v>36620839</v>
      </c>
      <c r="D14" s="1">
        <v>44324</v>
      </c>
      <c r="E14" s="1">
        <v>44354</v>
      </c>
      <c r="F14">
        <v>9008</v>
      </c>
      <c r="G14">
        <v>1</v>
      </c>
      <c r="H14">
        <v>0</v>
      </c>
      <c r="I14" s="1">
        <v>44356</v>
      </c>
      <c r="J14">
        <v>32</v>
      </c>
      <c r="K14">
        <v>2</v>
      </c>
    </row>
    <row r="15" spans="1:11" x14ac:dyDescent="0.3">
      <c r="A15" t="s">
        <v>13</v>
      </c>
      <c r="B15" t="s">
        <v>29</v>
      </c>
      <c r="C15">
        <v>41324194</v>
      </c>
      <c r="D15" s="1">
        <v>44125</v>
      </c>
      <c r="E15" s="1">
        <v>44155</v>
      </c>
      <c r="F15">
        <v>5717</v>
      </c>
      <c r="G15">
        <v>0</v>
      </c>
      <c r="H15">
        <v>0</v>
      </c>
      <c r="I15" s="1">
        <v>44165</v>
      </c>
      <c r="J15">
        <v>40</v>
      </c>
      <c r="K15">
        <v>10</v>
      </c>
    </row>
    <row r="16" spans="1:11" x14ac:dyDescent="0.3">
      <c r="A16" t="s">
        <v>17</v>
      </c>
      <c r="B16" t="s">
        <v>30</v>
      </c>
      <c r="C16">
        <v>42511106</v>
      </c>
      <c r="D16" s="1">
        <v>44142</v>
      </c>
      <c r="E16" s="1">
        <v>44172</v>
      </c>
      <c r="F16">
        <v>5002</v>
      </c>
      <c r="G16">
        <v>0</v>
      </c>
      <c r="H16">
        <v>0</v>
      </c>
      <c r="I16" s="1">
        <v>44153</v>
      </c>
      <c r="J16">
        <v>11</v>
      </c>
      <c r="K16">
        <v>0</v>
      </c>
    </row>
    <row r="17" spans="1:11" x14ac:dyDescent="0.3">
      <c r="A17" t="s">
        <v>11</v>
      </c>
      <c r="B17" t="s">
        <v>31</v>
      </c>
      <c r="C17">
        <v>46372811</v>
      </c>
      <c r="D17" s="1">
        <v>44248</v>
      </c>
      <c r="E17" s="1">
        <v>44278</v>
      </c>
      <c r="F17">
        <v>6196</v>
      </c>
      <c r="G17">
        <v>0</v>
      </c>
      <c r="H17">
        <v>0</v>
      </c>
      <c r="I17" s="1">
        <v>44255</v>
      </c>
      <c r="J17">
        <v>7</v>
      </c>
      <c r="K17">
        <v>0</v>
      </c>
    </row>
    <row r="18" spans="1:11" x14ac:dyDescent="0.3">
      <c r="A18" t="s">
        <v>13</v>
      </c>
      <c r="B18" t="s">
        <v>32</v>
      </c>
      <c r="C18">
        <v>46937392</v>
      </c>
      <c r="D18" s="1">
        <v>44332</v>
      </c>
      <c r="E18" s="1">
        <v>44362</v>
      </c>
      <c r="F18">
        <v>6988</v>
      </c>
      <c r="G18">
        <v>0</v>
      </c>
      <c r="H18">
        <v>0</v>
      </c>
      <c r="I18" s="1">
        <v>44351</v>
      </c>
      <c r="J18">
        <v>19</v>
      </c>
      <c r="K18">
        <v>0</v>
      </c>
    </row>
    <row r="19" spans="1:11" x14ac:dyDescent="0.3">
      <c r="A19" t="s">
        <v>17</v>
      </c>
      <c r="B19" t="s">
        <v>19</v>
      </c>
      <c r="C19">
        <v>49331333</v>
      </c>
      <c r="D19" s="1">
        <v>44345</v>
      </c>
      <c r="E19" s="1">
        <v>44375</v>
      </c>
      <c r="F19">
        <v>6880</v>
      </c>
      <c r="G19">
        <v>1</v>
      </c>
      <c r="H19">
        <v>0</v>
      </c>
      <c r="I19" s="1">
        <v>44387</v>
      </c>
      <c r="J19">
        <v>42</v>
      </c>
      <c r="K19">
        <v>12</v>
      </c>
    </row>
    <row r="20" spans="1:11" x14ac:dyDescent="0.3">
      <c r="A20" t="s">
        <v>17</v>
      </c>
      <c r="B20" t="s">
        <v>33</v>
      </c>
      <c r="C20">
        <v>52765186</v>
      </c>
      <c r="D20" s="1">
        <v>44489</v>
      </c>
      <c r="E20" s="1">
        <v>44519</v>
      </c>
      <c r="F20">
        <v>9623</v>
      </c>
      <c r="G20">
        <v>1</v>
      </c>
      <c r="H20">
        <v>0</v>
      </c>
      <c r="I20" s="1">
        <v>44509</v>
      </c>
      <c r="J20">
        <v>20</v>
      </c>
      <c r="K20">
        <v>0</v>
      </c>
    </row>
    <row r="21" spans="1:11" x14ac:dyDescent="0.3">
      <c r="A21" t="s">
        <v>17</v>
      </c>
      <c r="B21" t="s">
        <v>34</v>
      </c>
      <c r="C21">
        <v>55416013</v>
      </c>
      <c r="D21" s="1">
        <v>44165</v>
      </c>
      <c r="E21" s="1">
        <v>44195</v>
      </c>
      <c r="F21">
        <v>4201</v>
      </c>
      <c r="G21">
        <v>1</v>
      </c>
      <c r="H21">
        <v>0</v>
      </c>
      <c r="I21" s="1">
        <v>44212</v>
      </c>
      <c r="J21">
        <v>47</v>
      </c>
      <c r="K21">
        <v>17</v>
      </c>
    </row>
    <row r="22" spans="1:11" x14ac:dyDescent="0.3">
      <c r="A22" t="s">
        <v>13</v>
      </c>
      <c r="B22" t="s">
        <v>35</v>
      </c>
      <c r="C22">
        <v>57081728</v>
      </c>
      <c r="D22" s="1">
        <v>44139</v>
      </c>
      <c r="E22" s="1">
        <v>44169</v>
      </c>
      <c r="F22">
        <v>8665</v>
      </c>
      <c r="G22">
        <v>0</v>
      </c>
      <c r="H22">
        <v>0</v>
      </c>
      <c r="I22" s="1">
        <v>44164</v>
      </c>
      <c r="J22">
        <v>25</v>
      </c>
      <c r="K22">
        <v>0</v>
      </c>
    </row>
    <row r="23" spans="1:11" x14ac:dyDescent="0.3">
      <c r="A23" t="s">
        <v>22</v>
      </c>
      <c r="B23" t="s">
        <v>36</v>
      </c>
      <c r="C23">
        <v>57781566</v>
      </c>
      <c r="D23" s="1">
        <v>44006</v>
      </c>
      <c r="E23" s="1">
        <v>44036</v>
      </c>
      <c r="F23">
        <v>7149</v>
      </c>
      <c r="G23">
        <v>0</v>
      </c>
      <c r="H23">
        <v>0</v>
      </c>
      <c r="I23" s="1">
        <v>44050</v>
      </c>
      <c r="J23">
        <v>44</v>
      </c>
      <c r="K23">
        <v>14</v>
      </c>
    </row>
    <row r="24" spans="1:11" x14ac:dyDescent="0.3">
      <c r="A24" t="s">
        <v>17</v>
      </c>
      <c r="B24" t="s">
        <v>37</v>
      </c>
      <c r="C24">
        <v>58393139</v>
      </c>
      <c r="D24" s="1">
        <v>44202</v>
      </c>
      <c r="E24" s="1">
        <v>44232</v>
      </c>
      <c r="F24">
        <v>8816</v>
      </c>
      <c r="G24">
        <v>0</v>
      </c>
      <c r="H24">
        <v>0</v>
      </c>
      <c r="I24" s="1">
        <v>44225</v>
      </c>
      <c r="J24">
        <v>23</v>
      </c>
      <c r="K24">
        <v>0</v>
      </c>
    </row>
    <row r="25" spans="1:11" x14ac:dyDescent="0.3">
      <c r="A25" t="s">
        <v>11</v>
      </c>
      <c r="B25" t="s">
        <v>38</v>
      </c>
      <c r="C25">
        <v>72380981</v>
      </c>
      <c r="D25" s="1">
        <v>44243</v>
      </c>
      <c r="E25" s="1">
        <v>44273</v>
      </c>
      <c r="F25">
        <v>2644</v>
      </c>
      <c r="G25">
        <v>0</v>
      </c>
      <c r="H25">
        <v>0</v>
      </c>
      <c r="I25" s="1">
        <v>44261</v>
      </c>
      <c r="J25">
        <v>18</v>
      </c>
      <c r="K25">
        <v>0</v>
      </c>
    </row>
    <row r="26" spans="1:11" x14ac:dyDescent="0.3">
      <c r="A26" t="s">
        <v>20</v>
      </c>
      <c r="B26" t="s">
        <v>21</v>
      </c>
      <c r="C26">
        <v>75181247</v>
      </c>
      <c r="D26" s="1">
        <v>43879</v>
      </c>
      <c r="E26" s="1">
        <v>43909</v>
      </c>
      <c r="F26">
        <v>8333</v>
      </c>
      <c r="G26">
        <v>0</v>
      </c>
      <c r="H26">
        <v>0</v>
      </c>
      <c r="I26" s="1">
        <v>43920</v>
      </c>
      <c r="J26">
        <v>41</v>
      </c>
      <c r="K26">
        <v>11</v>
      </c>
    </row>
    <row r="27" spans="1:11" x14ac:dyDescent="0.3">
      <c r="A27" t="s">
        <v>11</v>
      </c>
      <c r="B27" t="s">
        <v>39</v>
      </c>
      <c r="C27">
        <v>81932735</v>
      </c>
      <c r="D27" s="1">
        <v>43854</v>
      </c>
      <c r="E27" s="1">
        <v>43884</v>
      </c>
      <c r="F27">
        <v>7270</v>
      </c>
      <c r="G27">
        <v>0</v>
      </c>
      <c r="H27">
        <v>0</v>
      </c>
      <c r="I27" s="1">
        <v>43893</v>
      </c>
      <c r="J27">
        <v>39</v>
      </c>
      <c r="K27">
        <v>9</v>
      </c>
    </row>
    <row r="28" spans="1:11" x14ac:dyDescent="0.3">
      <c r="A28" t="s">
        <v>17</v>
      </c>
      <c r="B28" t="s">
        <v>40</v>
      </c>
      <c r="C28">
        <v>86171934</v>
      </c>
      <c r="D28" s="1">
        <v>44345</v>
      </c>
      <c r="E28" s="1">
        <v>44375</v>
      </c>
      <c r="F28">
        <v>4169</v>
      </c>
      <c r="G28">
        <v>0</v>
      </c>
      <c r="H28">
        <v>0</v>
      </c>
      <c r="I28" s="1">
        <v>44369</v>
      </c>
      <c r="J28">
        <v>24</v>
      </c>
      <c r="K28">
        <v>0</v>
      </c>
    </row>
    <row r="29" spans="1:11" x14ac:dyDescent="0.3">
      <c r="A29" t="s">
        <v>22</v>
      </c>
      <c r="B29" t="s">
        <v>24</v>
      </c>
      <c r="C29">
        <v>93006859</v>
      </c>
      <c r="D29" s="1">
        <v>44189</v>
      </c>
      <c r="E29" s="1">
        <v>44219</v>
      </c>
      <c r="F29">
        <v>2446</v>
      </c>
      <c r="G29">
        <v>0</v>
      </c>
      <c r="H29">
        <v>0</v>
      </c>
      <c r="I29" s="1">
        <v>44227</v>
      </c>
      <c r="J29">
        <v>38</v>
      </c>
      <c r="K29">
        <v>8</v>
      </c>
    </row>
    <row r="30" spans="1:11" x14ac:dyDescent="0.3">
      <c r="A30" t="s">
        <v>13</v>
      </c>
      <c r="B30" t="s">
        <v>41</v>
      </c>
      <c r="C30">
        <v>1297791719</v>
      </c>
      <c r="D30" s="1">
        <v>43845</v>
      </c>
      <c r="E30" s="1">
        <v>43875</v>
      </c>
      <c r="F30">
        <v>4864</v>
      </c>
      <c r="G30">
        <v>1</v>
      </c>
      <c r="H30">
        <v>0</v>
      </c>
      <c r="I30" s="1">
        <v>43877</v>
      </c>
      <c r="J30">
        <v>32</v>
      </c>
      <c r="K30">
        <v>2</v>
      </c>
    </row>
    <row r="31" spans="1:11" x14ac:dyDescent="0.3">
      <c r="A31" t="s">
        <v>17</v>
      </c>
      <c r="B31" t="s">
        <v>42</v>
      </c>
      <c r="C31">
        <v>101415601</v>
      </c>
      <c r="D31" s="1">
        <v>43982</v>
      </c>
      <c r="E31" s="1">
        <v>44012</v>
      </c>
      <c r="F31">
        <v>4007</v>
      </c>
      <c r="G31">
        <v>0</v>
      </c>
      <c r="H31">
        <v>0</v>
      </c>
      <c r="I31" s="1">
        <v>44016</v>
      </c>
      <c r="J31">
        <v>34</v>
      </c>
      <c r="K31">
        <v>4</v>
      </c>
    </row>
    <row r="32" spans="1:11" x14ac:dyDescent="0.3">
      <c r="A32" t="s">
        <v>20</v>
      </c>
      <c r="B32" t="s">
        <v>43</v>
      </c>
      <c r="C32">
        <v>101747306</v>
      </c>
      <c r="D32" s="1">
        <v>44343</v>
      </c>
      <c r="E32" s="1">
        <v>44373</v>
      </c>
      <c r="F32">
        <v>5819</v>
      </c>
      <c r="G32">
        <v>0</v>
      </c>
      <c r="H32">
        <v>0</v>
      </c>
      <c r="I32" s="1">
        <v>44345</v>
      </c>
      <c r="J32">
        <v>2</v>
      </c>
      <c r="K32">
        <v>0</v>
      </c>
    </row>
    <row r="33" spans="1:11" x14ac:dyDescent="0.3">
      <c r="A33" t="s">
        <v>13</v>
      </c>
      <c r="B33" t="s">
        <v>35</v>
      </c>
      <c r="C33">
        <v>103483331</v>
      </c>
      <c r="D33" s="1">
        <v>44039</v>
      </c>
      <c r="E33" s="1">
        <v>44069</v>
      </c>
      <c r="F33">
        <v>7213</v>
      </c>
      <c r="G33">
        <v>0</v>
      </c>
      <c r="H33">
        <v>0</v>
      </c>
      <c r="I33" s="1">
        <v>44061</v>
      </c>
      <c r="J33">
        <v>22</v>
      </c>
      <c r="K33">
        <v>0</v>
      </c>
    </row>
    <row r="34" spans="1:11" x14ac:dyDescent="0.3">
      <c r="A34" t="s">
        <v>11</v>
      </c>
      <c r="B34" t="s">
        <v>44</v>
      </c>
      <c r="C34">
        <v>104628267</v>
      </c>
      <c r="D34" s="1">
        <v>43843</v>
      </c>
      <c r="E34" s="1">
        <v>43873</v>
      </c>
      <c r="F34">
        <v>7272</v>
      </c>
      <c r="G34">
        <v>0</v>
      </c>
      <c r="H34">
        <v>0</v>
      </c>
      <c r="I34" s="1">
        <v>43865</v>
      </c>
      <c r="J34">
        <v>22</v>
      </c>
      <c r="K34">
        <v>0</v>
      </c>
    </row>
    <row r="35" spans="1:11" x14ac:dyDescent="0.3">
      <c r="A35" t="s">
        <v>11</v>
      </c>
      <c r="B35" t="s">
        <v>45</v>
      </c>
      <c r="C35">
        <v>106360977</v>
      </c>
      <c r="D35" s="1">
        <v>43880</v>
      </c>
      <c r="E35" s="1">
        <v>43910</v>
      </c>
      <c r="F35">
        <v>9348</v>
      </c>
      <c r="G35">
        <v>1</v>
      </c>
      <c r="H35">
        <v>0</v>
      </c>
      <c r="I35" s="1">
        <v>43916</v>
      </c>
      <c r="J35">
        <v>36</v>
      </c>
      <c r="K35">
        <v>6</v>
      </c>
    </row>
    <row r="36" spans="1:11" x14ac:dyDescent="0.3">
      <c r="A36" t="s">
        <v>20</v>
      </c>
      <c r="B36" t="s">
        <v>46</v>
      </c>
      <c r="C36">
        <v>106486147</v>
      </c>
      <c r="D36" s="1">
        <v>44460</v>
      </c>
      <c r="E36" s="1">
        <v>44490</v>
      </c>
      <c r="F36">
        <v>4655</v>
      </c>
      <c r="G36">
        <v>0</v>
      </c>
      <c r="H36">
        <v>0</v>
      </c>
      <c r="I36" s="1">
        <v>44464</v>
      </c>
      <c r="J36">
        <v>4</v>
      </c>
      <c r="K36">
        <v>0</v>
      </c>
    </row>
    <row r="37" spans="1:11" x14ac:dyDescent="0.3">
      <c r="A37" t="s">
        <v>22</v>
      </c>
      <c r="B37" t="s">
        <v>47</v>
      </c>
      <c r="C37">
        <v>110122785</v>
      </c>
      <c r="D37" s="1">
        <v>44127</v>
      </c>
      <c r="E37" s="1">
        <v>44157</v>
      </c>
      <c r="F37">
        <v>3258</v>
      </c>
      <c r="G37">
        <v>0</v>
      </c>
      <c r="H37">
        <v>0</v>
      </c>
      <c r="I37" s="1">
        <v>44165</v>
      </c>
      <c r="J37">
        <v>38</v>
      </c>
      <c r="K37">
        <v>8</v>
      </c>
    </row>
    <row r="38" spans="1:11" x14ac:dyDescent="0.3">
      <c r="A38" t="s">
        <v>20</v>
      </c>
      <c r="B38" t="s">
        <v>46</v>
      </c>
      <c r="C38">
        <v>120364375</v>
      </c>
      <c r="D38" s="1">
        <v>44309</v>
      </c>
      <c r="E38" s="1">
        <v>44339</v>
      </c>
      <c r="F38">
        <v>3463</v>
      </c>
      <c r="G38">
        <v>0</v>
      </c>
      <c r="H38">
        <v>0</v>
      </c>
      <c r="I38" s="1">
        <v>44310</v>
      </c>
      <c r="J38">
        <v>1</v>
      </c>
      <c r="K38">
        <v>0</v>
      </c>
    </row>
    <row r="39" spans="1:11" x14ac:dyDescent="0.3">
      <c r="A39" t="s">
        <v>17</v>
      </c>
      <c r="B39" t="s">
        <v>19</v>
      </c>
      <c r="C39">
        <v>121797094</v>
      </c>
      <c r="D39" s="1">
        <v>44102</v>
      </c>
      <c r="E39" s="1">
        <v>44132</v>
      </c>
      <c r="F39">
        <v>8915</v>
      </c>
      <c r="G39">
        <v>0</v>
      </c>
      <c r="H39">
        <v>0</v>
      </c>
      <c r="I39" s="1">
        <v>44134</v>
      </c>
      <c r="J39">
        <v>32</v>
      </c>
      <c r="K39">
        <v>2</v>
      </c>
    </row>
    <row r="40" spans="1:11" x14ac:dyDescent="0.3">
      <c r="A40" t="s">
        <v>11</v>
      </c>
      <c r="B40" t="s">
        <v>12</v>
      </c>
      <c r="C40">
        <v>122662308</v>
      </c>
      <c r="D40" s="1">
        <v>44413</v>
      </c>
      <c r="E40" s="1">
        <v>44443</v>
      </c>
      <c r="F40">
        <v>4364</v>
      </c>
      <c r="G40">
        <v>0</v>
      </c>
      <c r="H40">
        <v>0</v>
      </c>
      <c r="I40" s="1">
        <v>44429</v>
      </c>
      <c r="J40">
        <v>16</v>
      </c>
      <c r="K40">
        <v>0</v>
      </c>
    </row>
    <row r="41" spans="1:11" x14ac:dyDescent="0.3">
      <c r="A41" t="s">
        <v>22</v>
      </c>
      <c r="B41" t="s">
        <v>36</v>
      </c>
      <c r="C41">
        <v>123645023</v>
      </c>
      <c r="D41" s="1">
        <v>44187</v>
      </c>
      <c r="E41" s="1">
        <v>44217</v>
      </c>
      <c r="F41">
        <v>4436</v>
      </c>
      <c r="G41">
        <v>0</v>
      </c>
      <c r="H41">
        <v>0</v>
      </c>
      <c r="I41" s="1">
        <v>44220</v>
      </c>
      <c r="J41">
        <v>33</v>
      </c>
      <c r="K41">
        <v>3</v>
      </c>
    </row>
    <row r="42" spans="1:11" x14ac:dyDescent="0.3">
      <c r="A42" t="s">
        <v>22</v>
      </c>
      <c r="B42" t="s">
        <v>26</v>
      </c>
      <c r="C42">
        <v>131216793</v>
      </c>
      <c r="D42" s="1">
        <v>44228</v>
      </c>
      <c r="E42" s="1">
        <v>44258</v>
      </c>
      <c r="F42">
        <v>5665</v>
      </c>
      <c r="G42">
        <v>0</v>
      </c>
      <c r="H42">
        <v>0</v>
      </c>
      <c r="I42" s="1">
        <v>44232</v>
      </c>
      <c r="J42">
        <v>4</v>
      </c>
      <c r="K42">
        <v>0</v>
      </c>
    </row>
    <row r="43" spans="1:11" x14ac:dyDescent="0.3">
      <c r="A43" t="s">
        <v>11</v>
      </c>
      <c r="B43" t="s">
        <v>48</v>
      </c>
      <c r="C43">
        <v>135429278</v>
      </c>
      <c r="D43" s="1">
        <v>44045</v>
      </c>
      <c r="E43" s="1">
        <v>44075</v>
      </c>
      <c r="F43">
        <v>5820</v>
      </c>
      <c r="G43">
        <v>0</v>
      </c>
      <c r="H43">
        <v>0</v>
      </c>
      <c r="I43" s="1">
        <v>44067</v>
      </c>
      <c r="J43">
        <v>22</v>
      </c>
      <c r="K43">
        <v>0</v>
      </c>
    </row>
    <row r="44" spans="1:11" x14ac:dyDescent="0.3">
      <c r="A44" t="s">
        <v>11</v>
      </c>
      <c r="B44" t="s">
        <v>49</v>
      </c>
      <c r="C44">
        <v>145315244</v>
      </c>
      <c r="D44" s="1">
        <v>44427</v>
      </c>
      <c r="E44" s="1">
        <v>44457</v>
      </c>
      <c r="F44">
        <v>8305</v>
      </c>
      <c r="G44">
        <v>0</v>
      </c>
      <c r="H44">
        <v>0</v>
      </c>
      <c r="I44" s="1">
        <v>44445</v>
      </c>
      <c r="J44">
        <v>18</v>
      </c>
      <c r="K44">
        <v>0</v>
      </c>
    </row>
    <row r="45" spans="1:11" x14ac:dyDescent="0.3">
      <c r="A45" t="s">
        <v>11</v>
      </c>
      <c r="B45" t="s">
        <v>50</v>
      </c>
      <c r="C45">
        <v>152050637</v>
      </c>
      <c r="D45" s="1">
        <v>44240</v>
      </c>
      <c r="E45" s="1">
        <v>44270</v>
      </c>
      <c r="F45">
        <v>6003</v>
      </c>
      <c r="G45">
        <v>0</v>
      </c>
      <c r="H45">
        <v>0</v>
      </c>
      <c r="I45" s="1">
        <v>44266</v>
      </c>
      <c r="J45">
        <v>26</v>
      </c>
      <c r="K45">
        <v>0</v>
      </c>
    </row>
    <row r="46" spans="1:11" x14ac:dyDescent="0.3">
      <c r="A46" t="s">
        <v>13</v>
      </c>
      <c r="B46" t="s">
        <v>35</v>
      </c>
      <c r="C46">
        <v>152808559</v>
      </c>
      <c r="D46" s="1">
        <v>44085</v>
      </c>
      <c r="E46" s="1">
        <v>44115</v>
      </c>
      <c r="F46">
        <v>5901</v>
      </c>
      <c r="G46">
        <v>0</v>
      </c>
      <c r="H46">
        <v>0</v>
      </c>
      <c r="I46" s="1">
        <v>44103</v>
      </c>
      <c r="J46">
        <v>18</v>
      </c>
      <c r="K46">
        <v>0</v>
      </c>
    </row>
    <row r="47" spans="1:11" x14ac:dyDescent="0.3">
      <c r="A47" t="s">
        <v>13</v>
      </c>
      <c r="B47" t="s">
        <v>51</v>
      </c>
      <c r="C47">
        <v>173814675</v>
      </c>
      <c r="D47" s="1">
        <v>44313</v>
      </c>
      <c r="E47" s="1">
        <v>44343</v>
      </c>
      <c r="F47">
        <v>6685</v>
      </c>
      <c r="G47">
        <v>0</v>
      </c>
      <c r="H47">
        <v>0</v>
      </c>
      <c r="I47" s="1">
        <v>44343</v>
      </c>
      <c r="J47">
        <v>30</v>
      </c>
      <c r="K47">
        <v>0</v>
      </c>
    </row>
    <row r="48" spans="1:11" x14ac:dyDescent="0.3">
      <c r="A48" t="s">
        <v>17</v>
      </c>
      <c r="B48" t="s">
        <v>52</v>
      </c>
      <c r="C48">
        <v>176356154</v>
      </c>
      <c r="D48" s="1">
        <v>44063</v>
      </c>
      <c r="E48" s="1">
        <v>44093</v>
      </c>
      <c r="F48">
        <v>7883</v>
      </c>
      <c r="G48">
        <v>1</v>
      </c>
      <c r="H48">
        <v>0</v>
      </c>
      <c r="I48" s="1">
        <v>44107</v>
      </c>
      <c r="J48">
        <v>44</v>
      </c>
      <c r="K48">
        <v>14</v>
      </c>
    </row>
    <row r="49" spans="1:11" x14ac:dyDescent="0.3">
      <c r="A49" t="s">
        <v>22</v>
      </c>
      <c r="B49" t="s">
        <v>53</v>
      </c>
      <c r="C49">
        <v>176953642</v>
      </c>
      <c r="D49" s="1">
        <v>44449</v>
      </c>
      <c r="E49" s="1">
        <v>44479</v>
      </c>
      <c r="F49">
        <v>6500</v>
      </c>
      <c r="G49">
        <v>0</v>
      </c>
      <c r="H49">
        <v>0</v>
      </c>
      <c r="I49" s="1">
        <v>44486</v>
      </c>
      <c r="J49">
        <v>37</v>
      </c>
      <c r="K49">
        <v>7</v>
      </c>
    </row>
    <row r="50" spans="1:11" x14ac:dyDescent="0.3">
      <c r="A50" t="s">
        <v>11</v>
      </c>
      <c r="B50" t="s">
        <v>54</v>
      </c>
      <c r="C50">
        <v>176959210</v>
      </c>
      <c r="D50" s="1">
        <v>44073</v>
      </c>
      <c r="E50" s="1">
        <v>44103</v>
      </c>
      <c r="F50">
        <v>5718</v>
      </c>
      <c r="G50">
        <v>0</v>
      </c>
      <c r="H50">
        <v>0</v>
      </c>
      <c r="I50" s="1">
        <v>44093</v>
      </c>
      <c r="J50">
        <v>20</v>
      </c>
      <c r="K50">
        <v>0</v>
      </c>
    </row>
    <row r="51" spans="1:11" x14ac:dyDescent="0.3">
      <c r="A51" t="s">
        <v>11</v>
      </c>
      <c r="B51" t="s">
        <v>55</v>
      </c>
      <c r="C51">
        <v>180192586</v>
      </c>
      <c r="D51" s="1">
        <v>44045</v>
      </c>
      <c r="E51" s="1">
        <v>44075</v>
      </c>
      <c r="F51">
        <v>7465</v>
      </c>
      <c r="G51">
        <v>0</v>
      </c>
      <c r="H51">
        <v>0</v>
      </c>
      <c r="I51" s="1">
        <v>44092</v>
      </c>
      <c r="J51">
        <v>47</v>
      </c>
      <c r="K51">
        <v>17</v>
      </c>
    </row>
    <row r="52" spans="1:11" x14ac:dyDescent="0.3">
      <c r="A52" t="s">
        <v>11</v>
      </c>
      <c r="B52" t="s">
        <v>50</v>
      </c>
      <c r="C52">
        <v>186123387</v>
      </c>
      <c r="D52" s="1">
        <v>43991</v>
      </c>
      <c r="E52" s="1">
        <v>44021</v>
      </c>
      <c r="F52">
        <v>5985</v>
      </c>
      <c r="G52">
        <v>0</v>
      </c>
      <c r="H52">
        <v>0</v>
      </c>
      <c r="I52" s="1">
        <v>44020</v>
      </c>
      <c r="J52">
        <v>29</v>
      </c>
      <c r="K52">
        <v>0</v>
      </c>
    </row>
    <row r="53" spans="1:11" x14ac:dyDescent="0.3">
      <c r="A53" t="s">
        <v>13</v>
      </c>
      <c r="B53" t="s">
        <v>56</v>
      </c>
      <c r="C53">
        <v>1920990033</v>
      </c>
      <c r="D53" s="1">
        <v>43850</v>
      </c>
      <c r="E53" s="1">
        <v>43880</v>
      </c>
      <c r="F53">
        <v>5651</v>
      </c>
      <c r="G53">
        <v>1</v>
      </c>
      <c r="H53">
        <v>0</v>
      </c>
      <c r="I53" s="1">
        <v>43876</v>
      </c>
      <c r="J53">
        <v>26</v>
      </c>
      <c r="K53">
        <v>0</v>
      </c>
    </row>
    <row r="54" spans="1:11" x14ac:dyDescent="0.3">
      <c r="A54" t="s">
        <v>11</v>
      </c>
      <c r="B54" t="s">
        <v>57</v>
      </c>
      <c r="C54">
        <v>189882917</v>
      </c>
      <c r="D54" s="1">
        <v>44077</v>
      </c>
      <c r="E54" s="1">
        <v>44107</v>
      </c>
      <c r="F54">
        <v>5144</v>
      </c>
      <c r="G54">
        <v>0</v>
      </c>
      <c r="H54">
        <v>0</v>
      </c>
      <c r="I54" s="1">
        <v>44121</v>
      </c>
      <c r="J54">
        <v>44</v>
      </c>
      <c r="K54">
        <v>14</v>
      </c>
    </row>
    <row r="55" spans="1:11" x14ac:dyDescent="0.3">
      <c r="A55" t="s">
        <v>22</v>
      </c>
      <c r="B55" t="s">
        <v>58</v>
      </c>
      <c r="C55">
        <v>190687025</v>
      </c>
      <c r="D55" s="1">
        <v>44392</v>
      </c>
      <c r="E55" s="1">
        <v>44422</v>
      </c>
      <c r="F55">
        <v>2843</v>
      </c>
      <c r="G55">
        <v>0</v>
      </c>
      <c r="H55">
        <v>0</v>
      </c>
      <c r="I55" s="1">
        <v>44410</v>
      </c>
      <c r="J55">
        <v>18</v>
      </c>
      <c r="K55">
        <v>0</v>
      </c>
    </row>
    <row r="56" spans="1:11" x14ac:dyDescent="0.3">
      <c r="A56" t="s">
        <v>13</v>
      </c>
      <c r="B56" t="s">
        <v>59</v>
      </c>
      <c r="C56">
        <v>9247964767</v>
      </c>
      <c r="D56" s="1">
        <v>43856</v>
      </c>
      <c r="E56" s="1">
        <v>43886</v>
      </c>
      <c r="F56">
        <v>9851</v>
      </c>
      <c r="G56">
        <v>1</v>
      </c>
      <c r="H56">
        <v>1</v>
      </c>
      <c r="I56" s="1">
        <v>43905</v>
      </c>
      <c r="J56">
        <v>49</v>
      </c>
      <c r="K56">
        <v>19</v>
      </c>
    </row>
    <row r="57" spans="1:11" x14ac:dyDescent="0.3">
      <c r="A57" t="s">
        <v>20</v>
      </c>
      <c r="B57" t="s">
        <v>60</v>
      </c>
      <c r="C57">
        <v>195359114</v>
      </c>
      <c r="D57" s="1">
        <v>44072</v>
      </c>
      <c r="E57" s="1">
        <v>44102</v>
      </c>
      <c r="F57">
        <v>5626</v>
      </c>
      <c r="G57">
        <v>1</v>
      </c>
      <c r="H57">
        <v>1</v>
      </c>
      <c r="I57" s="1">
        <v>44095</v>
      </c>
      <c r="J57">
        <v>23</v>
      </c>
      <c r="K57">
        <v>0</v>
      </c>
    </row>
    <row r="58" spans="1:11" x14ac:dyDescent="0.3">
      <c r="A58" t="s">
        <v>11</v>
      </c>
      <c r="B58" t="s">
        <v>61</v>
      </c>
      <c r="C58">
        <v>202519703</v>
      </c>
      <c r="D58" s="1">
        <v>44237</v>
      </c>
      <c r="E58" s="1">
        <v>44267</v>
      </c>
      <c r="F58">
        <v>7726</v>
      </c>
      <c r="G58">
        <v>0</v>
      </c>
      <c r="H58">
        <v>0</v>
      </c>
      <c r="I58" s="1">
        <v>44268</v>
      </c>
      <c r="J58">
        <v>31</v>
      </c>
      <c r="K58">
        <v>1</v>
      </c>
    </row>
    <row r="59" spans="1:11" x14ac:dyDescent="0.3">
      <c r="A59" t="s">
        <v>13</v>
      </c>
      <c r="B59" t="s">
        <v>62</v>
      </c>
      <c r="C59">
        <v>203036054</v>
      </c>
      <c r="D59" s="1">
        <v>44097</v>
      </c>
      <c r="E59" s="1">
        <v>44127</v>
      </c>
      <c r="F59">
        <v>6460</v>
      </c>
      <c r="G59">
        <v>0</v>
      </c>
      <c r="H59">
        <v>0</v>
      </c>
      <c r="I59" s="1">
        <v>44119</v>
      </c>
      <c r="J59">
        <v>22</v>
      </c>
      <c r="K59">
        <v>0</v>
      </c>
    </row>
    <row r="60" spans="1:11" x14ac:dyDescent="0.3">
      <c r="A60" t="s">
        <v>13</v>
      </c>
      <c r="B60" t="s">
        <v>27</v>
      </c>
      <c r="C60">
        <v>204757285</v>
      </c>
      <c r="D60" s="1">
        <v>43843</v>
      </c>
      <c r="E60" s="1">
        <v>43873</v>
      </c>
      <c r="F60">
        <v>5444</v>
      </c>
      <c r="G60">
        <v>0</v>
      </c>
      <c r="H60">
        <v>0</v>
      </c>
      <c r="I60" s="1">
        <v>43857</v>
      </c>
      <c r="J60">
        <v>14</v>
      </c>
      <c r="K60">
        <v>0</v>
      </c>
    </row>
    <row r="61" spans="1:11" x14ac:dyDescent="0.3">
      <c r="A61" t="s">
        <v>20</v>
      </c>
      <c r="B61" t="s">
        <v>63</v>
      </c>
      <c r="C61">
        <v>206372278</v>
      </c>
      <c r="D61" s="1">
        <v>44422</v>
      </c>
      <c r="E61" s="1">
        <v>44452</v>
      </c>
      <c r="F61">
        <v>4904</v>
      </c>
      <c r="G61">
        <v>0</v>
      </c>
      <c r="H61">
        <v>0</v>
      </c>
      <c r="I61" s="1">
        <v>44460</v>
      </c>
      <c r="J61">
        <v>38</v>
      </c>
      <c r="K61">
        <v>8</v>
      </c>
    </row>
    <row r="62" spans="1:11" x14ac:dyDescent="0.3">
      <c r="A62" t="s">
        <v>13</v>
      </c>
      <c r="B62" t="s">
        <v>41</v>
      </c>
      <c r="C62">
        <v>5267406931</v>
      </c>
      <c r="D62" s="1">
        <v>43860</v>
      </c>
      <c r="E62" s="1">
        <v>43890</v>
      </c>
      <c r="F62">
        <v>8522</v>
      </c>
      <c r="G62">
        <v>1</v>
      </c>
      <c r="H62">
        <v>0</v>
      </c>
      <c r="I62" s="1">
        <v>43901</v>
      </c>
      <c r="J62">
        <v>41</v>
      </c>
      <c r="K62">
        <v>11</v>
      </c>
    </row>
    <row r="63" spans="1:11" x14ac:dyDescent="0.3">
      <c r="A63" t="s">
        <v>11</v>
      </c>
      <c r="B63" t="s">
        <v>31</v>
      </c>
      <c r="C63">
        <v>213324193</v>
      </c>
      <c r="D63" s="1">
        <v>44117</v>
      </c>
      <c r="E63" s="1">
        <v>44147</v>
      </c>
      <c r="F63">
        <v>6612</v>
      </c>
      <c r="G63">
        <v>0</v>
      </c>
      <c r="H63">
        <v>0</v>
      </c>
      <c r="I63" s="1">
        <v>44126</v>
      </c>
      <c r="J63">
        <v>9</v>
      </c>
      <c r="K63">
        <v>0</v>
      </c>
    </row>
    <row r="64" spans="1:11" x14ac:dyDescent="0.3">
      <c r="A64" t="s">
        <v>11</v>
      </c>
      <c r="B64" t="s">
        <v>48</v>
      </c>
      <c r="C64">
        <v>217272343</v>
      </c>
      <c r="D64" s="1">
        <v>44461</v>
      </c>
      <c r="E64" s="1">
        <v>44491</v>
      </c>
      <c r="F64">
        <v>4988</v>
      </c>
      <c r="G64">
        <v>1</v>
      </c>
      <c r="H64">
        <v>0</v>
      </c>
      <c r="I64" s="1">
        <v>44492</v>
      </c>
      <c r="J64">
        <v>31</v>
      </c>
      <c r="K64">
        <v>1</v>
      </c>
    </row>
    <row r="65" spans="1:11" x14ac:dyDescent="0.3">
      <c r="A65" t="s">
        <v>11</v>
      </c>
      <c r="B65" t="s">
        <v>64</v>
      </c>
      <c r="C65">
        <v>218034886</v>
      </c>
      <c r="D65" s="1">
        <v>44228</v>
      </c>
      <c r="E65" s="1">
        <v>44258</v>
      </c>
      <c r="F65">
        <v>3864</v>
      </c>
      <c r="G65">
        <v>0</v>
      </c>
      <c r="H65">
        <v>0</v>
      </c>
      <c r="I65" s="1">
        <v>44260</v>
      </c>
      <c r="J65">
        <v>32</v>
      </c>
      <c r="K65">
        <v>2</v>
      </c>
    </row>
    <row r="66" spans="1:11" x14ac:dyDescent="0.3">
      <c r="A66" t="s">
        <v>22</v>
      </c>
      <c r="B66" t="s">
        <v>65</v>
      </c>
      <c r="C66">
        <v>222477564</v>
      </c>
      <c r="D66" s="1">
        <v>43898</v>
      </c>
      <c r="E66" s="1">
        <v>43928</v>
      </c>
      <c r="F66">
        <v>6570</v>
      </c>
      <c r="G66">
        <v>1</v>
      </c>
      <c r="H66">
        <v>0</v>
      </c>
      <c r="I66" s="1">
        <v>43930</v>
      </c>
      <c r="J66">
        <v>32</v>
      </c>
      <c r="K66">
        <v>2</v>
      </c>
    </row>
    <row r="67" spans="1:11" x14ac:dyDescent="0.3">
      <c r="A67" t="s">
        <v>17</v>
      </c>
      <c r="B67" t="s">
        <v>28</v>
      </c>
      <c r="C67">
        <v>232048622</v>
      </c>
      <c r="D67" s="1">
        <v>43904</v>
      </c>
      <c r="E67" s="1">
        <v>43934</v>
      </c>
      <c r="F67">
        <v>6760</v>
      </c>
      <c r="G67">
        <v>0</v>
      </c>
      <c r="H67">
        <v>0</v>
      </c>
      <c r="I67" s="1">
        <v>43932</v>
      </c>
      <c r="J67">
        <v>28</v>
      </c>
      <c r="K67">
        <v>0</v>
      </c>
    </row>
    <row r="68" spans="1:11" x14ac:dyDescent="0.3">
      <c r="A68" t="s">
        <v>11</v>
      </c>
      <c r="B68" t="s">
        <v>48</v>
      </c>
      <c r="C68">
        <v>237437528</v>
      </c>
      <c r="D68" s="1">
        <v>44174</v>
      </c>
      <c r="E68" s="1">
        <v>44204</v>
      </c>
      <c r="F68">
        <v>3569</v>
      </c>
      <c r="G68">
        <v>1</v>
      </c>
      <c r="H68">
        <v>0</v>
      </c>
      <c r="I68" s="1">
        <v>44211</v>
      </c>
      <c r="J68">
        <v>37</v>
      </c>
      <c r="K68">
        <v>7</v>
      </c>
    </row>
    <row r="69" spans="1:11" x14ac:dyDescent="0.3">
      <c r="A69" t="s">
        <v>11</v>
      </c>
      <c r="B69" t="s">
        <v>45</v>
      </c>
      <c r="C69">
        <v>246081324</v>
      </c>
      <c r="D69" s="1">
        <v>44080</v>
      </c>
      <c r="E69" s="1">
        <v>44110</v>
      </c>
      <c r="F69">
        <v>9253</v>
      </c>
      <c r="G69">
        <v>1</v>
      </c>
      <c r="H69">
        <v>0</v>
      </c>
      <c r="I69" s="1">
        <v>44117</v>
      </c>
      <c r="J69">
        <v>37</v>
      </c>
      <c r="K69">
        <v>7</v>
      </c>
    </row>
    <row r="70" spans="1:11" x14ac:dyDescent="0.3">
      <c r="A70" t="s">
        <v>20</v>
      </c>
      <c r="B70" t="s">
        <v>43</v>
      </c>
      <c r="C70">
        <v>254550541</v>
      </c>
      <c r="D70" s="1">
        <v>44193</v>
      </c>
      <c r="E70" s="1">
        <v>44223</v>
      </c>
      <c r="F70">
        <v>6159</v>
      </c>
      <c r="G70">
        <v>0</v>
      </c>
      <c r="H70">
        <v>0</v>
      </c>
      <c r="I70" s="1">
        <v>44204</v>
      </c>
      <c r="J70">
        <v>11</v>
      </c>
      <c r="K70">
        <v>0</v>
      </c>
    </row>
    <row r="71" spans="1:11" x14ac:dyDescent="0.3">
      <c r="A71" t="s">
        <v>13</v>
      </c>
      <c r="B71" t="s">
        <v>62</v>
      </c>
      <c r="C71">
        <v>261246477</v>
      </c>
      <c r="D71" s="1">
        <v>44489</v>
      </c>
      <c r="E71" s="1">
        <v>44519</v>
      </c>
      <c r="F71">
        <v>9447</v>
      </c>
      <c r="G71">
        <v>0</v>
      </c>
      <c r="H71">
        <v>0</v>
      </c>
      <c r="I71" s="1">
        <v>44505</v>
      </c>
      <c r="J71">
        <v>16</v>
      </c>
      <c r="K71">
        <v>0</v>
      </c>
    </row>
    <row r="72" spans="1:11" x14ac:dyDescent="0.3">
      <c r="A72" t="s">
        <v>11</v>
      </c>
      <c r="B72" t="s">
        <v>48</v>
      </c>
      <c r="C72">
        <v>263678657</v>
      </c>
      <c r="D72" s="1">
        <v>44084</v>
      </c>
      <c r="E72" s="1">
        <v>44114</v>
      </c>
      <c r="F72">
        <v>3800</v>
      </c>
      <c r="G72">
        <v>0</v>
      </c>
      <c r="H72">
        <v>0</v>
      </c>
      <c r="I72" s="1">
        <v>44115</v>
      </c>
      <c r="J72">
        <v>31</v>
      </c>
      <c r="K72">
        <v>1</v>
      </c>
    </row>
    <row r="73" spans="1:11" x14ac:dyDescent="0.3">
      <c r="A73" t="s">
        <v>11</v>
      </c>
      <c r="B73" t="s">
        <v>39</v>
      </c>
      <c r="C73">
        <v>270702396</v>
      </c>
      <c r="D73" s="1">
        <v>44135</v>
      </c>
      <c r="E73" s="1">
        <v>44165</v>
      </c>
      <c r="F73">
        <v>5024</v>
      </c>
      <c r="G73">
        <v>0</v>
      </c>
      <c r="H73">
        <v>0</v>
      </c>
      <c r="I73" s="1">
        <v>44160</v>
      </c>
      <c r="J73">
        <v>25</v>
      </c>
      <c r="K73">
        <v>0</v>
      </c>
    </row>
    <row r="74" spans="1:11" x14ac:dyDescent="0.3">
      <c r="A74" t="s">
        <v>17</v>
      </c>
      <c r="B74" t="s">
        <v>28</v>
      </c>
      <c r="C74">
        <v>273425635</v>
      </c>
      <c r="D74" s="1">
        <v>43868</v>
      </c>
      <c r="E74" s="1">
        <v>43898</v>
      </c>
      <c r="F74">
        <v>11376</v>
      </c>
      <c r="G74">
        <v>1</v>
      </c>
      <c r="H74">
        <v>0</v>
      </c>
      <c r="I74" s="1">
        <v>43909</v>
      </c>
      <c r="J74">
        <v>41</v>
      </c>
      <c r="K74">
        <v>11</v>
      </c>
    </row>
    <row r="75" spans="1:11" x14ac:dyDescent="0.3">
      <c r="A75" t="s">
        <v>13</v>
      </c>
      <c r="B75" t="s">
        <v>66</v>
      </c>
      <c r="C75">
        <v>274057720</v>
      </c>
      <c r="D75" s="1">
        <v>43958</v>
      </c>
      <c r="E75" s="1">
        <v>43988</v>
      </c>
      <c r="F75">
        <v>5096</v>
      </c>
      <c r="G75">
        <v>0</v>
      </c>
      <c r="H75">
        <v>0</v>
      </c>
      <c r="I75" s="1">
        <v>43964</v>
      </c>
      <c r="J75">
        <v>6</v>
      </c>
      <c r="K75">
        <v>0</v>
      </c>
    </row>
    <row r="76" spans="1:11" x14ac:dyDescent="0.3">
      <c r="A76" t="s">
        <v>22</v>
      </c>
      <c r="B76" t="s">
        <v>67</v>
      </c>
      <c r="C76">
        <v>277331044</v>
      </c>
      <c r="D76" s="1">
        <v>44137</v>
      </c>
      <c r="E76" s="1">
        <v>44167</v>
      </c>
      <c r="F76">
        <v>7325</v>
      </c>
      <c r="G76">
        <v>0</v>
      </c>
      <c r="H76">
        <v>0</v>
      </c>
      <c r="I76" s="1">
        <v>44161</v>
      </c>
      <c r="J76">
        <v>24</v>
      </c>
      <c r="K76">
        <v>0</v>
      </c>
    </row>
    <row r="77" spans="1:11" x14ac:dyDescent="0.3">
      <c r="A77" t="s">
        <v>22</v>
      </c>
      <c r="B77" t="s">
        <v>26</v>
      </c>
      <c r="C77">
        <v>280670965</v>
      </c>
      <c r="D77" s="1">
        <v>43833</v>
      </c>
      <c r="E77" s="1">
        <v>43863</v>
      </c>
      <c r="F77">
        <v>5039</v>
      </c>
      <c r="G77">
        <v>0</v>
      </c>
      <c r="H77">
        <v>0</v>
      </c>
      <c r="I77" s="1">
        <v>43853</v>
      </c>
      <c r="J77">
        <v>20</v>
      </c>
      <c r="K77">
        <v>0</v>
      </c>
    </row>
    <row r="78" spans="1:11" x14ac:dyDescent="0.3">
      <c r="A78" t="s">
        <v>11</v>
      </c>
      <c r="B78" t="s">
        <v>12</v>
      </c>
      <c r="C78">
        <v>281287578</v>
      </c>
      <c r="D78" s="1">
        <v>44132</v>
      </c>
      <c r="E78" s="1">
        <v>44162</v>
      </c>
      <c r="F78">
        <v>7681</v>
      </c>
      <c r="G78">
        <v>0</v>
      </c>
      <c r="H78">
        <v>0</v>
      </c>
      <c r="I78" s="1">
        <v>44154</v>
      </c>
      <c r="J78">
        <v>22</v>
      </c>
      <c r="K78">
        <v>0</v>
      </c>
    </row>
    <row r="79" spans="1:11" x14ac:dyDescent="0.3">
      <c r="A79" t="s">
        <v>20</v>
      </c>
      <c r="B79" t="s">
        <v>60</v>
      </c>
      <c r="C79">
        <v>282342168</v>
      </c>
      <c r="D79" s="1">
        <v>43867</v>
      </c>
      <c r="E79" s="1">
        <v>43897</v>
      </c>
      <c r="F79">
        <v>6328</v>
      </c>
      <c r="G79">
        <v>0</v>
      </c>
      <c r="H79">
        <v>0</v>
      </c>
      <c r="I79" s="1">
        <v>43881</v>
      </c>
      <c r="J79">
        <v>14</v>
      </c>
      <c r="K79">
        <v>0</v>
      </c>
    </row>
    <row r="80" spans="1:11" x14ac:dyDescent="0.3">
      <c r="A80" t="s">
        <v>13</v>
      </c>
      <c r="B80" t="s">
        <v>68</v>
      </c>
      <c r="C80">
        <v>6864971541</v>
      </c>
      <c r="D80" s="1">
        <v>43863</v>
      </c>
      <c r="E80" s="1">
        <v>43893</v>
      </c>
      <c r="F80">
        <v>7382</v>
      </c>
      <c r="G80">
        <v>1</v>
      </c>
      <c r="H80">
        <v>0</v>
      </c>
      <c r="I80" s="1">
        <v>43889</v>
      </c>
      <c r="J80">
        <v>26</v>
      </c>
      <c r="K80">
        <v>0</v>
      </c>
    </row>
    <row r="81" spans="1:11" x14ac:dyDescent="0.3">
      <c r="A81" t="s">
        <v>20</v>
      </c>
      <c r="B81" t="s">
        <v>69</v>
      </c>
      <c r="C81">
        <v>285510254</v>
      </c>
      <c r="D81" s="1">
        <v>43926</v>
      </c>
      <c r="E81" s="1">
        <v>43956</v>
      </c>
      <c r="F81">
        <v>2705</v>
      </c>
      <c r="G81">
        <v>0</v>
      </c>
      <c r="H81">
        <v>0</v>
      </c>
      <c r="I81" s="1">
        <v>43979</v>
      </c>
      <c r="J81">
        <v>53</v>
      </c>
      <c r="K81">
        <v>23</v>
      </c>
    </row>
    <row r="82" spans="1:11" x14ac:dyDescent="0.3">
      <c r="A82" t="s">
        <v>20</v>
      </c>
      <c r="B82" t="s">
        <v>21</v>
      </c>
      <c r="C82">
        <v>286008070</v>
      </c>
      <c r="D82" s="1">
        <v>44253</v>
      </c>
      <c r="E82" s="1">
        <v>44283</v>
      </c>
      <c r="F82">
        <v>5345</v>
      </c>
      <c r="G82">
        <v>0</v>
      </c>
      <c r="H82">
        <v>0</v>
      </c>
      <c r="I82" s="1">
        <v>44286</v>
      </c>
      <c r="J82">
        <v>33</v>
      </c>
      <c r="K82">
        <v>3</v>
      </c>
    </row>
    <row r="83" spans="1:11" x14ac:dyDescent="0.3">
      <c r="A83" t="s">
        <v>13</v>
      </c>
      <c r="B83" t="s">
        <v>70</v>
      </c>
      <c r="C83">
        <v>287254498</v>
      </c>
      <c r="D83" s="1">
        <v>43852</v>
      </c>
      <c r="E83" s="1">
        <v>43882</v>
      </c>
      <c r="F83">
        <v>7249</v>
      </c>
      <c r="G83">
        <v>0</v>
      </c>
      <c r="H83">
        <v>0</v>
      </c>
      <c r="I83" s="1">
        <v>43882</v>
      </c>
      <c r="J83">
        <v>30</v>
      </c>
      <c r="K83">
        <v>0</v>
      </c>
    </row>
    <row r="84" spans="1:11" x14ac:dyDescent="0.3">
      <c r="A84" t="s">
        <v>13</v>
      </c>
      <c r="B84" t="s">
        <v>62</v>
      </c>
      <c r="C84">
        <v>6546750144</v>
      </c>
      <c r="D84" s="1">
        <v>43867</v>
      </c>
      <c r="E84" s="1">
        <v>43897</v>
      </c>
      <c r="F84">
        <v>5460</v>
      </c>
      <c r="G84">
        <v>1</v>
      </c>
      <c r="H84">
        <v>0</v>
      </c>
      <c r="I84" s="1">
        <v>43907</v>
      </c>
      <c r="J84">
        <v>40</v>
      </c>
      <c r="K84">
        <v>10</v>
      </c>
    </row>
    <row r="85" spans="1:11" x14ac:dyDescent="0.3">
      <c r="A85" t="s">
        <v>13</v>
      </c>
      <c r="B85" t="s">
        <v>71</v>
      </c>
      <c r="C85">
        <v>882058462</v>
      </c>
      <c r="D85" s="1">
        <v>43869</v>
      </c>
      <c r="E85" s="1">
        <v>43899</v>
      </c>
      <c r="F85">
        <v>8644</v>
      </c>
      <c r="G85">
        <v>1</v>
      </c>
      <c r="H85">
        <v>0</v>
      </c>
      <c r="I85" s="1">
        <v>43891</v>
      </c>
      <c r="J85">
        <v>22</v>
      </c>
      <c r="K85">
        <v>0</v>
      </c>
    </row>
    <row r="86" spans="1:11" x14ac:dyDescent="0.3">
      <c r="A86" t="s">
        <v>22</v>
      </c>
      <c r="B86" t="s">
        <v>36</v>
      </c>
      <c r="C86">
        <v>298536056</v>
      </c>
      <c r="D86" s="1">
        <v>44267</v>
      </c>
      <c r="E86" s="1">
        <v>44297</v>
      </c>
      <c r="F86">
        <v>7085</v>
      </c>
      <c r="G86">
        <v>1</v>
      </c>
      <c r="H86">
        <v>0</v>
      </c>
      <c r="I86" s="1">
        <v>44322</v>
      </c>
      <c r="J86">
        <v>55</v>
      </c>
      <c r="K86">
        <v>25</v>
      </c>
    </row>
    <row r="87" spans="1:11" x14ac:dyDescent="0.3">
      <c r="A87" t="s">
        <v>20</v>
      </c>
      <c r="B87" t="s">
        <v>60</v>
      </c>
      <c r="C87">
        <v>299012002</v>
      </c>
      <c r="D87" s="1">
        <v>44529</v>
      </c>
      <c r="E87" s="1">
        <v>44559</v>
      </c>
      <c r="F87">
        <v>4197</v>
      </c>
      <c r="G87">
        <v>0</v>
      </c>
      <c r="H87">
        <v>0</v>
      </c>
      <c r="I87" s="1">
        <v>44543</v>
      </c>
      <c r="J87">
        <v>14</v>
      </c>
      <c r="K87">
        <v>0</v>
      </c>
    </row>
    <row r="88" spans="1:11" x14ac:dyDescent="0.3">
      <c r="A88" t="s">
        <v>22</v>
      </c>
      <c r="B88" t="s">
        <v>72</v>
      </c>
      <c r="C88">
        <v>300108731</v>
      </c>
      <c r="D88" s="1">
        <v>44530</v>
      </c>
      <c r="E88" s="1">
        <v>44560</v>
      </c>
      <c r="F88">
        <v>4971</v>
      </c>
      <c r="G88">
        <v>1</v>
      </c>
      <c r="H88">
        <v>0</v>
      </c>
      <c r="I88" s="1">
        <v>44567</v>
      </c>
      <c r="J88">
        <v>37</v>
      </c>
      <c r="K88">
        <v>7</v>
      </c>
    </row>
    <row r="89" spans="1:11" x14ac:dyDescent="0.3">
      <c r="A89" t="s">
        <v>11</v>
      </c>
      <c r="B89" t="s">
        <v>73</v>
      </c>
      <c r="C89">
        <v>302496633</v>
      </c>
      <c r="D89" s="1">
        <v>44016</v>
      </c>
      <c r="E89" s="1">
        <v>44046</v>
      </c>
      <c r="F89">
        <v>7265</v>
      </c>
      <c r="G89">
        <v>0</v>
      </c>
      <c r="H89">
        <v>0</v>
      </c>
      <c r="I89" s="1">
        <v>44038</v>
      </c>
      <c r="J89">
        <v>22</v>
      </c>
      <c r="K89">
        <v>0</v>
      </c>
    </row>
    <row r="90" spans="1:11" x14ac:dyDescent="0.3">
      <c r="A90" t="s">
        <v>13</v>
      </c>
      <c r="B90" t="s">
        <v>71</v>
      </c>
      <c r="C90">
        <v>308536412</v>
      </c>
      <c r="D90" s="1">
        <v>44160</v>
      </c>
      <c r="E90" s="1">
        <v>44190</v>
      </c>
      <c r="F90">
        <v>7373</v>
      </c>
      <c r="G90">
        <v>0</v>
      </c>
      <c r="H90">
        <v>0</v>
      </c>
      <c r="I90" s="1">
        <v>44166</v>
      </c>
      <c r="J90">
        <v>6</v>
      </c>
      <c r="K90">
        <v>0</v>
      </c>
    </row>
    <row r="91" spans="1:11" x14ac:dyDescent="0.3">
      <c r="A91" t="s">
        <v>13</v>
      </c>
      <c r="B91" t="s">
        <v>74</v>
      </c>
      <c r="C91">
        <v>700683520</v>
      </c>
      <c r="D91" s="1">
        <v>43872</v>
      </c>
      <c r="E91" s="1">
        <v>43902</v>
      </c>
      <c r="F91">
        <v>6567</v>
      </c>
      <c r="G91">
        <v>1</v>
      </c>
      <c r="H91">
        <v>0</v>
      </c>
      <c r="I91" s="1">
        <v>43902</v>
      </c>
      <c r="J91">
        <v>30</v>
      </c>
      <c r="K91">
        <v>0</v>
      </c>
    </row>
    <row r="92" spans="1:11" x14ac:dyDescent="0.3">
      <c r="A92" t="s">
        <v>13</v>
      </c>
      <c r="B92" t="s">
        <v>27</v>
      </c>
      <c r="C92">
        <v>320318018</v>
      </c>
      <c r="D92" s="1">
        <v>44278</v>
      </c>
      <c r="E92" s="1">
        <v>44308</v>
      </c>
      <c r="F92">
        <v>8071</v>
      </c>
      <c r="G92">
        <v>0</v>
      </c>
      <c r="H92">
        <v>0</v>
      </c>
      <c r="I92" s="1">
        <v>44279</v>
      </c>
      <c r="J92">
        <v>1</v>
      </c>
      <c r="K92">
        <v>0</v>
      </c>
    </row>
    <row r="93" spans="1:11" x14ac:dyDescent="0.3">
      <c r="A93" t="s">
        <v>13</v>
      </c>
      <c r="B93" t="s">
        <v>75</v>
      </c>
      <c r="C93">
        <v>7043574740</v>
      </c>
      <c r="D93" s="1">
        <v>43875</v>
      </c>
      <c r="E93" s="1">
        <v>43905</v>
      </c>
      <c r="F93">
        <v>8342</v>
      </c>
      <c r="G93">
        <v>1</v>
      </c>
      <c r="H93">
        <v>0</v>
      </c>
      <c r="I93" s="1">
        <v>43910</v>
      </c>
      <c r="J93">
        <v>35</v>
      </c>
      <c r="K93">
        <v>5</v>
      </c>
    </row>
    <row r="94" spans="1:11" x14ac:dyDescent="0.3">
      <c r="A94" t="s">
        <v>17</v>
      </c>
      <c r="B94" t="s">
        <v>33</v>
      </c>
      <c r="C94">
        <v>326671411</v>
      </c>
      <c r="D94" s="1">
        <v>44192</v>
      </c>
      <c r="E94" s="1">
        <v>44222</v>
      </c>
      <c r="F94">
        <v>8850</v>
      </c>
      <c r="G94">
        <v>1</v>
      </c>
      <c r="H94">
        <v>0</v>
      </c>
      <c r="I94" s="1">
        <v>44214</v>
      </c>
      <c r="J94">
        <v>22</v>
      </c>
      <c r="K94">
        <v>0</v>
      </c>
    </row>
    <row r="95" spans="1:11" x14ac:dyDescent="0.3">
      <c r="A95" t="s">
        <v>11</v>
      </c>
      <c r="B95" t="s">
        <v>76</v>
      </c>
      <c r="C95">
        <v>329307404</v>
      </c>
      <c r="D95" s="1">
        <v>44045</v>
      </c>
      <c r="E95" s="1">
        <v>44075</v>
      </c>
      <c r="F95">
        <v>6853</v>
      </c>
      <c r="G95">
        <v>1</v>
      </c>
      <c r="H95">
        <v>0</v>
      </c>
      <c r="I95" s="1">
        <v>44083</v>
      </c>
      <c r="J95">
        <v>38</v>
      </c>
      <c r="K95">
        <v>8</v>
      </c>
    </row>
    <row r="96" spans="1:11" x14ac:dyDescent="0.3">
      <c r="A96" t="s">
        <v>17</v>
      </c>
      <c r="B96" t="s">
        <v>34</v>
      </c>
      <c r="C96">
        <v>333420180</v>
      </c>
      <c r="D96" s="1">
        <v>44510</v>
      </c>
      <c r="E96" s="1">
        <v>44540</v>
      </c>
      <c r="F96">
        <v>6060</v>
      </c>
      <c r="G96">
        <v>1</v>
      </c>
      <c r="H96">
        <v>0</v>
      </c>
      <c r="I96" s="1">
        <v>44542</v>
      </c>
      <c r="J96">
        <v>32</v>
      </c>
      <c r="K96">
        <v>2</v>
      </c>
    </row>
    <row r="97" spans="1:11" x14ac:dyDescent="0.3">
      <c r="A97" t="s">
        <v>17</v>
      </c>
      <c r="B97" t="s">
        <v>77</v>
      </c>
      <c r="C97">
        <v>354407690</v>
      </c>
      <c r="D97" s="1">
        <v>44298</v>
      </c>
      <c r="E97" s="1">
        <v>44328</v>
      </c>
      <c r="F97">
        <v>4556</v>
      </c>
      <c r="G97">
        <v>0</v>
      </c>
      <c r="H97">
        <v>0</v>
      </c>
      <c r="I97" s="1">
        <v>44303</v>
      </c>
      <c r="J97">
        <v>5</v>
      </c>
      <c r="K97">
        <v>0</v>
      </c>
    </row>
    <row r="98" spans="1:11" x14ac:dyDescent="0.3">
      <c r="A98" t="s">
        <v>22</v>
      </c>
      <c r="B98" t="s">
        <v>78</v>
      </c>
      <c r="C98">
        <v>355095997</v>
      </c>
      <c r="D98" s="1">
        <v>44177</v>
      </c>
      <c r="E98" s="1">
        <v>44207</v>
      </c>
      <c r="F98">
        <v>3138</v>
      </c>
      <c r="G98">
        <v>0</v>
      </c>
      <c r="H98">
        <v>0</v>
      </c>
      <c r="I98" s="1">
        <v>44201</v>
      </c>
      <c r="J98">
        <v>24</v>
      </c>
      <c r="K98">
        <v>0</v>
      </c>
    </row>
    <row r="99" spans="1:11" x14ac:dyDescent="0.3">
      <c r="A99" t="s">
        <v>11</v>
      </c>
      <c r="B99" t="s">
        <v>79</v>
      </c>
      <c r="C99">
        <v>360452276</v>
      </c>
      <c r="D99" s="1">
        <v>43860</v>
      </c>
      <c r="E99" s="1">
        <v>43890</v>
      </c>
      <c r="F99">
        <v>5637</v>
      </c>
      <c r="G99">
        <v>0</v>
      </c>
      <c r="H99">
        <v>0</v>
      </c>
      <c r="I99" s="1">
        <v>43881</v>
      </c>
      <c r="J99">
        <v>21</v>
      </c>
      <c r="K99">
        <v>0</v>
      </c>
    </row>
    <row r="100" spans="1:11" x14ac:dyDescent="0.3">
      <c r="A100" t="s">
        <v>17</v>
      </c>
      <c r="B100" t="s">
        <v>77</v>
      </c>
      <c r="C100">
        <v>367399005</v>
      </c>
      <c r="D100" s="1">
        <v>44418</v>
      </c>
      <c r="E100" s="1">
        <v>44448</v>
      </c>
      <c r="F100">
        <v>5878</v>
      </c>
      <c r="G100">
        <v>0</v>
      </c>
      <c r="H100">
        <v>0</v>
      </c>
      <c r="I100" s="1">
        <v>44418</v>
      </c>
      <c r="J100">
        <v>0</v>
      </c>
      <c r="K100">
        <v>0</v>
      </c>
    </row>
    <row r="101" spans="1:11" x14ac:dyDescent="0.3">
      <c r="A101" t="s">
        <v>13</v>
      </c>
      <c r="B101" t="s">
        <v>75</v>
      </c>
      <c r="C101">
        <v>1294595544</v>
      </c>
      <c r="D101" s="1">
        <v>43879</v>
      </c>
      <c r="E101" s="1">
        <v>43909</v>
      </c>
      <c r="F101">
        <v>7218</v>
      </c>
      <c r="G101">
        <v>1</v>
      </c>
      <c r="H101">
        <v>1</v>
      </c>
      <c r="I101" s="1">
        <v>43925</v>
      </c>
      <c r="J101">
        <v>46</v>
      </c>
      <c r="K101">
        <v>16</v>
      </c>
    </row>
    <row r="102" spans="1:11" x14ac:dyDescent="0.3">
      <c r="A102" t="s">
        <v>22</v>
      </c>
      <c r="B102" t="s">
        <v>65</v>
      </c>
      <c r="C102">
        <v>371943035</v>
      </c>
      <c r="D102" s="1">
        <v>44493</v>
      </c>
      <c r="E102" s="1">
        <v>44523</v>
      </c>
      <c r="F102">
        <v>7669</v>
      </c>
      <c r="G102">
        <v>0</v>
      </c>
      <c r="H102">
        <v>0</v>
      </c>
      <c r="I102" s="1">
        <v>44515</v>
      </c>
      <c r="J102">
        <v>22</v>
      </c>
      <c r="K102">
        <v>0</v>
      </c>
    </row>
    <row r="103" spans="1:11" x14ac:dyDescent="0.3">
      <c r="A103" t="s">
        <v>11</v>
      </c>
      <c r="B103" t="s">
        <v>73</v>
      </c>
      <c r="C103">
        <v>374328279</v>
      </c>
      <c r="D103" s="1">
        <v>44385</v>
      </c>
      <c r="E103" s="1">
        <v>44415</v>
      </c>
      <c r="F103">
        <v>6000</v>
      </c>
      <c r="G103">
        <v>0</v>
      </c>
      <c r="H103">
        <v>0</v>
      </c>
      <c r="I103" s="1">
        <v>44410</v>
      </c>
      <c r="J103">
        <v>25</v>
      </c>
      <c r="K103">
        <v>0</v>
      </c>
    </row>
    <row r="104" spans="1:11" x14ac:dyDescent="0.3">
      <c r="A104" t="s">
        <v>22</v>
      </c>
      <c r="B104" t="s">
        <v>72</v>
      </c>
      <c r="C104">
        <v>374625254</v>
      </c>
      <c r="D104" s="1">
        <v>44289</v>
      </c>
      <c r="E104" s="1">
        <v>44319</v>
      </c>
      <c r="F104">
        <v>3782</v>
      </c>
      <c r="G104">
        <v>0</v>
      </c>
      <c r="H104">
        <v>0</v>
      </c>
      <c r="I104" s="1">
        <v>44311</v>
      </c>
      <c r="J104">
        <v>22</v>
      </c>
      <c r="K104">
        <v>0</v>
      </c>
    </row>
    <row r="105" spans="1:11" x14ac:dyDescent="0.3">
      <c r="A105" t="s">
        <v>20</v>
      </c>
      <c r="B105" t="s">
        <v>80</v>
      </c>
      <c r="C105">
        <v>374628242</v>
      </c>
      <c r="D105" s="1">
        <v>44325</v>
      </c>
      <c r="E105" s="1">
        <v>44355</v>
      </c>
      <c r="F105">
        <v>2993</v>
      </c>
      <c r="G105">
        <v>0</v>
      </c>
      <c r="H105">
        <v>0</v>
      </c>
      <c r="I105" s="1">
        <v>44344</v>
      </c>
      <c r="J105">
        <v>19</v>
      </c>
      <c r="K105">
        <v>0</v>
      </c>
    </row>
    <row r="106" spans="1:11" x14ac:dyDescent="0.3">
      <c r="A106" t="s">
        <v>11</v>
      </c>
      <c r="B106" t="s">
        <v>57</v>
      </c>
      <c r="C106">
        <v>380292674</v>
      </c>
      <c r="D106" s="1">
        <v>44257</v>
      </c>
      <c r="E106" s="1">
        <v>44287</v>
      </c>
      <c r="F106">
        <v>2683</v>
      </c>
      <c r="G106">
        <v>0</v>
      </c>
      <c r="H106">
        <v>0</v>
      </c>
      <c r="I106" s="1">
        <v>44296</v>
      </c>
      <c r="J106">
        <v>39</v>
      </c>
      <c r="K106">
        <v>9</v>
      </c>
    </row>
    <row r="107" spans="1:11" x14ac:dyDescent="0.3">
      <c r="A107" t="s">
        <v>20</v>
      </c>
      <c r="B107" t="s">
        <v>81</v>
      </c>
      <c r="C107">
        <v>381841466</v>
      </c>
      <c r="D107" s="1">
        <v>44512</v>
      </c>
      <c r="E107" s="1">
        <v>44542</v>
      </c>
      <c r="F107">
        <v>3295</v>
      </c>
      <c r="G107">
        <v>0</v>
      </c>
      <c r="H107">
        <v>0</v>
      </c>
      <c r="I107" s="1">
        <v>44515</v>
      </c>
      <c r="J107">
        <v>3</v>
      </c>
      <c r="K107">
        <v>0</v>
      </c>
    </row>
    <row r="108" spans="1:11" x14ac:dyDescent="0.3">
      <c r="A108" t="s">
        <v>11</v>
      </c>
      <c r="B108" t="s">
        <v>15</v>
      </c>
      <c r="C108">
        <v>385813290</v>
      </c>
      <c r="D108" s="1">
        <v>43958</v>
      </c>
      <c r="E108" s="1">
        <v>43988</v>
      </c>
      <c r="F108">
        <v>7390</v>
      </c>
      <c r="G108">
        <v>0</v>
      </c>
      <c r="H108">
        <v>0</v>
      </c>
      <c r="I108" s="1">
        <v>43959</v>
      </c>
      <c r="J108">
        <v>1</v>
      </c>
      <c r="K108">
        <v>0</v>
      </c>
    </row>
    <row r="109" spans="1:11" x14ac:dyDescent="0.3">
      <c r="A109" t="s">
        <v>22</v>
      </c>
      <c r="B109" t="s">
        <v>82</v>
      </c>
      <c r="C109">
        <v>387380707</v>
      </c>
      <c r="D109" s="1">
        <v>44063</v>
      </c>
      <c r="E109" s="1">
        <v>44093</v>
      </c>
      <c r="F109">
        <v>6295</v>
      </c>
      <c r="G109">
        <v>0</v>
      </c>
      <c r="H109">
        <v>0</v>
      </c>
      <c r="I109" s="1">
        <v>44089</v>
      </c>
      <c r="J109">
        <v>26</v>
      </c>
      <c r="K109">
        <v>0</v>
      </c>
    </row>
    <row r="110" spans="1:11" x14ac:dyDescent="0.3">
      <c r="A110" t="s">
        <v>17</v>
      </c>
      <c r="B110" t="s">
        <v>33</v>
      </c>
      <c r="C110">
        <v>391669562</v>
      </c>
      <c r="D110" s="1">
        <v>44051</v>
      </c>
      <c r="E110" s="1">
        <v>44081</v>
      </c>
      <c r="F110">
        <v>7198</v>
      </c>
      <c r="G110">
        <v>1</v>
      </c>
      <c r="H110">
        <v>0</v>
      </c>
      <c r="I110" s="1">
        <v>44078</v>
      </c>
      <c r="J110">
        <v>27</v>
      </c>
      <c r="K110">
        <v>0</v>
      </c>
    </row>
    <row r="111" spans="1:11" x14ac:dyDescent="0.3">
      <c r="A111" t="s">
        <v>13</v>
      </c>
      <c r="B111" t="s">
        <v>83</v>
      </c>
      <c r="C111">
        <v>401983784</v>
      </c>
      <c r="D111" s="1">
        <v>44425</v>
      </c>
      <c r="E111" s="1">
        <v>44455</v>
      </c>
      <c r="F111">
        <v>5160</v>
      </c>
      <c r="G111">
        <v>0</v>
      </c>
      <c r="H111">
        <v>0</v>
      </c>
      <c r="I111" s="1">
        <v>44443</v>
      </c>
      <c r="J111">
        <v>18</v>
      </c>
      <c r="K111">
        <v>0</v>
      </c>
    </row>
    <row r="112" spans="1:11" x14ac:dyDescent="0.3">
      <c r="A112" t="s">
        <v>20</v>
      </c>
      <c r="B112" t="s">
        <v>81</v>
      </c>
      <c r="C112">
        <v>420999665</v>
      </c>
      <c r="D112" s="1">
        <v>44307</v>
      </c>
      <c r="E112" s="1">
        <v>44337</v>
      </c>
      <c r="F112">
        <v>3412</v>
      </c>
      <c r="G112">
        <v>1</v>
      </c>
      <c r="H112">
        <v>0</v>
      </c>
      <c r="I112" s="1">
        <v>44326</v>
      </c>
      <c r="J112">
        <v>19</v>
      </c>
      <c r="K112">
        <v>0</v>
      </c>
    </row>
    <row r="113" spans="1:11" x14ac:dyDescent="0.3">
      <c r="A113" t="s">
        <v>11</v>
      </c>
      <c r="B113" t="s">
        <v>79</v>
      </c>
      <c r="C113">
        <v>423629217</v>
      </c>
      <c r="D113" s="1">
        <v>44052</v>
      </c>
      <c r="E113" s="1">
        <v>44082</v>
      </c>
      <c r="F113">
        <v>5734</v>
      </c>
      <c r="G113">
        <v>0</v>
      </c>
      <c r="H113">
        <v>0</v>
      </c>
      <c r="I113" s="1">
        <v>44077</v>
      </c>
      <c r="J113">
        <v>25</v>
      </c>
      <c r="K113">
        <v>0</v>
      </c>
    </row>
    <row r="114" spans="1:11" x14ac:dyDescent="0.3">
      <c r="A114" t="s">
        <v>13</v>
      </c>
      <c r="B114" t="s">
        <v>27</v>
      </c>
      <c r="C114">
        <v>428154463</v>
      </c>
      <c r="D114" s="1">
        <v>43954</v>
      </c>
      <c r="E114" s="1">
        <v>43984</v>
      </c>
      <c r="F114">
        <v>3951</v>
      </c>
      <c r="G114">
        <v>0</v>
      </c>
      <c r="H114">
        <v>0</v>
      </c>
      <c r="I114" s="1">
        <v>43972</v>
      </c>
      <c r="J114">
        <v>18</v>
      </c>
      <c r="K114">
        <v>0</v>
      </c>
    </row>
    <row r="115" spans="1:11" x14ac:dyDescent="0.3">
      <c r="A115" t="s">
        <v>11</v>
      </c>
      <c r="B115" t="s">
        <v>55</v>
      </c>
      <c r="C115">
        <v>428957919</v>
      </c>
      <c r="D115" s="1">
        <v>43874</v>
      </c>
      <c r="E115" s="1">
        <v>43904</v>
      </c>
      <c r="F115">
        <v>8674</v>
      </c>
      <c r="G115">
        <v>0</v>
      </c>
      <c r="H115">
        <v>0</v>
      </c>
      <c r="I115" s="1">
        <v>43920</v>
      </c>
      <c r="J115">
        <v>46</v>
      </c>
      <c r="K115">
        <v>16</v>
      </c>
    </row>
    <row r="116" spans="1:11" x14ac:dyDescent="0.3">
      <c r="A116" t="s">
        <v>13</v>
      </c>
      <c r="B116" t="s">
        <v>84</v>
      </c>
      <c r="C116">
        <v>449356610</v>
      </c>
      <c r="D116" s="1">
        <v>44200</v>
      </c>
      <c r="E116" s="1">
        <v>44230</v>
      </c>
      <c r="F116">
        <v>7746</v>
      </c>
      <c r="G116">
        <v>0</v>
      </c>
      <c r="H116">
        <v>0</v>
      </c>
      <c r="I116" s="1">
        <v>44220</v>
      </c>
      <c r="J116">
        <v>20</v>
      </c>
      <c r="K116">
        <v>0</v>
      </c>
    </row>
    <row r="117" spans="1:11" x14ac:dyDescent="0.3">
      <c r="A117" t="s">
        <v>11</v>
      </c>
      <c r="B117" t="s">
        <v>61</v>
      </c>
      <c r="C117">
        <v>451448142</v>
      </c>
      <c r="D117" s="1">
        <v>44155</v>
      </c>
      <c r="E117" s="1">
        <v>44185</v>
      </c>
      <c r="F117">
        <v>5581</v>
      </c>
      <c r="G117">
        <v>0</v>
      </c>
      <c r="H117">
        <v>0</v>
      </c>
      <c r="I117" s="1">
        <v>44180</v>
      </c>
      <c r="J117">
        <v>25</v>
      </c>
      <c r="K117">
        <v>0</v>
      </c>
    </row>
    <row r="118" spans="1:11" x14ac:dyDescent="0.3">
      <c r="A118" t="s">
        <v>13</v>
      </c>
      <c r="B118" t="s">
        <v>83</v>
      </c>
      <c r="C118">
        <v>472551457</v>
      </c>
      <c r="D118" s="1">
        <v>44397</v>
      </c>
      <c r="E118" s="1">
        <v>44427</v>
      </c>
      <c r="F118">
        <v>6628</v>
      </c>
      <c r="G118">
        <v>0</v>
      </c>
      <c r="H118">
        <v>0</v>
      </c>
      <c r="I118" s="1">
        <v>44412</v>
      </c>
      <c r="J118">
        <v>15</v>
      </c>
      <c r="K118">
        <v>0</v>
      </c>
    </row>
    <row r="119" spans="1:11" x14ac:dyDescent="0.3">
      <c r="A119" t="s">
        <v>11</v>
      </c>
      <c r="B119" t="s">
        <v>12</v>
      </c>
      <c r="C119">
        <v>476918544</v>
      </c>
      <c r="D119" s="1">
        <v>44241</v>
      </c>
      <c r="E119" s="1">
        <v>44271</v>
      </c>
      <c r="F119">
        <v>5521</v>
      </c>
      <c r="G119">
        <v>0</v>
      </c>
      <c r="H119">
        <v>0</v>
      </c>
      <c r="I119" s="1">
        <v>44258</v>
      </c>
      <c r="J119">
        <v>17</v>
      </c>
      <c r="K119">
        <v>0</v>
      </c>
    </row>
    <row r="120" spans="1:11" x14ac:dyDescent="0.3">
      <c r="A120" t="s">
        <v>11</v>
      </c>
      <c r="B120" t="s">
        <v>50</v>
      </c>
      <c r="C120">
        <v>479534953</v>
      </c>
      <c r="D120" s="1">
        <v>44299</v>
      </c>
      <c r="E120" s="1">
        <v>44329</v>
      </c>
      <c r="F120">
        <v>6583</v>
      </c>
      <c r="G120">
        <v>0</v>
      </c>
      <c r="H120">
        <v>0</v>
      </c>
      <c r="I120" s="1">
        <v>44349</v>
      </c>
      <c r="J120">
        <v>50</v>
      </c>
      <c r="K120">
        <v>20</v>
      </c>
    </row>
    <row r="121" spans="1:11" x14ac:dyDescent="0.3">
      <c r="A121" t="s">
        <v>22</v>
      </c>
      <c r="B121" t="s">
        <v>23</v>
      </c>
      <c r="C121">
        <v>485064626</v>
      </c>
      <c r="D121" s="1">
        <v>44110</v>
      </c>
      <c r="E121" s="1">
        <v>44140</v>
      </c>
      <c r="F121">
        <v>8031</v>
      </c>
      <c r="G121">
        <v>0</v>
      </c>
      <c r="H121">
        <v>0</v>
      </c>
      <c r="I121" s="1">
        <v>44148</v>
      </c>
      <c r="J121">
        <v>38</v>
      </c>
      <c r="K121">
        <v>8</v>
      </c>
    </row>
    <row r="122" spans="1:11" x14ac:dyDescent="0.3">
      <c r="A122" t="s">
        <v>22</v>
      </c>
      <c r="B122" t="s">
        <v>72</v>
      </c>
      <c r="C122">
        <v>488925270</v>
      </c>
      <c r="D122" s="1">
        <v>44334</v>
      </c>
      <c r="E122" s="1">
        <v>44364</v>
      </c>
      <c r="F122">
        <v>4054</v>
      </c>
      <c r="G122">
        <v>0</v>
      </c>
      <c r="H122">
        <v>0</v>
      </c>
      <c r="I122" s="1">
        <v>44354</v>
      </c>
      <c r="J122">
        <v>20</v>
      </c>
      <c r="K122">
        <v>0</v>
      </c>
    </row>
    <row r="123" spans="1:11" x14ac:dyDescent="0.3">
      <c r="A123" t="s">
        <v>22</v>
      </c>
      <c r="B123" t="s">
        <v>85</v>
      </c>
      <c r="C123">
        <v>489697015</v>
      </c>
      <c r="D123" s="1">
        <v>43937</v>
      </c>
      <c r="E123" s="1">
        <v>43967</v>
      </c>
      <c r="F123">
        <v>4144</v>
      </c>
      <c r="G123">
        <v>0</v>
      </c>
      <c r="H123">
        <v>0</v>
      </c>
      <c r="I123" s="1">
        <v>43973</v>
      </c>
      <c r="J123">
        <v>36</v>
      </c>
      <c r="K123">
        <v>6</v>
      </c>
    </row>
    <row r="124" spans="1:11" x14ac:dyDescent="0.3">
      <c r="A124" t="s">
        <v>22</v>
      </c>
      <c r="B124" t="s">
        <v>47</v>
      </c>
      <c r="C124">
        <v>490252754</v>
      </c>
      <c r="D124" s="1">
        <v>44324</v>
      </c>
      <c r="E124" s="1">
        <v>44354</v>
      </c>
      <c r="F124">
        <v>3629</v>
      </c>
      <c r="G124">
        <v>0</v>
      </c>
      <c r="H124">
        <v>0</v>
      </c>
      <c r="I124" s="1">
        <v>44361</v>
      </c>
      <c r="J124">
        <v>37</v>
      </c>
      <c r="K124">
        <v>7</v>
      </c>
    </row>
    <row r="125" spans="1:11" x14ac:dyDescent="0.3">
      <c r="A125" t="s">
        <v>22</v>
      </c>
      <c r="B125" t="s">
        <v>86</v>
      </c>
      <c r="C125">
        <v>493580936</v>
      </c>
      <c r="D125" s="1">
        <v>43999</v>
      </c>
      <c r="E125" s="1">
        <v>44029</v>
      </c>
      <c r="F125">
        <v>6022</v>
      </c>
      <c r="G125">
        <v>1</v>
      </c>
      <c r="H125">
        <v>0</v>
      </c>
      <c r="I125" s="1">
        <v>44036</v>
      </c>
      <c r="J125">
        <v>37</v>
      </c>
      <c r="K125">
        <v>7</v>
      </c>
    </row>
    <row r="126" spans="1:11" x14ac:dyDescent="0.3">
      <c r="A126" t="s">
        <v>11</v>
      </c>
      <c r="B126" t="s">
        <v>87</v>
      </c>
      <c r="C126">
        <v>496849530</v>
      </c>
      <c r="D126" s="1">
        <v>44349</v>
      </c>
      <c r="E126" s="1">
        <v>44379</v>
      </c>
      <c r="F126">
        <v>5971</v>
      </c>
      <c r="G126">
        <v>0</v>
      </c>
      <c r="H126">
        <v>0</v>
      </c>
      <c r="I126" s="1">
        <v>44363</v>
      </c>
      <c r="J126">
        <v>14</v>
      </c>
      <c r="K126">
        <v>0</v>
      </c>
    </row>
    <row r="127" spans="1:11" x14ac:dyDescent="0.3">
      <c r="A127" t="s">
        <v>20</v>
      </c>
      <c r="B127" t="s">
        <v>46</v>
      </c>
      <c r="C127">
        <v>497305913</v>
      </c>
      <c r="D127" s="1">
        <v>44142</v>
      </c>
      <c r="E127" s="1">
        <v>44172</v>
      </c>
      <c r="F127">
        <v>5474</v>
      </c>
      <c r="G127">
        <v>1</v>
      </c>
      <c r="H127">
        <v>0</v>
      </c>
      <c r="I127" s="1">
        <v>44164</v>
      </c>
      <c r="J127">
        <v>22</v>
      </c>
      <c r="K127">
        <v>0</v>
      </c>
    </row>
    <row r="128" spans="1:11" x14ac:dyDescent="0.3">
      <c r="A128" t="s">
        <v>13</v>
      </c>
      <c r="B128" t="s">
        <v>41</v>
      </c>
      <c r="C128">
        <v>5902046936</v>
      </c>
      <c r="D128" s="1">
        <v>43880</v>
      </c>
      <c r="E128" s="1">
        <v>43910</v>
      </c>
      <c r="F128">
        <v>7494</v>
      </c>
      <c r="G128">
        <v>1</v>
      </c>
      <c r="H128">
        <v>1</v>
      </c>
      <c r="I128" s="1">
        <v>43918</v>
      </c>
      <c r="J128">
        <v>38</v>
      </c>
      <c r="K128">
        <v>8</v>
      </c>
    </row>
    <row r="129" spans="1:11" x14ac:dyDescent="0.3">
      <c r="A129" t="s">
        <v>20</v>
      </c>
      <c r="B129" t="s">
        <v>69</v>
      </c>
      <c r="C129">
        <v>500975230</v>
      </c>
      <c r="D129" s="1">
        <v>44304</v>
      </c>
      <c r="E129" s="1">
        <v>44334</v>
      </c>
      <c r="F129">
        <v>3781</v>
      </c>
      <c r="G129">
        <v>0</v>
      </c>
      <c r="H129">
        <v>0</v>
      </c>
      <c r="I129" s="1">
        <v>44339</v>
      </c>
      <c r="J129">
        <v>35</v>
      </c>
      <c r="K129">
        <v>5</v>
      </c>
    </row>
    <row r="130" spans="1:11" x14ac:dyDescent="0.3">
      <c r="A130" t="s">
        <v>20</v>
      </c>
      <c r="B130" t="s">
        <v>60</v>
      </c>
      <c r="C130">
        <v>511851896</v>
      </c>
      <c r="D130" s="1">
        <v>44191</v>
      </c>
      <c r="E130" s="1">
        <v>44221</v>
      </c>
      <c r="F130">
        <v>827</v>
      </c>
      <c r="G130">
        <v>0</v>
      </c>
      <c r="H130">
        <v>0</v>
      </c>
      <c r="I130" s="1">
        <v>44202</v>
      </c>
      <c r="J130">
        <v>11</v>
      </c>
      <c r="K130">
        <v>0</v>
      </c>
    </row>
    <row r="131" spans="1:11" x14ac:dyDescent="0.3">
      <c r="A131" t="s">
        <v>11</v>
      </c>
      <c r="B131" t="s">
        <v>39</v>
      </c>
      <c r="C131">
        <v>512194602</v>
      </c>
      <c r="D131" s="1">
        <v>43918</v>
      </c>
      <c r="E131" s="1">
        <v>43948</v>
      </c>
      <c r="F131">
        <v>6440</v>
      </c>
      <c r="G131">
        <v>0</v>
      </c>
      <c r="H131">
        <v>0</v>
      </c>
      <c r="I131" s="1">
        <v>43949</v>
      </c>
      <c r="J131">
        <v>31</v>
      </c>
      <c r="K131">
        <v>1</v>
      </c>
    </row>
    <row r="132" spans="1:11" x14ac:dyDescent="0.3">
      <c r="A132" t="s">
        <v>22</v>
      </c>
      <c r="B132" t="s">
        <v>88</v>
      </c>
      <c r="C132">
        <v>514496777</v>
      </c>
      <c r="D132" s="1">
        <v>44088</v>
      </c>
      <c r="E132" s="1">
        <v>44118</v>
      </c>
      <c r="F132">
        <v>3286</v>
      </c>
      <c r="G132">
        <v>0</v>
      </c>
      <c r="H132">
        <v>0</v>
      </c>
      <c r="I132" s="1">
        <v>44121</v>
      </c>
      <c r="J132">
        <v>33</v>
      </c>
      <c r="K132">
        <v>3</v>
      </c>
    </row>
    <row r="133" spans="1:11" x14ac:dyDescent="0.3">
      <c r="A133" t="s">
        <v>22</v>
      </c>
      <c r="B133" t="s">
        <v>89</v>
      </c>
      <c r="C133">
        <v>519700354</v>
      </c>
      <c r="D133" s="1">
        <v>43899</v>
      </c>
      <c r="E133" s="1">
        <v>43929</v>
      </c>
      <c r="F133">
        <v>3217</v>
      </c>
      <c r="G133">
        <v>0</v>
      </c>
      <c r="H133">
        <v>0</v>
      </c>
      <c r="I133" s="1">
        <v>43939</v>
      </c>
      <c r="J133">
        <v>40</v>
      </c>
      <c r="K133">
        <v>10</v>
      </c>
    </row>
    <row r="134" spans="1:11" x14ac:dyDescent="0.3">
      <c r="A134" t="s">
        <v>20</v>
      </c>
      <c r="B134" t="s">
        <v>90</v>
      </c>
      <c r="C134">
        <v>523612895</v>
      </c>
      <c r="D134" s="1">
        <v>43938</v>
      </c>
      <c r="E134" s="1">
        <v>43968</v>
      </c>
      <c r="F134">
        <v>2877</v>
      </c>
      <c r="G134">
        <v>0</v>
      </c>
      <c r="H134">
        <v>0</v>
      </c>
      <c r="I134" s="1">
        <v>43975</v>
      </c>
      <c r="J134">
        <v>37</v>
      </c>
      <c r="K134">
        <v>7</v>
      </c>
    </row>
    <row r="135" spans="1:11" x14ac:dyDescent="0.3">
      <c r="A135" t="s">
        <v>11</v>
      </c>
      <c r="B135" t="s">
        <v>91</v>
      </c>
      <c r="C135">
        <v>524611481</v>
      </c>
      <c r="D135" s="1">
        <v>44109</v>
      </c>
      <c r="E135" s="1">
        <v>44139</v>
      </c>
      <c r="F135">
        <v>5786</v>
      </c>
      <c r="G135">
        <v>0</v>
      </c>
      <c r="H135">
        <v>0</v>
      </c>
      <c r="I135" s="1">
        <v>44127</v>
      </c>
      <c r="J135">
        <v>18</v>
      </c>
      <c r="K135">
        <v>0</v>
      </c>
    </row>
    <row r="136" spans="1:11" x14ac:dyDescent="0.3">
      <c r="A136" t="s">
        <v>13</v>
      </c>
      <c r="B136" t="s">
        <v>59</v>
      </c>
      <c r="C136">
        <v>524798729</v>
      </c>
      <c r="D136" s="1">
        <v>44488</v>
      </c>
      <c r="E136" s="1">
        <v>44518</v>
      </c>
      <c r="F136">
        <v>5778</v>
      </c>
      <c r="G136">
        <v>0</v>
      </c>
      <c r="H136">
        <v>0</v>
      </c>
      <c r="I136" s="1">
        <v>44516</v>
      </c>
      <c r="J136">
        <v>28</v>
      </c>
      <c r="K136">
        <v>0</v>
      </c>
    </row>
    <row r="137" spans="1:11" x14ac:dyDescent="0.3">
      <c r="A137" t="s">
        <v>13</v>
      </c>
      <c r="B137" t="s">
        <v>92</v>
      </c>
      <c r="C137">
        <v>528993923</v>
      </c>
      <c r="D137" s="1">
        <v>44249</v>
      </c>
      <c r="E137" s="1">
        <v>44279</v>
      </c>
      <c r="F137">
        <v>9022</v>
      </c>
      <c r="G137">
        <v>0</v>
      </c>
      <c r="H137">
        <v>0</v>
      </c>
      <c r="I137" s="1">
        <v>44269</v>
      </c>
      <c r="J137">
        <v>20</v>
      </c>
      <c r="K137">
        <v>0</v>
      </c>
    </row>
    <row r="138" spans="1:11" x14ac:dyDescent="0.3">
      <c r="A138" t="s">
        <v>11</v>
      </c>
      <c r="B138" t="s">
        <v>44</v>
      </c>
      <c r="C138">
        <v>533597326</v>
      </c>
      <c r="D138" s="1">
        <v>44063</v>
      </c>
      <c r="E138" s="1">
        <v>44093</v>
      </c>
      <c r="F138">
        <v>6549</v>
      </c>
      <c r="G138">
        <v>0</v>
      </c>
      <c r="H138">
        <v>0</v>
      </c>
      <c r="I138" s="1">
        <v>44086</v>
      </c>
      <c r="J138">
        <v>23</v>
      </c>
      <c r="K138">
        <v>0</v>
      </c>
    </row>
    <row r="139" spans="1:11" x14ac:dyDescent="0.3">
      <c r="A139" t="s">
        <v>11</v>
      </c>
      <c r="B139" t="s">
        <v>61</v>
      </c>
      <c r="C139">
        <v>535335924</v>
      </c>
      <c r="D139" s="1">
        <v>44022</v>
      </c>
      <c r="E139" s="1">
        <v>44052</v>
      </c>
      <c r="F139">
        <v>5788</v>
      </c>
      <c r="G139">
        <v>0</v>
      </c>
      <c r="H139">
        <v>0</v>
      </c>
      <c r="I139" s="1">
        <v>44064</v>
      </c>
      <c r="J139">
        <v>42</v>
      </c>
      <c r="K139">
        <v>12</v>
      </c>
    </row>
    <row r="140" spans="1:11" x14ac:dyDescent="0.3">
      <c r="A140" t="s">
        <v>11</v>
      </c>
      <c r="B140" t="s">
        <v>49</v>
      </c>
      <c r="C140">
        <v>535641538</v>
      </c>
      <c r="D140" s="1">
        <v>43947</v>
      </c>
      <c r="E140" s="1">
        <v>43977</v>
      </c>
      <c r="F140">
        <v>6501</v>
      </c>
      <c r="G140">
        <v>0</v>
      </c>
      <c r="H140">
        <v>0</v>
      </c>
      <c r="I140" s="1">
        <v>43969</v>
      </c>
      <c r="J140">
        <v>22</v>
      </c>
      <c r="K140">
        <v>0</v>
      </c>
    </row>
    <row r="141" spans="1:11" x14ac:dyDescent="0.3">
      <c r="A141" t="s">
        <v>13</v>
      </c>
      <c r="B141" t="s">
        <v>14</v>
      </c>
      <c r="C141">
        <v>537837854</v>
      </c>
      <c r="D141" s="1">
        <v>43882</v>
      </c>
      <c r="E141" s="1">
        <v>43912</v>
      </c>
      <c r="F141">
        <v>7951</v>
      </c>
      <c r="G141">
        <v>0</v>
      </c>
      <c r="H141">
        <v>0</v>
      </c>
      <c r="I141" s="1">
        <v>43928</v>
      </c>
      <c r="J141">
        <v>46</v>
      </c>
      <c r="K141">
        <v>16</v>
      </c>
    </row>
    <row r="142" spans="1:11" x14ac:dyDescent="0.3">
      <c r="A142" t="s">
        <v>13</v>
      </c>
      <c r="B142" t="s">
        <v>70</v>
      </c>
      <c r="C142">
        <v>540061441</v>
      </c>
      <c r="D142" s="1">
        <v>44226</v>
      </c>
      <c r="E142" s="1">
        <v>44256</v>
      </c>
      <c r="F142">
        <v>8550</v>
      </c>
      <c r="G142">
        <v>0</v>
      </c>
      <c r="H142">
        <v>0</v>
      </c>
      <c r="I142" s="1">
        <v>44240</v>
      </c>
      <c r="J142">
        <v>14</v>
      </c>
      <c r="K142">
        <v>0</v>
      </c>
    </row>
    <row r="143" spans="1:11" x14ac:dyDescent="0.3">
      <c r="A143" t="s">
        <v>20</v>
      </c>
      <c r="B143" t="s">
        <v>60</v>
      </c>
      <c r="C143">
        <v>540659475</v>
      </c>
      <c r="D143" s="1">
        <v>44232</v>
      </c>
      <c r="E143" s="1">
        <v>44262</v>
      </c>
      <c r="F143">
        <v>3933</v>
      </c>
      <c r="G143">
        <v>1</v>
      </c>
      <c r="H143">
        <v>0</v>
      </c>
      <c r="I143" s="1">
        <v>44261</v>
      </c>
      <c r="J143">
        <v>29</v>
      </c>
      <c r="K143">
        <v>0</v>
      </c>
    </row>
    <row r="144" spans="1:11" x14ac:dyDescent="0.3">
      <c r="A144" t="s">
        <v>22</v>
      </c>
      <c r="B144" t="s">
        <v>65</v>
      </c>
      <c r="C144">
        <v>552732928</v>
      </c>
      <c r="D144" s="1">
        <v>44363</v>
      </c>
      <c r="E144" s="1">
        <v>44393</v>
      </c>
      <c r="F144">
        <v>6226</v>
      </c>
      <c r="G144">
        <v>0</v>
      </c>
      <c r="H144">
        <v>0</v>
      </c>
      <c r="I144" s="1">
        <v>44380</v>
      </c>
      <c r="J144">
        <v>17</v>
      </c>
      <c r="K144">
        <v>0</v>
      </c>
    </row>
    <row r="145" spans="1:11" x14ac:dyDescent="0.3">
      <c r="A145" t="s">
        <v>13</v>
      </c>
      <c r="B145" t="s">
        <v>27</v>
      </c>
      <c r="C145">
        <v>6321822878</v>
      </c>
      <c r="D145" s="1">
        <v>43881</v>
      </c>
      <c r="E145" s="1">
        <v>43911</v>
      </c>
      <c r="F145">
        <v>5919</v>
      </c>
      <c r="G145">
        <v>1</v>
      </c>
      <c r="H145">
        <v>0</v>
      </c>
      <c r="I145" s="1">
        <v>43910</v>
      </c>
      <c r="J145">
        <v>29</v>
      </c>
      <c r="K145">
        <v>0</v>
      </c>
    </row>
    <row r="146" spans="1:11" x14ac:dyDescent="0.3">
      <c r="A146" t="s">
        <v>22</v>
      </c>
      <c r="B146" t="s">
        <v>23</v>
      </c>
      <c r="C146">
        <v>557941160</v>
      </c>
      <c r="D146" s="1">
        <v>44440</v>
      </c>
      <c r="E146" s="1">
        <v>44470</v>
      </c>
      <c r="F146">
        <v>7377</v>
      </c>
      <c r="G146">
        <v>1</v>
      </c>
      <c r="H146">
        <v>0</v>
      </c>
      <c r="I146" s="1">
        <v>44485</v>
      </c>
      <c r="J146">
        <v>45</v>
      </c>
      <c r="K146">
        <v>15</v>
      </c>
    </row>
    <row r="147" spans="1:11" x14ac:dyDescent="0.3">
      <c r="A147" t="s">
        <v>17</v>
      </c>
      <c r="B147" t="s">
        <v>42</v>
      </c>
      <c r="C147">
        <v>561711596</v>
      </c>
      <c r="D147" s="1">
        <v>44302</v>
      </c>
      <c r="E147" s="1">
        <v>44332</v>
      </c>
      <c r="F147">
        <v>3738</v>
      </c>
      <c r="G147">
        <v>1</v>
      </c>
      <c r="H147">
        <v>1</v>
      </c>
      <c r="I147" s="1">
        <v>44337</v>
      </c>
      <c r="J147">
        <v>35</v>
      </c>
      <c r="K147">
        <v>5</v>
      </c>
    </row>
    <row r="148" spans="1:11" x14ac:dyDescent="0.3">
      <c r="A148" t="s">
        <v>17</v>
      </c>
      <c r="B148" t="s">
        <v>93</v>
      </c>
      <c r="C148">
        <v>565497922</v>
      </c>
      <c r="D148" s="1">
        <v>44134</v>
      </c>
      <c r="E148" s="1">
        <v>44164</v>
      </c>
      <c r="F148">
        <v>6080</v>
      </c>
      <c r="G148">
        <v>0</v>
      </c>
      <c r="H148">
        <v>0</v>
      </c>
      <c r="I148" s="1">
        <v>44159</v>
      </c>
      <c r="J148">
        <v>25</v>
      </c>
      <c r="K148">
        <v>0</v>
      </c>
    </row>
    <row r="149" spans="1:11" x14ac:dyDescent="0.3">
      <c r="A149" t="s">
        <v>22</v>
      </c>
      <c r="B149" t="s">
        <v>23</v>
      </c>
      <c r="C149">
        <v>572625167</v>
      </c>
      <c r="D149" s="1">
        <v>44340</v>
      </c>
      <c r="E149" s="1">
        <v>44370</v>
      </c>
      <c r="F149">
        <v>10298</v>
      </c>
      <c r="G149">
        <v>0</v>
      </c>
      <c r="H149">
        <v>0</v>
      </c>
      <c r="I149" s="1">
        <v>44372</v>
      </c>
      <c r="J149">
        <v>32</v>
      </c>
      <c r="K149">
        <v>2</v>
      </c>
    </row>
    <row r="150" spans="1:11" x14ac:dyDescent="0.3">
      <c r="A150" t="s">
        <v>13</v>
      </c>
      <c r="B150" t="s">
        <v>62</v>
      </c>
      <c r="C150">
        <v>572998733</v>
      </c>
      <c r="D150" s="1">
        <v>43940</v>
      </c>
      <c r="E150" s="1">
        <v>43970</v>
      </c>
      <c r="F150">
        <v>7002</v>
      </c>
      <c r="G150">
        <v>0</v>
      </c>
      <c r="H150">
        <v>0</v>
      </c>
      <c r="I150" s="1">
        <v>43972</v>
      </c>
      <c r="J150">
        <v>32</v>
      </c>
      <c r="K150">
        <v>2</v>
      </c>
    </row>
    <row r="151" spans="1:11" x14ac:dyDescent="0.3">
      <c r="A151" t="s">
        <v>20</v>
      </c>
      <c r="B151" t="s">
        <v>63</v>
      </c>
      <c r="C151">
        <v>578091983</v>
      </c>
      <c r="D151" s="1">
        <v>44178</v>
      </c>
      <c r="E151" s="1">
        <v>44208</v>
      </c>
      <c r="F151">
        <v>3609</v>
      </c>
      <c r="G151">
        <v>0</v>
      </c>
      <c r="H151">
        <v>0</v>
      </c>
      <c r="I151" s="1">
        <v>44226</v>
      </c>
      <c r="J151">
        <v>48</v>
      </c>
      <c r="K151">
        <v>18</v>
      </c>
    </row>
    <row r="152" spans="1:11" x14ac:dyDescent="0.3">
      <c r="A152" t="s">
        <v>20</v>
      </c>
      <c r="B152" t="s">
        <v>90</v>
      </c>
      <c r="C152">
        <v>586870094</v>
      </c>
      <c r="D152" s="1">
        <v>43919</v>
      </c>
      <c r="E152" s="1">
        <v>43949</v>
      </c>
      <c r="F152">
        <v>1494</v>
      </c>
      <c r="G152">
        <v>1</v>
      </c>
      <c r="H152">
        <v>1</v>
      </c>
      <c r="I152" s="1">
        <v>43964</v>
      </c>
      <c r="J152">
        <v>45</v>
      </c>
      <c r="K152">
        <v>15</v>
      </c>
    </row>
    <row r="153" spans="1:11" x14ac:dyDescent="0.3">
      <c r="A153" t="s">
        <v>11</v>
      </c>
      <c r="B153" t="s">
        <v>61</v>
      </c>
      <c r="C153">
        <v>588467684</v>
      </c>
      <c r="D153" s="1">
        <v>44267</v>
      </c>
      <c r="E153" s="1">
        <v>44297</v>
      </c>
      <c r="F153">
        <v>4663</v>
      </c>
      <c r="G153">
        <v>0</v>
      </c>
      <c r="H153">
        <v>0</v>
      </c>
      <c r="I153" s="1">
        <v>44297</v>
      </c>
      <c r="J153">
        <v>30</v>
      </c>
      <c r="K153">
        <v>0</v>
      </c>
    </row>
    <row r="154" spans="1:11" x14ac:dyDescent="0.3">
      <c r="A154" t="s">
        <v>11</v>
      </c>
      <c r="B154" t="s">
        <v>94</v>
      </c>
      <c r="C154">
        <v>598324396</v>
      </c>
      <c r="D154" s="1">
        <v>44019</v>
      </c>
      <c r="E154" s="1">
        <v>44049</v>
      </c>
      <c r="F154">
        <v>1092</v>
      </c>
      <c r="G154">
        <v>0</v>
      </c>
      <c r="H154">
        <v>0</v>
      </c>
      <c r="I154" s="1">
        <v>44059</v>
      </c>
      <c r="J154">
        <v>40</v>
      </c>
      <c r="K154">
        <v>10</v>
      </c>
    </row>
    <row r="155" spans="1:11" x14ac:dyDescent="0.3">
      <c r="A155" t="s">
        <v>17</v>
      </c>
      <c r="B155" t="s">
        <v>42</v>
      </c>
      <c r="C155">
        <v>601440262</v>
      </c>
      <c r="D155" s="1">
        <v>43981</v>
      </c>
      <c r="E155" s="1">
        <v>44011</v>
      </c>
      <c r="F155">
        <v>4276</v>
      </c>
      <c r="G155">
        <v>1</v>
      </c>
      <c r="H155">
        <v>0</v>
      </c>
      <c r="I155" s="1">
        <v>44021</v>
      </c>
      <c r="J155">
        <v>40</v>
      </c>
      <c r="K155">
        <v>10</v>
      </c>
    </row>
    <row r="156" spans="1:11" x14ac:dyDescent="0.3">
      <c r="A156" t="s">
        <v>11</v>
      </c>
      <c r="B156" t="s">
        <v>38</v>
      </c>
      <c r="C156">
        <v>601606458</v>
      </c>
      <c r="D156" s="1">
        <v>44129</v>
      </c>
      <c r="E156" s="1">
        <v>44159</v>
      </c>
      <c r="F156">
        <v>5097</v>
      </c>
      <c r="G156">
        <v>0</v>
      </c>
      <c r="H156">
        <v>0</v>
      </c>
      <c r="I156" s="1">
        <v>44151</v>
      </c>
      <c r="J156">
        <v>22</v>
      </c>
      <c r="K156">
        <v>0</v>
      </c>
    </row>
    <row r="157" spans="1:11" x14ac:dyDescent="0.3">
      <c r="A157" t="s">
        <v>11</v>
      </c>
      <c r="B157" t="s">
        <v>87</v>
      </c>
      <c r="C157">
        <v>604769805</v>
      </c>
      <c r="D157" s="1">
        <v>44248</v>
      </c>
      <c r="E157" s="1">
        <v>44278</v>
      </c>
      <c r="F157">
        <v>7359</v>
      </c>
      <c r="G157">
        <v>0</v>
      </c>
      <c r="H157">
        <v>0</v>
      </c>
      <c r="I157" s="1">
        <v>44256</v>
      </c>
      <c r="J157">
        <v>8</v>
      </c>
      <c r="K157">
        <v>0</v>
      </c>
    </row>
    <row r="158" spans="1:11" x14ac:dyDescent="0.3">
      <c r="A158" t="s">
        <v>22</v>
      </c>
      <c r="B158" t="s">
        <v>67</v>
      </c>
      <c r="C158">
        <v>606876865</v>
      </c>
      <c r="D158" s="1">
        <v>44264</v>
      </c>
      <c r="E158" s="1">
        <v>44294</v>
      </c>
      <c r="F158">
        <v>4661</v>
      </c>
      <c r="G158">
        <v>0</v>
      </c>
      <c r="H158">
        <v>0</v>
      </c>
      <c r="I158" s="1">
        <v>44302</v>
      </c>
      <c r="J158">
        <v>38</v>
      </c>
      <c r="K158">
        <v>8</v>
      </c>
    </row>
    <row r="159" spans="1:11" x14ac:dyDescent="0.3">
      <c r="A159" t="s">
        <v>13</v>
      </c>
      <c r="B159" t="s">
        <v>66</v>
      </c>
      <c r="C159">
        <v>607578995</v>
      </c>
      <c r="D159" s="1">
        <v>44102</v>
      </c>
      <c r="E159" s="1">
        <v>44132</v>
      </c>
      <c r="F159">
        <v>6014</v>
      </c>
      <c r="G159">
        <v>0</v>
      </c>
      <c r="H159">
        <v>0</v>
      </c>
      <c r="I159" s="1">
        <v>44108</v>
      </c>
      <c r="J159">
        <v>6</v>
      </c>
      <c r="K159">
        <v>0</v>
      </c>
    </row>
    <row r="160" spans="1:11" x14ac:dyDescent="0.3">
      <c r="A160" t="s">
        <v>11</v>
      </c>
      <c r="B160" t="s">
        <v>15</v>
      </c>
      <c r="C160">
        <v>608187073</v>
      </c>
      <c r="D160" s="1">
        <v>44341</v>
      </c>
      <c r="E160" s="1">
        <v>44371</v>
      </c>
      <c r="F160">
        <v>5609</v>
      </c>
      <c r="G160">
        <v>0</v>
      </c>
      <c r="H160">
        <v>0</v>
      </c>
      <c r="I160" s="1">
        <v>44344</v>
      </c>
      <c r="J160">
        <v>3</v>
      </c>
      <c r="K160">
        <v>0</v>
      </c>
    </row>
    <row r="161" spans="1:11" x14ac:dyDescent="0.3">
      <c r="A161" t="s">
        <v>11</v>
      </c>
      <c r="B161" t="s">
        <v>94</v>
      </c>
      <c r="C161">
        <v>608905626</v>
      </c>
      <c r="D161" s="1">
        <v>44101</v>
      </c>
      <c r="E161" s="1">
        <v>44131</v>
      </c>
      <c r="F161">
        <v>6107</v>
      </c>
      <c r="G161">
        <v>0</v>
      </c>
      <c r="H161">
        <v>0</v>
      </c>
      <c r="I161" s="1">
        <v>44127</v>
      </c>
      <c r="J161">
        <v>26</v>
      </c>
      <c r="K161">
        <v>0</v>
      </c>
    </row>
    <row r="162" spans="1:11" x14ac:dyDescent="0.3">
      <c r="A162" t="s">
        <v>13</v>
      </c>
      <c r="B162" t="s">
        <v>62</v>
      </c>
      <c r="C162">
        <v>613092852</v>
      </c>
      <c r="D162" s="1">
        <v>44262</v>
      </c>
      <c r="E162" s="1">
        <v>44292</v>
      </c>
      <c r="F162">
        <v>9034</v>
      </c>
      <c r="G162">
        <v>0</v>
      </c>
      <c r="H162">
        <v>0</v>
      </c>
      <c r="I162" s="1">
        <v>44294</v>
      </c>
      <c r="J162">
        <v>32</v>
      </c>
      <c r="K162">
        <v>2</v>
      </c>
    </row>
    <row r="163" spans="1:11" x14ac:dyDescent="0.3">
      <c r="A163" t="s">
        <v>17</v>
      </c>
      <c r="B163" t="s">
        <v>33</v>
      </c>
      <c r="C163">
        <v>617172736</v>
      </c>
      <c r="D163" s="1">
        <v>44289</v>
      </c>
      <c r="E163" s="1">
        <v>44319</v>
      </c>
      <c r="F163">
        <v>7779</v>
      </c>
      <c r="G163">
        <v>1</v>
      </c>
      <c r="H163">
        <v>0</v>
      </c>
      <c r="I163" s="1">
        <v>44319</v>
      </c>
      <c r="J163">
        <v>30</v>
      </c>
      <c r="K163">
        <v>0</v>
      </c>
    </row>
    <row r="164" spans="1:11" x14ac:dyDescent="0.3">
      <c r="A164" t="s">
        <v>17</v>
      </c>
      <c r="B164" t="s">
        <v>18</v>
      </c>
      <c r="C164">
        <v>620329407</v>
      </c>
      <c r="D164" s="1">
        <v>44242</v>
      </c>
      <c r="E164" s="1">
        <v>44272</v>
      </c>
      <c r="F164">
        <v>7650</v>
      </c>
      <c r="G164">
        <v>1</v>
      </c>
      <c r="H164">
        <v>0</v>
      </c>
      <c r="I164" s="1">
        <v>44287</v>
      </c>
      <c r="J164">
        <v>45</v>
      </c>
      <c r="K164">
        <v>15</v>
      </c>
    </row>
    <row r="165" spans="1:11" x14ac:dyDescent="0.3">
      <c r="A165" t="s">
        <v>13</v>
      </c>
      <c r="B165" t="s">
        <v>95</v>
      </c>
      <c r="C165">
        <v>624274413</v>
      </c>
      <c r="D165" s="1">
        <v>44422</v>
      </c>
      <c r="E165" s="1">
        <v>44452</v>
      </c>
      <c r="F165">
        <v>4409</v>
      </c>
      <c r="G165">
        <v>0</v>
      </c>
      <c r="H165">
        <v>0</v>
      </c>
      <c r="I165" s="1">
        <v>44463</v>
      </c>
      <c r="J165">
        <v>41</v>
      </c>
      <c r="K165">
        <v>11</v>
      </c>
    </row>
    <row r="166" spans="1:11" x14ac:dyDescent="0.3">
      <c r="A166" t="s">
        <v>22</v>
      </c>
      <c r="B166" t="s">
        <v>78</v>
      </c>
      <c r="C166">
        <v>627613977</v>
      </c>
      <c r="D166" s="1">
        <v>43927</v>
      </c>
      <c r="E166" s="1">
        <v>43957</v>
      </c>
      <c r="F166">
        <v>3567</v>
      </c>
      <c r="G166">
        <v>0</v>
      </c>
      <c r="H166">
        <v>0</v>
      </c>
      <c r="I166" s="1">
        <v>43954</v>
      </c>
      <c r="J166">
        <v>27</v>
      </c>
      <c r="K166">
        <v>0</v>
      </c>
    </row>
    <row r="167" spans="1:11" x14ac:dyDescent="0.3">
      <c r="A167" t="s">
        <v>20</v>
      </c>
      <c r="B167" t="s">
        <v>25</v>
      </c>
      <c r="C167">
        <v>631345640</v>
      </c>
      <c r="D167" s="1">
        <v>44458</v>
      </c>
      <c r="E167" s="1">
        <v>44488</v>
      </c>
      <c r="F167">
        <v>2362</v>
      </c>
      <c r="G167">
        <v>0</v>
      </c>
      <c r="H167">
        <v>0</v>
      </c>
      <c r="I167" s="1">
        <v>44482</v>
      </c>
      <c r="J167">
        <v>24</v>
      </c>
      <c r="K167">
        <v>0</v>
      </c>
    </row>
    <row r="168" spans="1:11" x14ac:dyDescent="0.3">
      <c r="A168" t="s">
        <v>22</v>
      </c>
      <c r="B168" t="s">
        <v>96</v>
      </c>
      <c r="C168">
        <v>633253847</v>
      </c>
      <c r="D168" s="1">
        <v>44287</v>
      </c>
      <c r="E168" s="1">
        <v>44317</v>
      </c>
      <c r="F168">
        <v>5095</v>
      </c>
      <c r="G168">
        <v>0</v>
      </c>
      <c r="H168">
        <v>0</v>
      </c>
      <c r="I168" s="1">
        <v>44311</v>
      </c>
      <c r="J168">
        <v>24</v>
      </c>
      <c r="K168">
        <v>0</v>
      </c>
    </row>
    <row r="169" spans="1:11" x14ac:dyDescent="0.3">
      <c r="A169" t="s">
        <v>22</v>
      </c>
      <c r="B169" t="s">
        <v>96</v>
      </c>
      <c r="C169">
        <v>640587193</v>
      </c>
      <c r="D169" s="1">
        <v>44189</v>
      </c>
      <c r="E169" s="1">
        <v>44219</v>
      </c>
      <c r="F169">
        <v>6418</v>
      </c>
      <c r="G169">
        <v>0</v>
      </c>
      <c r="H169">
        <v>0</v>
      </c>
      <c r="I169" s="1">
        <v>44214</v>
      </c>
      <c r="J169">
        <v>25</v>
      </c>
      <c r="K169">
        <v>0</v>
      </c>
    </row>
    <row r="170" spans="1:11" x14ac:dyDescent="0.3">
      <c r="A170" t="s">
        <v>13</v>
      </c>
      <c r="B170" t="s">
        <v>84</v>
      </c>
      <c r="C170">
        <v>641122100</v>
      </c>
      <c r="D170" s="1">
        <v>44138</v>
      </c>
      <c r="E170" s="1">
        <v>44168</v>
      </c>
      <c r="F170">
        <v>4901</v>
      </c>
      <c r="G170">
        <v>0</v>
      </c>
      <c r="H170">
        <v>0</v>
      </c>
      <c r="I170" s="1">
        <v>44163</v>
      </c>
      <c r="J170">
        <v>25</v>
      </c>
      <c r="K170">
        <v>0</v>
      </c>
    </row>
    <row r="171" spans="1:11" x14ac:dyDescent="0.3">
      <c r="A171" t="s">
        <v>11</v>
      </c>
      <c r="B171" t="s">
        <v>45</v>
      </c>
      <c r="C171">
        <v>641300165</v>
      </c>
      <c r="D171" s="1">
        <v>44451</v>
      </c>
      <c r="E171" s="1">
        <v>44481</v>
      </c>
      <c r="F171">
        <v>9457</v>
      </c>
      <c r="G171">
        <v>1</v>
      </c>
      <c r="H171">
        <v>0</v>
      </c>
      <c r="I171" s="1">
        <v>44483</v>
      </c>
      <c r="J171">
        <v>32</v>
      </c>
      <c r="K171">
        <v>2</v>
      </c>
    </row>
    <row r="172" spans="1:11" x14ac:dyDescent="0.3">
      <c r="A172" t="s">
        <v>17</v>
      </c>
      <c r="B172" t="s">
        <v>42</v>
      </c>
      <c r="C172">
        <v>641436694</v>
      </c>
      <c r="D172" s="1">
        <v>44238</v>
      </c>
      <c r="E172" s="1">
        <v>44268</v>
      </c>
      <c r="F172">
        <v>2637</v>
      </c>
      <c r="G172">
        <v>0</v>
      </c>
      <c r="H172">
        <v>0</v>
      </c>
      <c r="I172" s="1">
        <v>44259</v>
      </c>
      <c r="J172">
        <v>21</v>
      </c>
      <c r="K172">
        <v>0</v>
      </c>
    </row>
    <row r="173" spans="1:11" x14ac:dyDescent="0.3">
      <c r="A173" t="s">
        <v>11</v>
      </c>
      <c r="B173" t="s">
        <v>76</v>
      </c>
      <c r="C173">
        <v>642684114</v>
      </c>
      <c r="D173" s="1">
        <v>44002</v>
      </c>
      <c r="E173" s="1">
        <v>44032</v>
      </c>
      <c r="F173">
        <v>6336</v>
      </c>
      <c r="G173">
        <v>0</v>
      </c>
      <c r="H173">
        <v>0</v>
      </c>
      <c r="I173" s="1">
        <v>44020</v>
      </c>
      <c r="J173">
        <v>18</v>
      </c>
      <c r="K173">
        <v>0</v>
      </c>
    </row>
    <row r="174" spans="1:11" x14ac:dyDescent="0.3">
      <c r="A174" t="s">
        <v>11</v>
      </c>
      <c r="B174" t="s">
        <v>57</v>
      </c>
      <c r="C174">
        <v>645045061</v>
      </c>
      <c r="D174" s="1">
        <v>44130</v>
      </c>
      <c r="E174" s="1">
        <v>44160</v>
      </c>
      <c r="F174">
        <v>4318</v>
      </c>
      <c r="G174">
        <v>0</v>
      </c>
      <c r="H174">
        <v>0</v>
      </c>
      <c r="I174" s="1">
        <v>44159</v>
      </c>
      <c r="J174">
        <v>29</v>
      </c>
      <c r="K174">
        <v>0</v>
      </c>
    </row>
    <row r="175" spans="1:11" x14ac:dyDescent="0.3">
      <c r="A175" t="s">
        <v>11</v>
      </c>
      <c r="B175" t="s">
        <v>44</v>
      </c>
      <c r="C175">
        <v>647569317</v>
      </c>
      <c r="D175" s="1">
        <v>44489</v>
      </c>
      <c r="E175" s="1">
        <v>44519</v>
      </c>
      <c r="F175">
        <v>9257</v>
      </c>
      <c r="G175">
        <v>0</v>
      </c>
      <c r="H175">
        <v>0</v>
      </c>
      <c r="I175" s="1">
        <v>44501</v>
      </c>
      <c r="J175">
        <v>12</v>
      </c>
      <c r="K175">
        <v>0</v>
      </c>
    </row>
    <row r="176" spans="1:11" x14ac:dyDescent="0.3">
      <c r="A176" t="s">
        <v>17</v>
      </c>
      <c r="B176" t="s">
        <v>42</v>
      </c>
      <c r="C176">
        <v>649688883</v>
      </c>
      <c r="D176" s="1">
        <v>44503</v>
      </c>
      <c r="E176" s="1">
        <v>44533</v>
      </c>
      <c r="F176">
        <v>5214</v>
      </c>
      <c r="G176">
        <v>0</v>
      </c>
      <c r="H176">
        <v>0</v>
      </c>
      <c r="I176" s="1">
        <v>44528</v>
      </c>
      <c r="J176">
        <v>25</v>
      </c>
      <c r="K176">
        <v>0</v>
      </c>
    </row>
    <row r="177" spans="1:11" x14ac:dyDescent="0.3">
      <c r="A177" t="s">
        <v>11</v>
      </c>
      <c r="B177" t="s">
        <v>54</v>
      </c>
      <c r="C177">
        <v>649771974</v>
      </c>
      <c r="D177" s="1">
        <v>44312</v>
      </c>
      <c r="E177" s="1">
        <v>44342</v>
      </c>
      <c r="F177">
        <v>6835</v>
      </c>
      <c r="G177">
        <v>0</v>
      </c>
      <c r="H177">
        <v>0</v>
      </c>
      <c r="I177" s="1">
        <v>44323</v>
      </c>
      <c r="J177">
        <v>11</v>
      </c>
      <c r="K177">
        <v>0</v>
      </c>
    </row>
    <row r="178" spans="1:11" x14ac:dyDescent="0.3">
      <c r="A178" t="s">
        <v>17</v>
      </c>
      <c r="B178" t="s">
        <v>52</v>
      </c>
      <c r="C178">
        <v>658936368</v>
      </c>
      <c r="D178" s="1">
        <v>44333</v>
      </c>
      <c r="E178" s="1">
        <v>44363</v>
      </c>
      <c r="F178">
        <v>6982</v>
      </c>
      <c r="G178">
        <v>0</v>
      </c>
      <c r="H178">
        <v>0</v>
      </c>
      <c r="I178" s="1">
        <v>44350</v>
      </c>
      <c r="J178">
        <v>17</v>
      </c>
      <c r="K178">
        <v>0</v>
      </c>
    </row>
    <row r="179" spans="1:11" x14ac:dyDescent="0.3">
      <c r="A179" t="s">
        <v>13</v>
      </c>
      <c r="B179" t="s">
        <v>75</v>
      </c>
      <c r="C179">
        <v>8664445095</v>
      </c>
      <c r="D179" s="1">
        <v>43882</v>
      </c>
      <c r="E179" s="1">
        <v>43912</v>
      </c>
      <c r="F179">
        <v>7619</v>
      </c>
      <c r="G179">
        <v>1</v>
      </c>
      <c r="H179">
        <v>0</v>
      </c>
      <c r="I179" s="1">
        <v>43924</v>
      </c>
      <c r="J179">
        <v>42</v>
      </c>
      <c r="K179">
        <v>12</v>
      </c>
    </row>
    <row r="180" spans="1:11" x14ac:dyDescent="0.3">
      <c r="A180" t="s">
        <v>17</v>
      </c>
      <c r="B180" t="s">
        <v>97</v>
      </c>
      <c r="C180">
        <v>666874152</v>
      </c>
      <c r="D180" s="1">
        <v>44061</v>
      </c>
      <c r="E180" s="1">
        <v>44091</v>
      </c>
      <c r="F180">
        <v>5738</v>
      </c>
      <c r="G180">
        <v>1</v>
      </c>
      <c r="H180">
        <v>0</v>
      </c>
      <c r="I180" s="1">
        <v>44103</v>
      </c>
      <c r="J180">
        <v>42</v>
      </c>
      <c r="K180">
        <v>12</v>
      </c>
    </row>
    <row r="181" spans="1:11" x14ac:dyDescent="0.3">
      <c r="A181" t="s">
        <v>11</v>
      </c>
      <c r="B181" t="s">
        <v>57</v>
      </c>
      <c r="C181">
        <v>672948510</v>
      </c>
      <c r="D181" s="1">
        <v>44144</v>
      </c>
      <c r="E181" s="1">
        <v>44174</v>
      </c>
      <c r="F181">
        <v>5737</v>
      </c>
      <c r="G181">
        <v>0</v>
      </c>
      <c r="H181">
        <v>0</v>
      </c>
      <c r="I181" s="1">
        <v>44170</v>
      </c>
      <c r="J181">
        <v>26</v>
      </c>
      <c r="K181">
        <v>0</v>
      </c>
    </row>
    <row r="182" spans="1:11" x14ac:dyDescent="0.3">
      <c r="A182" t="s">
        <v>17</v>
      </c>
      <c r="B182" t="s">
        <v>28</v>
      </c>
      <c r="C182">
        <v>674518601</v>
      </c>
      <c r="D182" s="1">
        <v>44040</v>
      </c>
      <c r="E182" s="1">
        <v>44070</v>
      </c>
      <c r="F182">
        <v>9442</v>
      </c>
      <c r="G182">
        <v>0</v>
      </c>
      <c r="H182">
        <v>0</v>
      </c>
      <c r="I182" s="1">
        <v>44061</v>
      </c>
      <c r="J182">
        <v>21</v>
      </c>
      <c r="K182">
        <v>0</v>
      </c>
    </row>
    <row r="183" spans="1:11" x14ac:dyDescent="0.3">
      <c r="A183" t="s">
        <v>17</v>
      </c>
      <c r="B183" t="s">
        <v>98</v>
      </c>
      <c r="C183">
        <v>676551273</v>
      </c>
      <c r="D183" s="1">
        <v>44117</v>
      </c>
      <c r="E183" s="1">
        <v>44147</v>
      </c>
      <c r="F183">
        <v>8274</v>
      </c>
      <c r="G183">
        <v>0</v>
      </c>
      <c r="H183">
        <v>0</v>
      </c>
      <c r="I183" s="1">
        <v>44166</v>
      </c>
      <c r="J183">
        <v>49</v>
      </c>
      <c r="K183">
        <v>19</v>
      </c>
    </row>
    <row r="184" spans="1:11" x14ac:dyDescent="0.3">
      <c r="A184" t="s">
        <v>22</v>
      </c>
      <c r="B184" t="s">
        <v>99</v>
      </c>
      <c r="C184">
        <v>678458928</v>
      </c>
      <c r="D184" s="1">
        <v>44064</v>
      </c>
      <c r="E184" s="1">
        <v>44094</v>
      </c>
      <c r="F184">
        <v>6774</v>
      </c>
      <c r="G184">
        <v>0</v>
      </c>
      <c r="H184">
        <v>0</v>
      </c>
      <c r="I184" s="1">
        <v>44081</v>
      </c>
      <c r="J184">
        <v>17</v>
      </c>
      <c r="K184">
        <v>0</v>
      </c>
    </row>
    <row r="185" spans="1:11" x14ac:dyDescent="0.3">
      <c r="A185" t="s">
        <v>22</v>
      </c>
      <c r="B185" t="s">
        <v>100</v>
      </c>
      <c r="C185">
        <v>679404840</v>
      </c>
      <c r="D185" s="1">
        <v>44476</v>
      </c>
      <c r="E185" s="1">
        <v>44506</v>
      </c>
      <c r="F185">
        <v>4973</v>
      </c>
      <c r="G185">
        <v>0</v>
      </c>
      <c r="H185">
        <v>0</v>
      </c>
      <c r="I185" s="1">
        <v>44486</v>
      </c>
      <c r="J185">
        <v>10</v>
      </c>
      <c r="K185">
        <v>0</v>
      </c>
    </row>
    <row r="186" spans="1:11" x14ac:dyDescent="0.3">
      <c r="A186" t="s">
        <v>17</v>
      </c>
      <c r="B186" t="s">
        <v>101</v>
      </c>
      <c r="C186">
        <v>681101344</v>
      </c>
      <c r="D186" s="1">
        <v>44070</v>
      </c>
      <c r="E186" s="1">
        <v>44100</v>
      </c>
      <c r="F186">
        <v>8506</v>
      </c>
      <c r="G186">
        <v>0</v>
      </c>
      <c r="H186">
        <v>0</v>
      </c>
      <c r="I186" s="1">
        <v>44096</v>
      </c>
      <c r="J186">
        <v>26</v>
      </c>
      <c r="K186">
        <v>0</v>
      </c>
    </row>
    <row r="187" spans="1:11" x14ac:dyDescent="0.3">
      <c r="A187" t="s">
        <v>13</v>
      </c>
      <c r="B187" t="s">
        <v>27</v>
      </c>
      <c r="C187">
        <v>1839518389</v>
      </c>
      <c r="D187" s="1">
        <v>43885</v>
      </c>
      <c r="E187" s="1">
        <v>43915</v>
      </c>
      <c r="F187">
        <v>4476</v>
      </c>
      <c r="G187">
        <v>1</v>
      </c>
      <c r="H187">
        <v>0</v>
      </c>
      <c r="I187" s="1">
        <v>43916</v>
      </c>
      <c r="J187">
        <v>31</v>
      </c>
      <c r="K187">
        <v>1</v>
      </c>
    </row>
    <row r="188" spans="1:11" x14ac:dyDescent="0.3">
      <c r="A188" t="s">
        <v>22</v>
      </c>
      <c r="B188" t="s">
        <v>67</v>
      </c>
      <c r="C188">
        <v>684720070</v>
      </c>
      <c r="D188" s="1">
        <v>43924</v>
      </c>
      <c r="E188" s="1">
        <v>43954</v>
      </c>
      <c r="F188">
        <v>6625</v>
      </c>
      <c r="G188">
        <v>1</v>
      </c>
      <c r="H188">
        <v>0</v>
      </c>
      <c r="I188" s="1">
        <v>43966</v>
      </c>
      <c r="J188">
        <v>42</v>
      </c>
      <c r="K188">
        <v>12</v>
      </c>
    </row>
    <row r="189" spans="1:11" x14ac:dyDescent="0.3">
      <c r="A189" t="s">
        <v>13</v>
      </c>
      <c r="B189" t="s">
        <v>71</v>
      </c>
      <c r="C189">
        <v>6114978639</v>
      </c>
      <c r="D189" s="1">
        <v>43885</v>
      </c>
      <c r="E189" s="1">
        <v>43915</v>
      </c>
      <c r="F189">
        <v>7276</v>
      </c>
      <c r="G189">
        <v>1</v>
      </c>
      <c r="H189">
        <v>0</v>
      </c>
      <c r="I189" s="1">
        <v>43909</v>
      </c>
      <c r="J189">
        <v>24</v>
      </c>
      <c r="K189">
        <v>0</v>
      </c>
    </row>
    <row r="190" spans="1:11" x14ac:dyDescent="0.3">
      <c r="A190" t="s">
        <v>17</v>
      </c>
      <c r="B190" t="s">
        <v>101</v>
      </c>
      <c r="C190">
        <v>689403769</v>
      </c>
      <c r="D190" s="1">
        <v>44468</v>
      </c>
      <c r="E190" s="1">
        <v>44498</v>
      </c>
      <c r="F190">
        <v>7609</v>
      </c>
      <c r="G190">
        <v>1</v>
      </c>
      <c r="H190">
        <v>0</v>
      </c>
      <c r="I190" s="1">
        <v>44511</v>
      </c>
      <c r="J190">
        <v>43</v>
      </c>
      <c r="K190">
        <v>13</v>
      </c>
    </row>
    <row r="191" spans="1:11" x14ac:dyDescent="0.3">
      <c r="A191" t="s">
        <v>13</v>
      </c>
      <c r="B191" t="s">
        <v>75</v>
      </c>
      <c r="C191">
        <v>3840426166</v>
      </c>
      <c r="D191" s="1">
        <v>43888</v>
      </c>
      <c r="E191" s="1">
        <v>43918</v>
      </c>
      <c r="F191">
        <v>7089</v>
      </c>
      <c r="G191">
        <v>1</v>
      </c>
      <c r="H191">
        <v>0</v>
      </c>
      <c r="I191" s="1">
        <v>43934</v>
      </c>
      <c r="J191">
        <v>46</v>
      </c>
      <c r="K191">
        <v>16</v>
      </c>
    </row>
    <row r="192" spans="1:11" x14ac:dyDescent="0.3">
      <c r="A192" t="s">
        <v>11</v>
      </c>
      <c r="B192" t="s">
        <v>31</v>
      </c>
      <c r="C192">
        <v>703104577</v>
      </c>
      <c r="D192" s="1">
        <v>44286</v>
      </c>
      <c r="E192" s="1">
        <v>44316</v>
      </c>
      <c r="F192">
        <v>7349</v>
      </c>
      <c r="G192">
        <v>0</v>
      </c>
      <c r="H192">
        <v>0</v>
      </c>
      <c r="I192" s="1">
        <v>44288</v>
      </c>
      <c r="J192">
        <v>2</v>
      </c>
      <c r="K192">
        <v>0</v>
      </c>
    </row>
    <row r="193" spans="1:11" x14ac:dyDescent="0.3">
      <c r="A193" t="s">
        <v>13</v>
      </c>
      <c r="B193" t="s">
        <v>27</v>
      </c>
      <c r="C193">
        <v>704405155</v>
      </c>
      <c r="D193" s="1">
        <v>43949</v>
      </c>
      <c r="E193" s="1">
        <v>43979</v>
      </c>
      <c r="F193">
        <v>6734</v>
      </c>
      <c r="G193">
        <v>0</v>
      </c>
      <c r="H193">
        <v>0</v>
      </c>
      <c r="I193" s="1">
        <v>43966</v>
      </c>
      <c r="J193">
        <v>17</v>
      </c>
      <c r="K193">
        <v>0</v>
      </c>
    </row>
    <row r="194" spans="1:11" x14ac:dyDescent="0.3">
      <c r="A194" t="s">
        <v>13</v>
      </c>
      <c r="B194" t="s">
        <v>51</v>
      </c>
      <c r="C194">
        <v>705084741</v>
      </c>
      <c r="D194" s="1">
        <v>44318</v>
      </c>
      <c r="E194" s="1">
        <v>44348</v>
      </c>
      <c r="F194">
        <v>5639</v>
      </c>
      <c r="G194">
        <v>0</v>
      </c>
      <c r="H194">
        <v>0</v>
      </c>
      <c r="I194" s="1">
        <v>44344</v>
      </c>
      <c r="J194">
        <v>26</v>
      </c>
      <c r="K194">
        <v>0</v>
      </c>
    </row>
    <row r="195" spans="1:11" x14ac:dyDescent="0.3">
      <c r="A195" t="s">
        <v>13</v>
      </c>
      <c r="B195" t="s">
        <v>71</v>
      </c>
      <c r="C195">
        <v>6198121107</v>
      </c>
      <c r="D195" s="1">
        <v>43894</v>
      </c>
      <c r="E195" s="1">
        <v>43924</v>
      </c>
      <c r="F195">
        <v>6249</v>
      </c>
      <c r="G195">
        <v>1</v>
      </c>
      <c r="H195">
        <v>0</v>
      </c>
      <c r="I195" s="1">
        <v>43925</v>
      </c>
      <c r="J195">
        <v>31</v>
      </c>
      <c r="K195">
        <v>1</v>
      </c>
    </row>
    <row r="196" spans="1:11" x14ac:dyDescent="0.3">
      <c r="A196" t="s">
        <v>20</v>
      </c>
      <c r="B196" t="s">
        <v>102</v>
      </c>
      <c r="C196">
        <v>725765758</v>
      </c>
      <c r="D196" s="1">
        <v>43929</v>
      </c>
      <c r="E196" s="1">
        <v>43959</v>
      </c>
      <c r="F196">
        <v>7671</v>
      </c>
      <c r="G196">
        <v>1</v>
      </c>
      <c r="H196">
        <v>0</v>
      </c>
      <c r="I196" s="1">
        <v>43976</v>
      </c>
      <c r="J196">
        <v>47</v>
      </c>
      <c r="K196">
        <v>17</v>
      </c>
    </row>
    <row r="197" spans="1:11" x14ac:dyDescent="0.3">
      <c r="A197" t="s">
        <v>22</v>
      </c>
      <c r="B197" t="s">
        <v>47</v>
      </c>
      <c r="C197">
        <v>726197794</v>
      </c>
      <c r="D197" s="1">
        <v>44297</v>
      </c>
      <c r="E197" s="1">
        <v>44327</v>
      </c>
      <c r="F197">
        <v>4194</v>
      </c>
      <c r="G197">
        <v>1</v>
      </c>
      <c r="H197">
        <v>0</v>
      </c>
      <c r="I197" s="1">
        <v>44338</v>
      </c>
      <c r="J197">
        <v>41</v>
      </c>
      <c r="K197">
        <v>11</v>
      </c>
    </row>
    <row r="198" spans="1:11" x14ac:dyDescent="0.3">
      <c r="A198" t="s">
        <v>17</v>
      </c>
      <c r="B198" t="s">
        <v>97</v>
      </c>
      <c r="C198">
        <v>728378151</v>
      </c>
      <c r="D198" s="1">
        <v>44372</v>
      </c>
      <c r="E198" s="1">
        <v>44402</v>
      </c>
      <c r="F198">
        <v>8068</v>
      </c>
      <c r="G198">
        <v>1</v>
      </c>
      <c r="H198">
        <v>0</v>
      </c>
      <c r="I198" s="1">
        <v>44416</v>
      </c>
      <c r="J198">
        <v>44</v>
      </c>
      <c r="K198">
        <v>14</v>
      </c>
    </row>
    <row r="199" spans="1:11" x14ac:dyDescent="0.3">
      <c r="A199" t="s">
        <v>17</v>
      </c>
      <c r="B199" t="s">
        <v>37</v>
      </c>
      <c r="C199">
        <v>733170200</v>
      </c>
      <c r="D199" s="1">
        <v>44174</v>
      </c>
      <c r="E199" s="1">
        <v>44204</v>
      </c>
      <c r="F199">
        <v>7171</v>
      </c>
      <c r="G199">
        <v>0</v>
      </c>
      <c r="H199">
        <v>0</v>
      </c>
      <c r="I199" s="1">
        <v>44194</v>
      </c>
      <c r="J199">
        <v>20</v>
      </c>
      <c r="K199">
        <v>0</v>
      </c>
    </row>
    <row r="200" spans="1:11" x14ac:dyDescent="0.3">
      <c r="A200" t="s">
        <v>20</v>
      </c>
      <c r="B200" t="s">
        <v>69</v>
      </c>
      <c r="C200">
        <v>739678368</v>
      </c>
      <c r="D200" s="1">
        <v>44381</v>
      </c>
      <c r="E200" s="1">
        <v>44411</v>
      </c>
      <c r="F200">
        <v>4236</v>
      </c>
      <c r="G200">
        <v>0</v>
      </c>
      <c r="H200">
        <v>0</v>
      </c>
      <c r="I200" s="1">
        <v>44414</v>
      </c>
      <c r="J200">
        <v>33</v>
      </c>
      <c r="K200">
        <v>3</v>
      </c>
    </row>
    <row r="201" spans="1:11" x14ac:dyDescent="0.3">
      <c r="A201" t="s">
        <v>20</v>
      </c>
      <c r="B201" t="s">
        <v>21</v>
      </c>
      <c r="C201">
        <v>744801013</v>
      </c>
      <c r="D201" s="1">
        <v>44256</v>
      </c>
      <c r="E201" s="1">
        <v>44286</v>
      </c>
      <c r="F201">
        <v>6104</v>
      </c>
      <c r="G201">
        <v>0</v>
      </c>
      <c r="H201">
        <v>0</v>
      </c>
      <c r="I201" s="1">
        <v>44293</v>
      </c>
      <c r="J201">
        <v>37</v>
      </c>
      <c r="K201">
        <v>7</v>
      </c>
    </row>
    <row r="202" spans="1:11" x14ac:dyDescent="0.3">
      <c r="A202" t="s">
        <v>11</v>
      </c>
      <c r="B202" t="s">
        <v>87</v>
      </c>
      <c r="C202">
        <v>744808791</v>
      </c>
      <c r="D202" s="1">
        <v>44178</v>
      </c>
      <c r="E202" s="1">
        <v>44208</v>
      </c>
      <c r="F202">
        <v>5391</v>
      </c>
      <c r="G202">
        <v>0</v>
      </c>
      <c r="H202">
        <v>0</v>
      </c>
      <c r="I202" s="1">
        <v>44193</v>
      </c>
      <c r="J202">
        <v>15</v>
      </c>
      <c r="K202">
        <v>0</v>
      </c>
    </row>
    <row r="203" spans="1:11" x14ac:dyDescent="0.3">
      <c r="A203" t="s">
        <v>22</v>
      </c>
      <c r="B203" t="s">
        <v>103</v>
      </c>
      <c r="C203">
        <v>748230672</v>
      </c>
      <c r="D203" s="1">
        <v>44327</v>
      </c>
      <c r="E203" s="1">
        <v>44357</v>
      </c>
      <c r="F203">
        <v>5301</v>
      </c>
      <c r="G203">
        <v>0</v>
      </c>
      <c r="H203">
        <v>0</v>
      </c>
      <c r="I203" s="1">
        <v>44352</v>
      </c>
      <c r="J203">
        <v>25</v>
      </c>
      <c r="K203">
        <v>0</v>
      </c>
    </row>
    <row r="204" spans="1:11" x14ac:dyDescent="0.3">
      <c r="A204" t="s">
        <v>22</v>
      </c>
      <c r="B204" t="s">
        <v>47</v>
      </c>
      <c r="C204">
        <v>750411142</v>
      </c>
      <c r="D204" s="1">
        <v>44162</v>
      </c>
      <c r="E204" s="1">
        <v>44192</v>
      </c>
      <c r="F204">
        <v>5971</v>
      </c>
      <c r="G204">
        <v>0</v>
      </c>
      <c r="H204">
        <v>0</v>
      </c>
      <c r="I204" s="1">
        <v>44194</v>
      </c>
      <c r="J204">
        <v>32</v>
      </c>
      <c r="K204">
        <v>2</v>
      </c>
    </row>
    <row r="205" spans="1:11" x14ac:dyDescent="0.3">
      <c r="A205" t="s">
        <v>13</v>
      </c>
      <c r="B205" t="s">
        <v>27</v>
      </c>
      <c r="C205">
        <v>750477087</v>
      </c>
      <c r="D205" s="1">
        <v>44128</v>
      </c>
      <c r="E205" s="1">
        <v>44158</v>
      </c>
      <c r="F205">
        <v>9488</v>
      </c>
      <c r="G205">
        <v>0</v>
      </c>
      <c r="H205">
        <v>0</v>
      </c>
      <c r="I205" s="1">
        <v>44130</v>
      </c>
      <c r="J205">
        <v>2</v>
      </c>
      <c r="K205">
        <v>0</v>
      </c>
    </row>
    <row r="206" spans="1:11" x14ac:dyDescent="0.3">
      <c r="A206" t="s">
        <v>22</v>
      </c>
      <c r="B206" t="s">
        <v>58</v>
      </c>
      <c r="C206">
        <v>755429128</v>
      </c>
      <c r="D206" s="1">
        <v>44475</v>
      </c>
      <c r="E206" s="1">
        <v>44505</v>
      </c>
      <c r="F206">
        <v>4312</v>
      </c>
      <c r="G206">
        <v>1</v>
      </c>
      <c r="H206">
        <v>0</v>
      </c>
      <c r="I206" s="1">
        <v>44510</v>
      </c>
      <c r="J206">
        <v>35</v>
      </c>
      <c r="K206">
        <v>5</v>
      </c>
    </row>
    <row r="207" spans="1:11" x14ac:dyDescent="0.3">
      <c r="A207" t="s">
        <v>20</v>
      </c>
      <c r="B207" t="s">
        <v>63</v>
      </c>
      <c r="C207">
        <v>760825845</v>
      </c>
      <c r="D207" s="1">
        <v>44418</v>
      </c>
      <c r="E207" s="1">
        <v>44448</v>
      </c>
      <c r="F207">
        <v>4058</v>
      </c>
      <c r="G207">
        <v>0</v>
      </c>
      <c r="H207">
        <v>0</v>
      </c>
      <c r="I207" s="1">
        <v>44457</v>
      </c>
      <c r="J207">
        <v>39</v>
      </c>
      <c r="K207">
        <v>9</v>
      </c>
    </row>
    <row r="208" spans="1:11" x14ac:dyDescent="0.3">
      <c r="A208" t="s">
        <v>22</v>
      </c>
      <c r="B208" t="s">
        <v>103</v>
      </c>
      <c r="C208">
        <v>761602627</v>
      </c>
      <c r="D208" s="1">
        <v>44446</v>
      </c>
      <c r="E208" s="1">
        <v>44476</v>
      </c>
      <c r="F208">
        <v>6416</v>
      </c>
      <c r="G208">
        <v>1</v>
      </c>
      <c r="H208">
        <v>0</v>
      </c>
      <c r="I208" s="1">
        <v>44487</v>
      </c>
      <c r="J208">
        <v>41</v>
      </c>
      <c r="K208">
        <v>11</v>
      </c>
    </row>
    <row r="209" spans="1:11" x14ac:dyDescent="0.3">
      <c r="A209" t="s">
        <v>11</v>
      </c>
      <c r="B209" t="s">
        <v>48</v>
      </c>
      <c r="C209">
        <v>762698565</v>
      </c>
      <c r="D209" s="1">
        <v>43963</v>
      </c>
      <c r="E209" s="1">
        <v>43993</v>
      </c>
      <c r="F209">
        <v>7470</v>
      </c>
      <c r="G209">
        <v>0</v>
      </c>
      <c r="H209">
        <v>0</v>
      </c>
      <c r="I209" s="1">
        <v>43986</v>
      </c>
      <c r="J209">
        <v>23</v>
      </c>
      <c r="K209">
        <v>0</v>
      </c>
    </row>
    <row r="210" spans="1:11" x14ac:dyDescent="0.3">
      <c r="A210" t="s">
        <v>17</v>
      </c>
      <c r="B210" t="s">
        <v>34</v>
      </c>
      <c r="C210">
        <v>764361492</v>
      </c>
      <c r="D210" s="1">
        <v>44152</v>
      </c>
      <c r="E210" s="1">
        <v>44182</v>
      </c>
      <c r="F210">
        <v>6380</v>
      </c>
      <c r="G210">
        <v>1</v>
      </c>
      <c r="H210">
        <v>1</v>
      </c>
      <c r="I210" s="1">
        <v>44201</v>
      </c>
      <c r="J210">
        <v>49</v>
      </c>
      <c r="K210">
        <v>19</v>
      </c>
    </row>
    <row r="211" spans="1:11" x14ac:dyDescent="0.3">
      <c r="A211" t="s">
        <v>13</v>
      </c>
      <c r="B211" t="s">
        <v>29</v>
      </c>
      <c r="C211">
        <v>3961518373</v>
      </c>
      <c r="D211" s="1">
        <v>43895</v>
      </c>
      <c r="E211" s="1">
        <v>43925</v>
      </c>
      <c r="F211">
        <v>6866</v>
      </c>
      <c r="G211">
        <v>1</v>
      </c>
      <c r="H211">
        <v>0</v>
      </c>
      <c r="I211" s="1">
        <v>43943</v>
      </c>
      <c r="J211">
        <v>48</v>
      </c>
      <c r="K211">
        <v>18</v>
      </c>
    </row>
    <row r="212" spans="1:11" x14ac:dyDescent="0.3">
      <c r="A212" t="s">
        <v>17</v>
      </c>
      <c r="B212" t="s">
        <v>52</v>
      </c>
      <c r="C212">
        <v>773493683</v>
      </c>
      <c r="D212" s="1">
        <v>44454</v>
      </c>
      <c r="E212" s="1">
        <v>44484</v>
      </c>
      <c r="F212">
        <v>6536</v>
      </c>
      <c r="G212">
        <v>1</v>
      </c>
      <c r="H212">
        <v>0</v>
      </c>
      <c r="I212" s="1">
        <v>44490</v>
      </c>
      <c r="J212">
        <v>36</v>
      </c>
      <c r="K212">
        <v>6</v>
      </c>
    </row>
    <row r="213" spans="1:11" x14ac:dyDescent="0.3">
      <c r="A213" t="s">
        <v>13</v>
      </c>
      <c r="B213" t="s">
        <v>92</v>
      </c>
      <c r="C213">
        <v>775479959</v>
      </c>
      <c r="D213" s="1">
        <v>44440</v>
      </c>
      <c r="E213" s="1">
        <v>44470</v>
      </c>
      <c r="F213">
        <v>6590</v>
      </c>
      <c r="G213">
        <v>0</v>
      </c>
      <c r="H213">
        <v>0</v>
      </c>
      <c r="I213" s="1">
        <v>44472</v>
      </c>
      <c r="J213">
        <v>32</v>
      </c>
      <c r="K213">
        <v>2</v>
      </c>
    </row>
    <row r="214" spans="1:11" x14ac:dyDescent="0.3">
      <c r="A214" t="s">
        <v>13</v>
      </c>
      <c r="B214" t="s">
        <v>71</v>
      </c>
      <c r="C214">
        <v>7496830993</v>
      </c>
      <c r="D214" s="1">
        <v>43900</v>
      </c>
      <c r="E214" s="1">
        <v>43930</v>
      </c>
      <c r="F214">
        <v>7533</v>
      </c>
      <c r="G214">
        <v>1</v>
      </c>
      <c r="H214">
        <v>0</v>
      </c>
      <c r="I214" s="1">
        <v>43929</v>
      </c>
      <c r="J214">
        <v>29</v>
      </c>
      <c r="K214">
        <v>0</v>
      </c>
    </row>
    <row r="215" spans="1:11" x14ac:dyDescent="0.3">
      <c r="A215" t="s">
        <v>22</v>
      </c>
      <c r="B215" t="s">
        <v>82</v>
      </c>
      <c r="C215">
        <v>784468555</v>
      </c>
      <c r="D215" s="1">
        <v>44464</v>
      </c>
      <c r="E215" s="1">
        <v>44494</v>
      </c>
      <c r="F215">
        <v>1890</v>
      </c>
      <c r="G215">
        <v>1</v>
      </c>
      <c r="H215">
        <v>0</v>
      </c>
      <c r="I215" s="1">
        <v>44494</v>
      </c>
      <c r="J215">
        <v>30</v>
      </c>
      <c r="K215">
        <v>0</v>
      </c>
    </row>
    <row r="216" spans="1:11" x14ac:dyDescent="0.3">
      <c r="A216" t="s">
        <v>13</v>
      </c>
      <c r="B216" t="s">
        <v>104</v>
      </c>
      <c r="C216">
        <v>3969347325</v>
      </c>
      <c r="D216" s="1">
        <v>43901</v>
      </c>
      <c r="E216" s="1">
        <v>43931</v>
      </c>
      <c r="F216">
        <v>6119</v>
      </c>
      <c r="G216">
        <v>1</v>
      </c>
      <c r="H216">
        <v>0</v>
      </c>
      <c r="I216" s="1">
        <v>43942</v>
      </c>
      <c r="J216">
        <v>41</v>
      </c>
      <c r="K216">
        <v>11</v>
      </c>
    </row>
    <row r="217" spans="1:11" x14ac:dyDescent="0.3">
      <c r="A217" t="s">
        <v>13</v>
      </c>
      <c r="B217" t="s">
        <v>104</v>
      </c>
      <c r="C217">
        <v>816501620</v>
      </c>
      <c r="D217" s="1">
        <v>44063</v>
      </c>
      <c r="E217" s="1">
        <v>44093</v>
      </c>
      <c r="F217">
        <v>3382</v>
      </c>
      <c r="G217">
        <v>0</v>
      </c>
      <c r="H217">
        <v>0</v>
      </c>
      <c r="I217" s="1">
        <v>44081</v>
      </c>
      <c r="J217">
        <v>18</v>
      </c>
      <c r="K217">
        <v>0</v>
      </c>
    </row>
    <row r="218" spans="1:11" x14ac:dyDescent="0.3">
      <c r="A218" t="s">
        <v>11</v>
      </c>
      <c r="B218" t="s">
        <v>87</v>
      </c>
      <c r="C218">
        <v>818753502</v>
      </c>
      <c r="D218" s="1">
        <v>44211</v>
      </c>
      <c r="E218" s="1">
        <v>44241</v>
      </c>
      <c r="F218">
        <v>4818</v>
      </c>
      <c r="G218">
        <v>0</v>
      </c>
      <c r="H218">
        <v>0</v>
      </c>
      <c r="I218" s="1">
        <v>44231</v>
      </c>
      <c r="J218">
        <v>20</v>
      </c>
      <c r="K218">
        <v>0</v>
      </c>
    </row>
    <row r="219" spans="1:11" x14ac:dyDescent="0.3">
      <c r="A219" t="s">
        <v>13</v>
      </c>
      <c r="B219" t="s">
        <v>41</v>
      </c>
      <c r="C219">
        <v>1070459520</v>
      </c>
      <c r="D219" s="1">
        <v>43904</v>
      </c>
      <c r="E219" s="1">
        <v>43934</v>
      </c>
      <c r="F219">
        <v>8610</v>
      </c>
      <c r="G219">
        <v>1</v>
      </c>
      <c r="H219">
        <v>0</v>
      </c>
      <c r="I219" s="1">
        <v>43949</v>
      </c>
      <c r="J219">
        <v>45</v>
      </c>
      <c r="K219">
        <v>15</v>
      </c>
    </row>
    <row r="220" spans="1:11" x14ac:dyDescent="0.3">
      <c r="A220" t="s">
        <v>11</v>
      </c>
      <c r="B220" t="s">
        <v>105</v>
      </c>
      <c r="C220">
        <v>826558350</v>
      </c>
      <c r="D220" s="1">
        <v>44371</v>
      </c>
      <c r="E220" s="1">
        <v>44401</v>
      </c>
      <c r="F220">
        <v>4968</v>
      </c>
      <c r="G220">
        <v>0</v>
      </c>
      <c r="H220">
        <v>0</v>
      </c>
      <c r="I220" s="1">
        <v>44407</v>
      </c>
      <c r="J220">
        <v>36</v>
      </c>
      <c r="K220">
        <v>6</v>
      </c>
    </row>
    <row r="221" spans="1:11" x14ac:dyDescent="0.3">
      <c r="A221" t="s">
        <v>11</v>
      </c>
      <c r="B221" t="s">
        <v>73</v>
      </c>
      <c r="C221">
        <v>828222998</v>
      </c>
      <c r="D221" s="1">
        <v>43934</v>
      </c>
      <c r="E221" s="1">
        <v>43964</v>
      </c>
      <c r="F221">
        <v>7760</v>
      </c>
      <c r="G221">
        <v>0</v>
      </c>
      <c r="H221">
        <v>0</v>
      </c>
      <c r="I221" s="1">
        <v>43969</v>
      </c>
      <c r="J221">
        <v>35</v>
      </c>
      <c r="K221">
        <v>5</v>
      </c>
    </row>
    <row r="222" spans="1:11" x14ac:dyDescent="0.3">
      <c r="A222" t="s">
        <v>20</v>
      </c>
      <c r="B222" t="s">
        <v>81</v>
      </c>
      <c r="C222">
        <v>839049806</v>
      </c>
      <c r="D222" s="1">
        <v>44457</v>
      </c>
      <c r="E222" s="1">
        <v>44487</v>
      </c>
      <c r="F222">
        <v>1982</v>
      </c>
      <c r="G222">
        <v>0</v>
      </c>
      <c r="H222">
        <v>0</v>
      </c>
      <c r="I222" s="1">
        <v>44461</v>
      </c>
      <c r="J222">
        <v>4</v>
      </c>
      <c r="K222">
        <v>0</v>
      </c>
    </row>
    <row r="223" spans="1:11" x14ac:dyDescent="0.3">
      <c r="A223" t="s">
        <v>11</v>
      </c>
      <c r="B223" t="s">
        <v>55</v>
      </c>
      <c r="C223">
        <v>839756390</v>
      </c>
      <c r="D223" s="1">
        <v>44525</v>
      </c>
      <c r="E223" s="1">
        <v>44555</v>
      </c>
      <c r="F223">
        <v>7618</v>
      </c>
      <c r="G223">
        <v>0</v>
      </c>
      <c r="H223">
        <v>0</v>
      </c>
      <c r="I223" s="1">
        <v>44561</v>
      </c>
      <c r="J223">
        <v>36</v>
      </c>
      <c r="K223">
        <v>6</v>
      </c>
    </row>
    <row r="224" spans="1:11" x14ac:dyDescent="0.3">
      <c r="A224" t="s">
        <v>13</v>
      </c>
      <c r="B224" t="s">
        <v>68</v>
      </c>
      <c r="C224">
        <v>9002067860</v>
      </c>
      <c r="D224" s="1">
        <v>43910</v>
      </c>
      <c r="E224" s="1">
        <v>43940</v>
      </c>
      <c r="F224">
        <v>8209</v>
      </c>
      <c r="G224">
        <v>1</v>
      </c>
      <c r="H224">
        <v>0</v>
      </c>
      <c r="I224" s="1">
        <v>43947</v>
      </c>
      <c r="J224">
        <v>37</v>
      </c>
      <c r="K224">
        <v>7</v>
      </c>
    </row>
    <row r="225" spans="1:11" x14ac:dyDescent="0.3">
      <c r="A225" t="s">
        <v>11</v>
      </c>
      <c r="B225" t="s">
        <v>45</v>
      </c>
      <c r="C225">
        <v>857712918</v>
      </c>
      <c r="D225" s="1">
        <v>44249</v>
      </c>
      <c r="E225" s="1">
        <v>44279</v>
      </c>
      <c r="F225">
        <v>9339</v>
      </c>
      <c r="G225">
        <v>1</v>
      </c>
      <c r="H225">
        <v>1</v>
      </c>
      <c r="I225" s="1">
        <v>44290</v>
      </c>
      <c r="J225">
        <v>41</v>
      </c>
      <c r="K225">
        <v>11</v>
      </c>
    </row>
    <row r="226" spans="1:11" x14ac:dyDescent="0.3">
      <c r="A226" t="s">
        <v>13</v>
      </c>
      <c r="B226" t="s">
        <v>106</v>
      </c>
      <c r="C226">
        <v>858258272</v>
      </c>
      <c r="D226" s="1">
        <v>44469</v>
      </c>
      <c r="E226" s="1">
        <v>44499</v>
      </c>
      <c r="F226">
        <v>4367</v>
      </c>
      <c r="G226">
        <v>0</v>
      </c>
      <c r="H226">
        <v>0</v>
      </c>
      <c r="I226" s="1">
        <v>44510</v>
      </c>
      <c r="J226">
        <v>41</v>
      </c>
      <c r="K226">
        <v>11</v>
      </c>
    </row>
    <row r="227" spans="1:11" x14ac:dyDescent="0.3">
      <c r="A227" t="s">
        <v>11</v>
      </c>
      <c r="B227" t="s">
        <v>73</v>
      </c>
      <c r="C227">
        <v>863594173</v>
      </c>
      <c r="D227" s="1">
        <v>43886</v>
      </c>
      <c r="E227" s="1">
        <v>43916</v>
      </c>
      <c r="F227">
        <v>6560</v>
      </c>
      <c r="G227">
        <v>0</v>
      </c>
      <c r="H227">
        <v>0</v>
      </c>
      <c r="I227" s="1">
        <v>43922</v>
      </c>
      <c r="J227">
        <v>36</v>
      </c>
      <c r="K227">
        <v>6</v>
      </c>
    </row>
    <row r="228" spans="1:11" x14ac:dyDescent="0.3">
      <c r="A228" t="s">
        <v>11</v>
      </c>
      <c r="B228" t="s">
        <v>12</v>
      </c>
      <c r="C228">
        <v>869802822</v>
      </c>
      <c r="D228" s="1">
        <v>44075</v>
      </c>
      <c r="E228" s="1">
        <v>44105</v>
      </c>
      <c r="F228">
        <v>6955</v>
      </c>
      <c r="G228">
        <v>0</v>
      </c>
      <c r="H228">
        <v>0</v>
      </c>
      <c r="I228" s="1">
        <v>44097</v>
      </c>
      <c r="J228">
        <v>22</v>
      </c>
      <c r="K228">
        <v>0</v>
      </c>
    </row>
    <row r="229" spans="1:11" x14ac:dyDescent="0.3">
      <c r="A229" t="s">
        <v>13</v>
      </c>
      <c r="B229" t="s">
        <v>71</v>
      </c>
      <c r="C229">
        <v>870792057</v>
      </c>
      <c r="D229" s="1">
        <v>43909</v>
      </c>
      <c r="E229" s="1">
        <v>43939</v>
      </c>
      <c r="F229">
        <v>7392</v>
      </c>
      <c r="G229">
        <v>0</v>
      </c>
      <c r="H229">
        <v>0</v>
      </c>
      <c r="I229" s="1">
        <v>43914</v>
      </c>
      <c r="J229">
        <v>5</v>
      </c>
      <c r="K229">
        <v>0</v>
      </c>
    </row>
    <row r="230" spans="1:11" x14ac:dyDescent="0.3">
      <c r="A230" t="s">
        <v>17</v>
      </c>
      <c r="B230" t="s">
        <v>93</v>
      </c>
      <c r="C230">
        <v>872319562</v>
      </c>
      <c r="D230" s="1">
        <v>44457</v>
      </c>
      <c r="E230" s="1">
        <v>44487</v>
      </c>
      <c r="F230">
        <v>4617</v>
      </c>
      <c r="G230">
        <v>0</v>
      </c>
      <c r="H230">
        <v>0</v>
      </c>
      <c r="I230" s="1">
        <v>44471</v>
      </c>
      <c r="J230">
        <v>14</v>
      </c>
      <c r="K230">
        <v>0</v>
      </c>
    </row>
    <row r="231" spans="1:11" x14ac:dyDescent="0.3">
      <c r="A231" t="s">
        <v>11</v>
      </c>
      <c r="B231" t="s">
        <v>54</v>
      </c>
      <c r="C231">
        <v>873433318</v>
      </c>
      <c r="D231" s="1">
        <v>43956</v>
      </c>
      <c r="E231" s="1">
        <v>43986</v>
      </c>
      <c r="F231">
        <v>8220</v>
      </c>
      <c r="G231">
        <v>0</v>
      </c>
      <c r="H231">
        <v>0</v>
      </c>
      <c r="I231" s="1">
        <v>43975</v>
      </c>
      <c r="J231">
        <v>19</v>
      </c>
      <c r="K231">
        <v>0</v>
      </c>
    </row>
    <row r="232" spans="1:11" x14ac:dyDescent="0.3">
      <c r="A232" t="s">
        <v>20</v>
      </c>
      <c r="B232" t="s">
        <v>90</v>
      </c>
      <c r="C232">
        <v>874115043</v>
      </c>
      <c r="D232" s="1">
        <v>43959</v>
      </c>
      <c r="E232" s="1">
        <v>43989</v>
      </c>
      <c r="F232">
        <v>4125</v>
      </c>
      <c r="G232">
        <v>1</v>
      </c>
      <c r="H232">
        <v>0</v>
      </c>
      <c r="I232" s="1">
        <v>44002</v>
      </c>
      <c r="J232">
        <v>43</v>
      </c>
      <c r="K232">
        <v>13</v>
      </c>
    </row>
    <row r="233" spans="1:11" x14ac:dyDescent="0.3">
      <c r="A233" t="s">
        <v>22</v>
      </c>
      <c r="B233" t="s">
        <v>96</v>
      </c>
      <c r="C233">
        <v>874394980</v>
      </c>
      <c r="D233" s="1">
        <v>44269</v>
      </c>
      <c r="E233" s="1">
        <v>44299</v>
      </c>
      <c r="F233">
        <v>2392</v>
      </c>
      <c r="G233">
        <v>0</v>
      </c>
      <c r="H233">
        <v>0</v>
      </c>
      <c r="I233" s="1">
        <v>44302</v>
      </c>
      <c r="J233">
        <v>33</v>
      </c>
      <c r="K233">
        <v>3</v>
      </c>
    </row>
    <row r="234" spans="1:11" x14ac:dyDescent="0.3">
      <c r="A234" t="s">
        <v>17</v>
      </c>
      <c r="B234" t="s">
        <v>18</v>
      </c>
      <c r="C234">
        <v>876573329</v>
      </c>
      <c r="D234" s="1">
        <v>44282</v>
      </c>
      <c r="E234" s="1">
        <v>44312</v>
      </c>
      <c r="F234">
        <v>7139</v>
      </c>
      <c r="G234">
        <v>1</v>
      </c>
      <c r="H234">
        <v>0</v>
      </c>
      <c r="I234" s="1">
        <v>44320</v>
      </c>
      <c r="J234">
        <v>38</v>
      </c>
      <c r="K234">
        <v>8</v>
      </c>
    </row>
    <row r="235" spans="1:11" x14ac:dyDescent="0.3">
      <c r="A235" t="s">
        <v>11</v>
      </c>
      <c r="B235" t="s">
        <v>61</v>
      </c>
      <c r="C235">
        <v>881665013</v>
      </c>
      <c r="D235" s="1">
        <v>44190</v>
      </c>
      <c r="E235" s="1">
        <v>44220</v>
      </c>
      <c r="F235">
        <v>3797</v>
      </c>
      <c r="G235">
        <v>1</v>
      </c>
      <c r="H235">
        <v>0</v>
      </c>
      <c r="I235" s="1">
        <v>44238</v>
      </c>
      <c r="J235">
        <v>48</v>
      </c>
      <c r="K235">
        <v>18</v>
      </c>
    </row>
    <row r="236" spans="1:11" x14ac:dyDescent="0.3">
      <c r="A236" t="s">
        <v>13</v>
      </c>
      <c r="B236" t="s">
        <v>27</v>
      </c>
      <c r="C236">
        <v>4908628098</v>
      </c>
      <c r="D236" s="1">
        <v>43914</v>
      </c>
      <c r="E236" s="1">
        <v>43944</v>
      </c>
      <c r="F236">
        <v>8967</v>
      </c>
      <c r="G236">
        <v>1</v>
      </c>
      <c r="H236">
        <v>0</v>
      </c>
      <c r="I236" s="1">
        <v>43940</v>
      </c>
      <c r="J236">
        <v>26</v>
      </c>
      <c r="K236">
        <v>0</v>
      </c>
    </row>
    <row r="237" spans="1:11" x14ac:dyDescent="0.3">
      <c r="A237" t="s">
        <v>13</v>
      </c>
      <c r="B237" t="s">
        <v>83</v>
      </c>
      <c r="C237">
        <v>883694015</v>
      </c>
      <c r="D237" s="1">
        <v>44453</v>
      </c>
      <c r="E237" s="1">
        <v>44483</v>
      </c>
      <c r="F237">
        <v>9277</v>
      </c>
      <c r="G237">
        <v>0</v>
      </c>
      <c r="H237">
        <v>0</v>
      </c>
      <c r="I237" s="1">
        <v>44465</v>
      </c>
      <c r="J237">
        <v>12</v>
      </c>
      <c r="K237">
        <v>0</v>
      </c>
    </row>
    <row r="238" spans="1:11" x14ac:dyDescent="0.3">
      <c r="A238" t="s">
        <v>22</v>
      </c>
      <c r="B238" t="s">
        <v>24</v>
      </c>
      <c r="C238">
        <v>884183285</v>
      </c>
      <c r="D238" s="1">
        <v>44466</v>
      </c>
      <c r="E238" s="1">
        <v>44496</v>
      </c>
      <c r="F238">
        <v>5305</v>
      </c>
      <c r="G238">
        <v>0</v>
      </c>
      <c r="H238">
        <v>0</v>
      </c>
      <c r="I238" s="1">
        <v>44492</v>
      </c>
      <c r="J238">
        <v>26</v>
      </c>
      <c r="K238">
        <v>0</v>
      </c>
    </row>
    <row r="239" spans="1:11" x14ac:dyDescent="0.3">
      <c r="A239" t="s">
        <v>17</v>
      </c>
      <c r="B239" t="s">
        <v>52</v>
      </c>
      <c r="C239">
        <v>886237244</v>
      </c>
      <c r="D239" s="1">
        <v>44012</v>
      </c>
      <c r="E239" s="1">
        <v>44042</v>
      </c>
      <c r="F239">
        <v>7484</v>
      </c>
      <c r="G239">
        <v>1</v>
      </c>
      <c r="H239">
        <v>0</v>
      </c>
      <c r="I239" s="1">
        <v>44048</v>
      </c>
      <c r="J239">
        <v>36</v>
      </c>
      <c r="K239">
        <v>6</v>
      </c>
    </row>
    <row r="240" spans="1:11" x14ac:dyDescent="0.3">
      <c r="A240" t="s">
        <v>13</v>
      </c>
      <c r="B240" t="s">
        <v>68</v>
      </c>
      <c r="C240">
        <v>2368072192</v>
      </c>
      <c r="D240" s="1">
        <v>43919</v>
      </c>
      <c r="E240" s="1">
        <v>43949</v>
      </c>
      <c r="F240">
        <v>9271</v>
      </c>
      <c r="G240">
        <v>1</v>
      </c>
      <c r="H240">
        <v>0</v>
      </c>
      <c r="I240" s="1">
        <v>43943</v>
      </c>
      <c r="J240">
        <v>24</v>
      </c>
      <c r="K240">
        <v>0</v>
      </c>
    </row>
    <row r="241" spans="1:11" x14ac:dyDescent="0.3">
      <c r="A241" t="s">
        <v>20</v>
      </c>
      <c r="B241" t="s">
        <v>107</v>
      </c>
      <c r="C241">
        <v>893037091</v>
      </c>
      <c r="D241" s="1">
        <v>43870</v>
      </c>
      <c r="E241" s="1">
        <v>43900</v>
      </c>
      <c r="F241">
        <v>643</v>
      </c>
      <c r="G241">
        <v>0</v>
      </c>
      <c r="H241">
        <v>0</v>
      </c>
      <c r="I241" s="1">
        <v>43886</v>
      </c>
      <c r="J241">
        <v>16</v>
      </c>
      <c r="K241">
        <v>0</v>
      </c>
    </row>
    <row r="242" spans="1:11" x14ac:dyDescent="0.3">
      <c r="A242" t="s">
        <v>13</v>
      </c>
      <c r="B242" t="s">
        <v>41</v>
      </c>
      <c r="C242">
        <v>8164224319</v>
      </c>
      <c r="D242" s="1">
        <v>43922</v>
      </c>
      <c r="E242" s="1">
        <v>43952</v>
      </c>
      <c r="F242">
        <v>7278</v>
      </c>
      <c r="G242">
        <v>1</v>
      </c>
      <c r="H242">
        <v>0</v>
      </c>
      <c r="I242" s="1">
        <v>43962</v>
      </c>
      <c r="J242">
        <v>40</v>
      </c>
      <c r="K242">
        <v>10</v>
      </c>
    </row>
    <row r="243" spans="1:11" x14ac:dyDescent="0.3">
      <c r="A243" t="s">
        <v>22</v>
      </c>
      <c r="B243" t="s">
        <v>47</v>
      </c>
      <c r="C243">
        <v>893954880</v>
      </c>
      <c r="D243" s="1">
        <v>44338</v>
      </c>
      <c r="E243" s="1">
        <v>44368</v>
      </c>
      <c r="F243">
        <v>5192</v>
      </c>
      <c r="G243">
        <v>0</v>
      </c>
      <c r="H243">
        <v>0</v>
      </c>
      <c r="I243" s="1">
        <v>44363</v>
      </c>
      <c r="J243">
        <v>25</v>
      </c>
      <c r="K243">
        <v>0</v>
      </c>
    </row>
    <row r="244" spans="1:11" x14ac:dyDescent="0.3">
      <c r="A244" t="s">
        <v>22</v>
      </c>
      <c r="B244" t="s">
        <v>88</v>
      </c>
      <c r="C244">
        <v>902573987</v>
      </c>
      <c r="D244" s="1">
        <v>44256</v>
      </c>
      <c r="E244" s="1">
        <v>44286</v>
      </c>
      <c r="F244">
        <v>6835</v>
      </c>
      <c r="G244">
        <v>0</v>
      </c>
      <c r="H244">
        <v>0</v>
      </c>
      <c r="I244" s="1">
        <v>44286</v>
      </c>
      <c r="J244">
        <v>30</v>
      </c>
      <c r="K244">
        <v>0</v>
      </c>
    </row>
    <row r="245" spans="1:11" x14ac:dyDescent="0.3">
      <c r="A245" t="s">
        <v>13</v>
      </c>
      <c r="B245" t="s">
        <v>35</v>
      </c>
      <c r="C245">
        <v>903308758</v>
      </c>
      <c r="D245" s="1">
        <v>43944</v>
      </c>
      <c r="E245" s="1">
        <v>43974</v>
      </c>
      <c r="F245">
        <v>7387</v>
      </c>
      <c r="G245">
        <v>0</v>
      </c>
      <c r="H245">
        <v>0</v>
      </c>
      <c r="I245" s="1">
        <v>43967</v>
      </c>
      <c r="J245">
        <v>23</v>
      </c>
      <c r="K245">
        <v>0</v>
      </c>
    </row>
    <row r="246" spans="1:11" x14ac:dyDescent="0.3">
      <c r="A246" t="s">
        <v>22</v>
      </c>
      <c r="B246" t="s">
        <v>78</v>
      </c>
      <c r="C246">
        <v>905360282</v>
      </c>
      <c r="D246" s="1">
        <v>44220</v>
      </c>
      <c r="E246" s="1">
        <v>44250</v>
      </c>
      <c r="F246">
        <v>7328</v>
      </c>
      <c r="G246">
        <v>0</v>
      </c>
      <c r="H246">
        <v>0</v>
      </c>
      <c r="I246" s="1">
        <v>44240</v>
      </c>
      <c r="J246">
        <v>20</v>
      </c>
      <c r="K246">
        <v>0</v>
      </c>
    </row>
    <row r="247" spans="1:11" x14ac:dyDescent="0.3">
      <c r="A247" t="s">
        <v>11</v>
      </c>
      <c r="B247" t="s">
        <v>61</v>
      </c>
      <c r="C247">
        <v>907309591</v>
      </c>
      <c r="D247" s="1">
        <v>43980</v>
      </c>
      <c r="E247" s="1">
        <v>44010</v>
      </c>
      <c r="F247">
        <v>6478</v>
      </c>
      <c r="G247">
        <v>0</v>
      </c>
      <c r="H247">
        <v>0</v>
      </c>
      <c r="I247" s="1">
        <v>44011</v>
      </c>
      <c r="J247">
        <v>31</v>
      </c>
      <c r="K247">
        <v>1</v>
      </c>
    </row>
    <row r="248" spans="1:11" x14ac:dyDescent="0.3">
      <c r="A248" t="s">
        <v>17</v>
      </c>
      <c r="B248" t="s">
        <v>28</v>
      </c>
      <c r="C248">
        <v>910054452</v>
      </c>
      <c r="D248" s="1">
        <v>43934</v>
      </c>
      <c r="E248" s="1">
        <v>43964</v>
      </c>
      <c r="F248">
        <v>8443</v>
      </c>
      <c r="G248">
        <v>0</v>
      </c>
      <c r="H248">
        <v>0</v>
      </c>
      <c r="I248" s="1">
        <v>43952</v>
      </c>
      <c r="J248">
        <v>18</v>
      </c>
      <c r="K248">
        <v>0</v>
      </c>
    </row>
    <row r="249" spans="1:11" x14ac:dyDescent="0.3">
      <c r="A249" t="s">
        <v>11</v>
      </c>
      <c r="B249" t="s">
        <v>64</v>
      </c>
      <c r="C249">
        <v>910348225</v>
      </c>
      <c r="D249" s="1">
        <v>44061</v>
      </c>
      <c r="E249" s="1">
        <v>44091</v>
      </c>
      <c r="F249">
        <v>10296</v>
      </c>
      <c r="G249">
        <v>0</v>
      </c>
      <c r="H249">
        <v>0</v>
      </c>
      <c r="I249" s="1">
        <v>44089</v>
      </c>
      <c r="J249">
        <v>28</v>
      </c>
      <c r="K249">
        <v>0</v>
      </c>
    </row>
    <row r="250" spans="1:11" x14ac:dyDescent="0.3">
      <c r="A250" t="s">
        <v>17</v>
      </c>
      <c r="B250" t="s">
        <v>101</v>
      </c>
      <c r="C250">
        <v>910856055</v>
      </c>
      <c r="D250" s="1">
        <v>44429</v>
      </c>
      <c r="E250" s="1">
        <v>44459</v>
      </c>
      <c r="F250">
        <v>7255</v>
      </c>
      <c r="G250">
        <v>1</v>
      </c>
      <c r="H250">
        <v>0</v>
      </c>
      <c r="I250" s="1">
        <v>44478</v>
      </c>
      <c r="J250">
        <v>49</v>
      </c>
      <c r="K250">
        <v>19</v>
      </c>
    </row>
    <row r="251" spans="1:11" x14ac:dyDescent="0.3">
      <c r="A251" t="s">
        <v>13</v>
      </c>
      <c r="B251" t="s">
        <v>32</v>
      </c>
      <c r="C251">
        <v>915133709</v>
      </c>
      <c r="D251" s="1">
        <v>44146</v>
      </c>
      <c r="E251" s="1">
        <v>44176</v>
      </c>
      <c r="F251">
        <v>5980</v>
      </c>
      <c r="G251">
        <v>0</v>
      </c>
      <c r="H251">
        <v>0</v>
      </c>
      <c r="I251" s="1">
        <v>44172</v>
      </c>
      <c r="J251">
        <v>26</v>
      </c>
      <c r="K251">
        <v>0</v>
      </c>
    </row>
    <row r="252" spans="1:11" x14ac:dyDescent="0.3">
      <c r="A252" t="s">
        <v>11</v>
      </c>
      <c r="B252" t="s">
        <v>45</v>
      </c>
      <c r="C252">
        <v>915652542</v>
      </c>
      <c r="D252" s="1">
        <v>43835</v>
      </c>
      <c r="E252" s="1">
        <v>43865</v>
      </c>
      <c r="F252">
        <v>7829</v>
      </c>
      <c r="G252">
        <v>1</v>
      </c>
      <c r="H252">
        <v>0</v>
      </c>
      <c r="I252" s="1">
        <v>43874</v>
      </c>
      <c r="J252">
        <v>39</v>
      </c>
      <c r="K252">
        <v>9</v>
      </c>
    </row>
    <row r="253" spans="1:11" x14ac:dyDescent="0.3">
      <c r="A253" t="s">
        <v>22</v>
      </c>
      <c r="B253" t="s">
        <v>82</v>
      </c>
      <c r="C253">
        <v>921537795</v>
      </c>
      <c r="D253" s="1">
        <v>44195</v>
      </c>
      <c r="E253" s="1">
        <v>44225</v>
      </c>
      <c r="F253">
        <v>4984</v>
      </c>
      <c r="G253">
        <v>0</v>
      </c>
      <c r="H253">
        <v>0</v>
      </c>
      <c r="I253" s="1">
        <v>44212</v>
      </c>
      <c r="J253">
        <v>17</v>
      </c>
      <c r="K253">
        <v>0</v>
      </c>
    </row>
    <row r="254" spans="1:11" x14ac:dyDescent="0.3">
      <c r="A254" t="s">
        <v>11</v>
      </c>
      <c r="B254" t="s">
        <v>76</v>
      </c>
      <c r="C254">
        <v>929902016</v>
      </c>
      <c r="D254" s="1">
        <v>44334</v>
      </c>
      <c r="E254" s="1">
        <v>44364</v>
      </c>
      <c r="F254">
        <v>6430</v>
      </c>
      <c r="G254">
        <v>0</v>
      </c>
      <c r="H254">
        <v>0</v>
      </c>
      <c r="I254" s="1">
        <v>44361</v>
      </c>
      <c r="J254">
        <v>27</v>
      </c>
      <c r="K254">
        <v>0</v>
      </c>
    </row>
    <row r="255" spans="1:11" x14ac:dyDescent="0.3">
      <c r="A255" t="s">
        <v>13</v>
      </c>
      <c r="B255" t="s">
        <v>95</v>
      </c>
      <c r="C255">
        <v>934328892</v>
      </c>
      <c r="D255" s="1">
        <v>44017</v>
      </c>
      <c r="E255" s="1">
        <v>44047</v>
      </c>
      <c r="F255">
        <v>5967</v>
      </c>
      <c r="G255">
        <v>0</v>
      </c>
      <c r="H255">
        <v>0</v>
      </c>
      <c r="I255" s="1">
        <v>44051</v>
      </c>
      <c r="J255">
        <v>34</v>
      </c>
      <c r="K255">
        <v>4</v>
      </c>
    </row>
    <row r="256" spans="1:11" x14ac:dyDescent="0.3">
      <c r="A256" t="s">
        <v>20</v>
      </c>
      <c r="B256" t="s">
        <v>63</v>
      </c>
      <c r="C256">
        <v>936925570</v>
      </c>
      <c r="D256" s="1">
        <v>44175</v>
      </c>
      <c r="E256" s="1">
        <v>44205</v>
      </c>
      <c r="F256">
        <v>3098</v>
      </c>
      <c r="G256">
        <v>0</v>
      </c>
      <c r="H256">
        <v>0</v>
      </c>
      <c r="I256" s="1">
        <v>44213</v>
      </c>
      <c r="J256">
        <v>38</v>
      </c>
      <c r="K256">
        <v>8</v>
      </c>
    </row>
    <row r="257" spans="1:11" x14ac:dyDescent="0.3">
      <c r="A257" t="s">
        <v>17</v>
      </c>
      <c r="B257" t="s">
        <v>40</v>
      </c>
      <c r="C257">
        <v>938015647</v>
      </c>
      <c r="D257" s="1">
        <v>44308</v>
      </c>
      <c r="E257" s="1">
        <v>44338</v>
      </c>
      <c r="F257">
        <v>4903</v>
      </c>
      <c r="G257">
        <v>0</v>
      </c>
      <c r="H257">
        <v>0</v>
      </c>
      <c r="I257" s="1">
        <v>44331</v>
      </c>
      <c r="J257">
        <v>23</v>
      </c>
      <c r="K257">
        <v>0</v>
      </c>
    </row>
    <row r="258" spans="1:11" x14ac:dyDescent="0.3">
      <c r="A258" t="s">
        <v>13</v>
      </c>
      <c r="B258" t="s">
        <v>83</v>
      </c>
      <c r="C258">
        <v>939622166</v>
      </c>
      <c r="D258" s="1">
        <v>44084</v>
      </c>
      <c r="E258" s="1">
        <v>44114</v>
      </c>
      <c r="F258">
        <v>8536</v>
      </c>
      <c r="G258">
        <v>0</v>
      </c>
      <c r="H258">
        <v>0</v>
      </c>
      <c r="I258" s="1">
        <v>44103</v>
      </c>
      <c r="J258">
        <v>19</v>
      </c>
      <c r="K258">
        <v>0</v>
      </c>
    </row>
    <row r="259" spans="1:11" x14ac:dyDescent="0.3">
      <c r="A259" t="s">
        <v>13</v>
      </c>
      <c r="B259" t="s">
        <v>62</v>
      </c>
      <c r="C259">
        <v>940363147</v>
      </c>
      <c r="D259" s="1">
        <v>44137</v>
      </c>
      <c r="E259" s="1">
        <v>44167</v>
      </c>
      <c r="F259">
        <v>9934</v>
      </c>
      <c r="G259">
        <v>0</v>
      </c>
      <c r="H259">
        <v>0</v>
      </c>
      <c r="I259" s="1">
        <v>44170</v>
      </c>
      <c r="J259">
        <v>33</v>
      </c>
      <c r="K259">
        <v>3</v>
      </c>
    </row>
    <row r="260" spans="1:11" x14ac:dyDescent="0.3">
      <c r="A260" t="s">
        <v>11</v>
      </c>
      <c r="B260" t="s">
        <v>12</v>
      </c>
      <c r="C260">
        <v>951035745</v>
      </c>
      <c r="D260" s="1">
        <v>44352</v>
      </c>
      <c r="E260" s="1">
        <v>44382</v>
      </c>
      <c r="F260">
        <v>5704</v>
      </c>
      <c r="G260">
        <v>0</v>
      </c>
      <c r="H260">
        <v>0</v>
      </c>
      <c r="I260" s="1">
        <v>44366</v>
      </c>
      <c r="J260">
        <v>14</v>
      </c>
      <c r="K260">
        <v>0</v>
      </c>
    </row>
    <row r="261" spans="1:11" x14ac:dyDescent="0.3">
      <c r="A261" t="s">
        <v>13</v>
      </c>
      <c r="B261" t="s">
        <v>68</v>
      </c>
      <c r="C261">
        <v>3480348952</v>
      </c>
      <c r="D261" s="1">
        <v>43932</v>
      </c>
      <c r="E261" s="1">
        <v>43962</v>
      </c>
      <c r="F261">
        <v>4003</v>
      </c>
      <c r="G261">
        <v>1</v>
      </c>
      <c r="H261">
        <v>1</v>
      </c>
      <c r="I261" s="1">
        <v>43959</v>
      </c>
      <c r="J261">
        <v>27</v>
      </c>
      <c r="K261">
        <v>0</v>
      </c>
    </row>
    <row r="262" spans="1:11" x14ac:dyDescent="0.3">
      <c r="A262" t="s">
        <v>22</v>
      </c>
      <c r="B262" t="s">
        <v>23</v>
      </c>
      <c r="C262">
        <v>959092964</v>
      </c>
      <c r="D262" s="1">
        <v>44211</v>
      </c>
      <c r="E262" s="1">
        <v>44241</v>
      </c>
      <c r="F262">
        <v>7205</v>
      </c>
      <c r="G262">
        <v>1</v>
      </c>
      <c r="H262">
        <v>0</v>
      </c>
      <c r="I262" s="1">
        <v>44265</v>
      </c>
      <c r="J262">
        <v>54</v>
      </c>
      <c r="K262">
        <v>24</v>
      </c>
    </row>
    <row r="263" spans="1:11" x14ac:dyDescent="0.3">
      <c r="A263" t="s">
        <v>13</v>
      </c>
      <c r="B263" t="s">
        <v>95</v>
      </c>
      <c r="C263">
        <v>975332365</v>
      </c>
      <c r="D263" s="1">
        <v>44394</v>
      </c>
      <c r="E263" s="1">
        <v>44424</v>
      </c>
      <c r="F263">
        <v>7210</v>
      </c>
      <c r="G263">
        <v>0</v>
      </c>
      <c r="H263">
        <v>0</v>
      </c>
      <c r="I263" s="1">
        <v>44422</v>
      </c>
      <c r="J263">
        <v>28</v>
      </c>
      <c r="K263">
        <v>0</v>
      </c>
    </row>
    <row r="264" spans="1:11" x14ac:dyDescent="0.3">
      <c r="A264" t="s">
        <v>22</v>
      </c>
      <c r="B264" t="s">
        <v>85</v>
      </c>
      <c r="C264">
        <v>979439975</v>
      </c>
      <c r="D264" s="1">
        <v>44159</v>
      </c>
      <c r="E264" s="1">
        <v>44189</v>
      </c>
      <c r="F264">
        <v>3962</v>
      </c>
      <c r="G264">
        <v>0</v>
      </c>
      <c r="H264">
        <v>0</v>
      </c>
      <c r="I264" s="1">
        <v>44206</v>
      </c>
      <c r="J264">
        <v>47</v>
      </c>
      <c r="K264">
        <v>17</v>
      </c>
    </row>
    <row r="265" spans="1:11" x14ac:dyDescent="0.3">
      <c r="A265" t="s">
        <v>20</v>
      </c>
      <c r="B265" t="s">
        <v>63</v>
      </c>
      <c r="C265">
        <v>981596189</v>
      </c>
      <c r="D265" s="1">
        <v>43989</v>
      </c>
      <c r="E265" s="1">
        <v>44019</v>
      </c>
      <c r="F265">
        <v>4579</v>
      </c>
      <c r="G265">
        <v>0</v>
      </c>
      <c r="H265">
        <v>0</v>
      </c>
      <c r="I265" s="1">
        <v>44040</v>
      </c>
      <c r="J265">
        <v>51</v>
      </c>
      <c r="K265">
        <v>21</v>
      </c>
    </row>
    <row r="266" spans="1:11" x14ac:dyDescent="0.3">
      <c r="A266" t="s">
        <v>17</v>
      </c>
      <c r="B266" t="s">
        <v>101</v>
      </c>
      <c r="C266">
        <v>986187012</v>
      </c>
      <c r="D266" s="1">
        <v>43857</v>
      </c>
      <c r="E266" s="1">
        <v>43887</v>
      </c>
      <c r="F266">
        <v>8692</v>
      </c>
      <c r="G266">
        <v>1</v>
      </c>
      <c r="H266">
        <v>0</v>
      </c>
      <c r="I266" s="1">
        <v>43898</v>
      </c>
      <c r="J266">
        <v>41</v>
      </c>
      <c r="K266">
        <v>11</v>
      </c>
    </row>
    <row r="267" spans="1:11" x14ac:dyDescent="0.3">
      <c r="A267" t="s">
        <v>11</v>
      </c>
      <c r="B267" t="s">
        <v>54</v>
      </c>
      <c r="C267">
        <v>990527729</v>
      </c>
      <c r="D267" s="1">
        <v>44139</v>
      </c>
      <c r="E267" s="1">
        <v>44169</v>
      </c>
      <c r="F267">
        <v>5873</v>
      </c>
      <c r="G267">
        <v>0</v>
      </c>
      <c r="H267">
        <v>0</v>
      </c>
      <c r="I267" s="1">
        <v>44174</v>
      </c>
      <c r="J267">
        <v>35</v>
      </c>
      <c r="K267">
        <v>5</v>
      </c>
    </row>
    <row r="268" spans="1:11" x14ac:dyDescent="0.3">
      <c r="A268" t="s">
        <v>22</v>
      </c>
      <c r="B268" t="s">
        <v>24</v>
      </c>
      <c r="C268">
        <v>1006151066</v>
      </c>
      <c r="D268" s="1">
        <v>44159</v>
      </c>
      <c r="E268" s="1">
        <v>44189</v>
      </c>
      <c r="F268">
        <v>8366</v>
      </c>
      <c r="G268">
        <v>0</v>
      </c>
      <c r="H268">
        <v>0</v>
      </c>
      <c r="I268" s="1">
        <v>44199</v>
      </c>
      <c r="J268">
        <v>40</v>
      </c>
      <c r="K268">
        <v>10</v>
      </c>
    </row>
    <row r="269" spans="1:11" x14ac:dyDescent="0.3">
      <c r="A269" t="s">
        <v>20</v>
      </c>
      <c r="B269" t="s">
        <v>90</v>
      </c>
      <c r="C269">
        <v>1006769217</v>
      </c>
      <c r="D269" s="1">
        <v>44088</v>
      </c>
      <c r="E269" s="1">
        <v>44118</v>
      </c>
      <c r="F269">
        <v>3386</v>
      </c>
      <c r="G269">
        <v>0</v>
      </c>
      <c r="H269">
        <v>0</v>
      </c>
      <c r="I269" s="1">
        <v>44123</v>
      </c>
      <c r="J269">
        <v>35</v>
      </c>
      <c r="K269">
        <v>5</v>
      </c>
    </row>
    <row r="270" spans="1:11" x14ac:dyDescent="0.3">
      <c r="A270" t="s">
        <v>20</v>
      </c>
      <c r="B270" t="s">
        <v>69</v>
      </c>
      <c r="C270">
        <v>1012251297</v>
      </c>
      <c r="D270" s="1">
        <v>43882</v>
      </c>
      <c r="E270" s="1">
        <v>43912</v>
      </c>
      <c r="F270">
        <v>2605</v>
      </c>
      <c r="G270">
        <v>1</v>
      </c>
      <c r="H270">
        <v>0</v>
      </c>
      <c r="I270" s="1">
        <v>43942</v>
      </c>
      <c r="J270">
        <v>60</v>
      </c>
      <c r="K270">
        <v>30</v>
      </c>
    </row>
    <row r="271" spans="1:11" x14ac:dyDescent="0.3">
      <c r="A271" t="s">
        <v>11</v>
      </c>
      <c r="B271" t="s">
        <v>44</v>
      </c>
      <c r="C271">
        <v>1014106295</v>
      </c>
      <c r="D271" s="1">
        <v>43996</v>
      </c>
      <c r="E271" s="1">
        <v>44026</v>
      </c>
      <c r="F271">
        <v>6557</v>
      </c>
      <c r="G271">
        <v>0</v>
      </c>
      <c r="H271">
        <v>0</v>
      </c>
      <c r="I271" s="1">
        <v>44014</v>
      </c>
      <c r="J271">
        <v>18</v>
      </c>
      <c r="K271">
        <v>0</v>
      </c>
    </row>
    <row r="272" spans="1:11" x14ac:dyDescent="0.3">
      <c r="A272" t="s">
        <v>13</v>
      </c>
      <c r="B272" t="s">
        <v>83</v>
      </c>
      <c r="C272">
        <v>1020758229</v>
      </c>
      <c r="D272" s="1">
        <v>44353</v>
      </c>
      <c r="E272" s="1">
        <v>44383</v>
      </c>
      <c r="F272">
        <v>6719</v>
      </c>
      <c r="G272">
        <v>0</v>
      </c>
      <c r="H272">
        <v>0</v>
      </c>
      <c r="I272" s="1">
        <v>44367</v>
      </c>
      <c r="J272">
        <v>14</v>
      </c>
      <c r="K272">
        <v>0</v>
      </c>
    </row>
    <row r="273" spans="1:11" x14ac:dyDescent="0.3">
      <c r="A273" t="s">
        <v>17</v>
      </c>
      <c r="B273" t="s">
        <v>33</v>
      </c>
      <c r="C273">
        <v>1026638537</v>
      </c>
      <c r="D273" s="1">
        <v>44404</v>
      </c>
      <c r="E273" s="1">
        <v>44434</v>
      </c>
      <c r="F273">
        <v>7086</v>
      </c>
      <c r="G273">
        <v>1</v>
      </c>
      <c r="H273">
        <v>0</v>
      </c>
      <c r="I273" s="1">
        <v>44431</v>
      </c>
      <c r="J273">
        <v>27</v>
      </c>
      <c r="K273">
        <v>0</v>
      </c>
    </row>
    <row r="274" spans="1:11" x14ac:dyDescent="0.3">
      <c r="A274" t="s">
        <v>11</v>
      </c>
      <c r="B274" t="s">
        <v>73</v>
      </c>
      <c r="C274">
        <v>1027852268</v>
      </c>
      <c r="D274" s="1">
        <v>44455</v>
      </c>
      <c r="E274" s="1">
        <v>44485</v>
      </c>
      <c r="F274">
        <v>3722</v>
      </c>
      <c r="G274">
        <v>0</v>
      </c>
      <c r="H274">
        <v>0</v>
      </c>
      <c r="I274" s="1">
        <v>44475</v>
      </c>
      <c r="J274">
        <v>20</v>
      </c>
      <c r="K274">
        <v>0</v>
      </c>
    </row>
    <row r="275" spans="1:11" x14ac:dyDescent="0.3">
      <c r="A275" t="s">
        <v>13</v>
      </c>
      <c r="B275" t="s">
        <v>29</v>
      </c>
      <c r="C275">
        <v>1035721042</v>
      </c>
      <c r="D275" s="1">
        <v>44146</v>
      </c>
      <c r="E275" s="1">
        <v>44176</v>
      </c>
      <c r="F275">
        <v>1113</v>
      </c>
      <c r="G275">
        <v>0</v>
      </c>
      <c r="H275">
        <v>0</v>
      </c>
      <c r="I275" s="1">
        <v>44182</v>
      </c>
      <c r="J275">
        <v>36</v>
      </c>
      <c r="K275">
        <v>6</v>
      </c>
    </row>
    <row r="276" spans="1:11" x14ac:dyDescent="0.3">
      <c r="A276" t="s">
        <v>11</v>
      </c>
      <c r="B276" t="s">
        <v>61</v>
      </c>
      <c r="C276">
        <v>1043332774</v>
      </c>
      <c r="D276" s="1">
        <v>44019</v>
      </c>
      <c r="E276" s="1">
        <v>44049</v>
      </c>
      <c r="F276">
        <v>7909</v>
      </c>
      <c r="G276">
        <v>0</v>
      </c>
      <c r="H276">
        <v>0</v>
      </c>
      <c r="I276" s="1">
        <v>44049</v>
      </c>
      <c r="J276">
        <v>30</v>
      </c>
      <c r="K276">
        <v>0</v>
      </c>
    </row>
    <row r="277" spans="1:11" x14ac:dyDescent="0.3">
      <c r="A277" t="s">
        <v>20</v>
      </c>
      <c r="B277" t="s">
        <v>108</v>
      </c>
      <c r="C277">
        <v>1047899565</v>
      </c>
      <c r="D277" s="1">
        <v>44300</v>
      </c>
      <c r="E277" s="1">
        <v>44330</v>
      </c>
      <c r="F277">
        <v>5700</v>
      </c>
      <c r="G277">
        <v>0</v>
      </c>
      <c r="H277">
        <v>0</v>
      </c>
      <c r="I277" s="1">
        <v>44320</v>
      </c>
      <c r="J277">
        <v>20</v>
      </c>
      <c r="K277">
        <v>0</v>
      </c>
    </row>
    <row r="278" spans="1:11" x14ac:dyDescent="0.3">
      <c r="A278" t="s">
        <v>22</v>
      </c>
      <c r="B278" t="s">
        <v>89</v>
      </c>
      <c r="C278">
        <v>1048700348</v>
      </c>
      <c r="D278" s="1">
        <v>44298</v>
      </c>
      <c r="E278" s="1">
        <v>44328</v>
      </c>
      <c r="F278">
        <v>5267</v>
      </c>
      <c r="G278">
        <v>0</v>
      </c>
      <c r="H278">
        <v>0</v>
      </c>
      <c r="I278" s="1">
        <v>44335</v>
      </c>
      <c r="J278">
        <v>37</v>
      </c>
      <c r="K278">
        <v>7</v>
      </c>
    </row>
    <row r="279" spans="1:11" x14ac:dyDescent="0.3">
      <c r="A279" t="s">
        <v>17</v>
      </c>
      <c r="B279" t="s">
        <v>19</v>
      </c>
      <c r="C279">
        <v>1054254710</v>
      </c>
      <c r="D279" s="1">
        <v>44521</v>
      </c>
      <c r="E279" s="1">
        <v>44551</v>
      </c>
      <c r="F279">
        <v>7554</v>
      </c>
      <c r="G279">
        <v>1</v>
      </c>
      <c r="H279">
        <v>0</v>
      </c>
      <c r="I279" s="1">
        <v>44553</v>
      </c>
      <c r="J279">
        <v>32</v>
      </c>
      <c r="K279">
        <v>2</v>
      </c>
    </row>
    <row r="280" spans="1:11" x14ac:dyDescent="0.3">
      <c r="A280" t="s">
        <v>13</v>
      </c>
      <c r="B280" t="s">
        <v>106</v>
      </c>
      <c r="C280">
        <v>1056254354</v>
      </c>
      <c r="D280" s="1">
        <v>44506</v>
      </c>
      <c r="E280" s="1">
        <v>44536</v>
      </c>
      <c r="F280">
        <v>7178</v>
      </c>
      <c r="G280">
        <v>1</v>
      </c>
      <c r="H280">
        <v>0</v>
      </c>
      <c r="I280" s="1">
        <v>44536</v>
      </c>
      <c r="J280">
        <v>30</v>
      </c>
      <c r="K280">
        <v>0</v>
      </c>
    </row>
    <row r="281" spans="1:11" x14ac:dyDescent="0.3">
      <c r="A281" t="s">
        <v>20</v>
      </c>
      <c r="B281" t="s">
        <v>109</v>
      </c>
      <c r="C281">
        <v>1057997164</v>
      </c>
      <c r="D281" s="1">
        <v>43878</v>
      </c>
      <c r="E281" s="1">
        <v>43908</v>
      </c>
      <c r="F281">
        <v>2080</v>
      </c>
      <c r="G281">
        <v>0</v>
      </c>
      <c r="H281">
        <v>0</v>
      </c>
      <c r="I281" s="1">
        <v>43898</v>
      </c>
      <c r="J281">
        <v>20</v>
      </c>
      <c r="K281">
        <v>0</v>
      </c>
    </row>
    <row r="282" spans="1:11" x14ac:dyDescent="0.3">
      <c r="A282" t="s">
        <v>20</v>
      </c>
      <c r="B282" t="s">
        <v>80</v>
      </c>
      <c r="C282">
        <v>1061077534</v>
      </c>
      <c r="D282" s="1">
        <v>44472</v>
      </c>
      <c r="E282" s="1">
        <v>44502</v>
      </c>
      <c r="F282">
        <v>5385</v>
      </c>
      <c r="G282">
        <v>0</v>
      </c>
      <c r="H282">
        <v>0</v>
      </c>
      <c r="I282" s="1">
        <v>44491</v>
      </c>
      <c r="J282">
        <v>19</v>
      </c>
      <c r="K282">
        <v>0</v>
      </c>
    </row>
    <row r="283" spans="1:11" x14ac:dyDescent="0.3">
      <c r="A283" t="s">
        <v>11</v>
      </c>
      <c r="B283" t="s">
        <v>76</v>
      </c>
      <c r="C283">
        <v>1064822506</v>
      </c>
      <c r="D283" s="1">
        <v>44237</v>
      </c>
      <c r="E283" s="1">
        <v>44267</v>
      </c>
      <c r="F283">
        <v>9189</v>
      </c>
      <c r="G283">
        <v>0</v>
      </c>
      <c r="H283">
        <v>0</v>
      </c>
      <c r="I283" s="1">
        <v>44262</v>
      </c>
      <c r="J283">
        <v>25</v>
      </c>
      <c r="K283">
        <v>0</v>
      </c>
    </row>
    <row r="284" spans="1:11" x14ac:dyDescent="0.3">
      <c r="A284" t="s">
        <v>22</v>
      </c>
      <c r="B284" t="s">
        <v>96</v>
      </c>
      <c r="C284">
        <v>1066047916</v>
      </c>
      <c r="D284" s="1">
        <v>44058</v>
      </c>
      <c r="E284" s="1">
        <v>44088</v>
      </c>
      <c r="F284">
        <v>4802</v>
      </c>
      <c r="G284">
        <v>0</v>
      </c>
      <c r="H284">
        <v>0</v>
      </c>
      <c r="I284" s="1">
        <v>44093</v>
      </c>
      <c r="J284">
        <v>35</v>
      </c>
      <c r="K284">
        <v>5</v>
      </c>
    </row>
    <row r="285" spans="1:11" x14ac:dyDescent="0.3">
      <c r="A285" t="s">
        <v>22</v>
      </c>
      <c r="B285" t="s">
        <v>53</v>
      </c>
      <c r="C285">
        <v>1069788528</v>
      </c>
      <c r="D285" s="1">
        <v>44123</v>
      </c>
      <c r="E285" s="1">
        <v>44153</v>
      </c>
      <c r="F285">
        <v>2023</v>
      </c>
      <c r="G285">
        <v>0</v>
      </c>
      <c r="H285">
        <v>0</v>
      </c>
      <c r="I285" s="1">
        <v>44153</v>
      </c>
      <c r="J285">
        <v>30</v>
      </c>
      <c r="K285">
        <v>0</v>
      </c>
    </row>
    <row r="286" spans="1:11" x14ac:dyDescent="0.3">
      <c r="A286" t="s">
        <v>13</v>
      </c>
      <c r="B286" t="s">
        <v>68</v>
      </c>
      <c r="C286">
        <v>5759152857</v>
      </c>
      <c r="D286" s="1">
        <v>43943</v>
      </c>
      <c r="E286" s="1">
        <v>43973</v>
      </c>
      <c r="F286">
        <v>7232</v>
      </c>
      <c r="G286">
        <v>1</v>
      </c>
      <c r="H286">
        <v>0</v>
      </c>
      <c r="I286" s="1">
        <v>43987</v>
      </c>
      <c r="J286">
        <v>44</v>
      </c>
      <c r="K286">
        <v>14</v>
      </c>
    </row>
    <row r="287" spans="1:11" x14ac:dyDescent="0.3">
      <c r="A287" t="s">
        <v>22</v>
      </c>
      <c r="B287" t="s">
        <v>99</v>
      </c>
      <c r="C287">
        <v>1072551347</v>
      </c>
      <c r="D287" s="1">
        <v>44073</v>
      </c>
      <c r="E287" s="1">
        <v>44103</v>
      </c>
      <c r="F287">
        <v>6064</v>
      </c>
      <c r="G287">
        <v>0</v>
      </c>
      <c r="H287">
        <v>0</v>
      </c>
      <c r="I287" s="1">
        <v>44095</v>
      </c>
      <c r="J287">
        <v>22</v>
      </c>
      <c r="K287">
        <v>0</v>
      </c>
    </row>
    <row r="288" spans="1:11" x14ac:dyDescent="0.3">
      <c r="A288" t="s">
        <v>20</v>
      </c>
      <c r="B288" t="s">
        <v>90</v>
      </c>
      <c r="C288">
        <v>1078203507</v>
      </c>
      <c r="D288" s="1">
        <v>44230</v>
      </c>
      <c r="E288" s="1">
        <v>44260</v>
      </c>
      <c r="F288">
        <v>4196</v>
      </c>
      <c r="G288">
        <v>1</v>
      </c>
      <c r="H288">
        <v>0</v>
      </c>
      <c r="I288" s="1">
        <v>44272</v>
      </c>
      <c r="J288">
        <v>42</v>
      </c>
      <c r="K288">
        <v>12</v>
      </c>
    </row>
    <row r="289" spans="1:11" x14ac:dyDescent="0.3">
      <c r="A289" t="s">
        <v>11</v>
      </c>
      <c r="B289" t="s">
        <v>87</v>
      </c>
      <c r="C289">
        <v>1087780845</v>
      </c>
      <c r="D289" s="1">
        <v>44294</v>
      </c>
      <c r="E289" s="1">
        <v>44324</v>
      </c>
      <c r="F289">
        <v>6481</v>
      </c>
      <c r="G289">
        <v>0</v>
      </c>
      <c r="H289">
        <v>0</v>
      </c>
      <c r="I289" s="1">
        <v>44311</v>
      </c>
      <c r="J289">
        <v>17</v>
      </c>
      <c r="K289">
        <v>0</v>
      </c>
    </row>
    <row r="290" spans="1:11" x14ac:dyDescent="0.3">
      <c r="A290" t="s">
        <v>11</v>
      </c>
      <c r="B290" t="s">
        <v>91</v>
      </c>
      <c r="C290">
        <v>1089324685</v>
      </c>
      <c r="D290" s="1">
        <v>44284</v>
      </c>
      <c r="E290" s="1">
        <v>44314</v>
      </c>
      <c r="F290">
        <v>8533</v>
      </c>
      <c r="G290">
        <v>0</v>
      </c>
      <c r="H290">
        <v>0</v>
      </c>
      <c r="I290" s="1">
        <v>44293</v>
      </c>
      <c r="J290">
        <v>9</v>
      </c>
      <c r="K290">
        <v>0</v>
      </c>
    </row>
    <row r="291" spans="1:11" x14ac:dyDescent="0.3">
      <c r="A291" t="s">
        <v>17</v>
      </c>
      <c r="B291" t="s">
        <v>101</v>
      </c>
      <c r="C291">
        <v>1099187495</v>
      </c>
      <c r="D291" s="1">
        <v>44336</v>
      </c>
      <c r="E291" s="1">
        <v>44366</v>
      </c>
      <c r="F291">
        <v>7518</v>
      </c>
      <c r="G291">
        <v>0</v>
      </c>
      <c r="H291">
        <v>0</v>
      </c>
      <c r="I291" s="1">
        <v>44368</v>
      </c>
      <c r="J291">
        <v>32</v>
      </c>
      <c r="K291">
        <v>2</v>
      </c>
    </row>
    <row r="292" spans="1:11" x14ac:dyDescent="0.3">
      <c r="A292" t="s">
        <v>13</v>
      </c>
      <c r="B292" t="s">
        <v>41</v>
      </c>
      <c r="C292">
        <v>6607624258</v>
      </c>
      <c r="D292" s="1">
        <v>43944</v>
      </c>
      <c r="E292" s="1">
        <v>43974</v>
      </c>
      <c r="F292">
        <v>5631</v>
      </c>
      <c r="G292">
        <v>1</v>
      </c>
      <c r="H292">
        <v>0</v>
      </c>
      <c r="I292" s="1">
        <v>44003</v>
      </c>
      <c r="J292">
        <v>59</v>
      </c>
      <c r="K292">
        <v>29</v>
      </c>
    </row>
    <row r="293" spans="1:11" x14ac:dyDescent="0.3">
      <c r="A293" t="s">
        <v>13</v>
      </c>
      <c r="B293" t="s">
        <v>106</v>
      </c>
      <c r="C293">
        <v>5446180510</v>
      </c>
      <c r="D293" s="1">
        <v>43950</v>
      </c>
      <c r="E293" s="1">
        <v>43980</v>
      </c>
      <c r="F293">
        <v>5055</v>
      </c>
      <c r="G293">
        <v>1</v>
      </c>
      <c r="H293">
        <v>0</v>
      </c>
      <c r="I293" s="1">
        <v>43993</v>
      </c>
      <c r="J293">
        <v>43</v>
      </c>
      <c r="K293">
        <v>13</v>
      </c>
    </row>
    <row r="294" spans="1:11" x14ac:dyDescent="0.3">
      <c r="A294" t="s">
        <v>20</v>
      </c>
      <c r="B294" t="s">
        <v>90</v>
      </c>
      <c r="C294">
        <v>1120525583</v>
      </c>
      <c r="D294" s="1">
        <v>44449</v>
      </c>
      <c r="E294" s="1">
        <v>44479</v>
      </c>
      <c r="F294">
        <v>4673</v>
      </c>
      <c r="G294">
        <v>0</v>
      </c>
      <c r="H294">
        <v>0</v>
      </c>
      <c r="I294" s="1">
        <v>44479</v>
      </c>
      <c r="J294">
        <v>30</v>
      </c>
      <c r="K294">
        <v>0</v>
      </c>
    </row>
    <row r="295" spans="1:11" x14ac:dyDescent="0.3">
      <c r="A295" t="s">
        <v>22</v>
      </c>
      <c r="B295" t="s">
        <v>72</v>
      </c>
      <c r="C295">
        <v>1123460834</v>
      </c>
      <c r="D295" s="1">
        <v>44139</v>
      </c>
      <c r="E295" s="1">
        <v>44169</v>
      </c>
      <c r="F295">
        <v>3040</v>
      </c>
      <c r="G295">
        <v>0</v>
      </c>
      <c r="H295">
        <v>0</v>
      </c>
      <c r="I295" s="1">
        <v>44159</v>
      </c>
      <c r="J295">
        <v>20</v>
      </c>
      <c r="K295">
        <v>0</v>
      </c>
    </row>
    <row r="296" spans="1:11" x14ac:dyDescent="0.3">
      <c r="A296" t="s">
        <v>11</v>
      </c>
      <c r="B296" t="s">
        <v>57</v>
      </c>
      <c r="C296">
        <v>1124489539</v>
      </c>
      <c r="D296" s="1">
        <v>44172</v>
      </c>
      <c r="E296" s="1">
        <v>44202</v>
      </c>
      <c r="F296">
        <v>4229</v>
      </c>
      <c r="G296">
        <v>0</v>
      </c>
      <c r="H296">
        <v>0</v>
      </c>
      <c r="I296" s="1">
        <v>44196</v>
      </c>
      <c r="J296">
        <v>24</v>
      </c>
      <c r="K296">
        <v>0</v>
      </c>
    </row>
    <row r="297" spans="1:11" x14ac:dyDescent="0.3">
      <c r="A297" t="s">
        <v>17</v>
      </c>
      <c r="B297" t="s">
        <v>34</v>
      </c>
      <c r="C297">
        <v>1125640611</v>
      </c>
      <c r="D297" s="1">
        <v>44310</v>
      </c>
      <c r="E297" s="1">
        <v>44340</v>
      </c>
      <c r="F297">
        <v>7411</v>
      </c>
      <c r="G297">
        <v>1</v>
      </c>
      <c r="H297">
        <v>1</v>
      </c>
      <c r="I297" s="1">
        <v>44349</v>
      </c>
      <c r="J297">
        <v>39</v>
      </c>
      <c r="K297">
        <v>9</v>
      </c>
    </row>
    <row r="298" spans="1:11" x14ac:dyDescent="0.3">
      <c r="A298" t="s">
        <v>17</v>
      </c>
      <c r="B298" t="s">
        <v>77</v>
      </c>
      <c r="C298">
        <v>1130346124</v>
      </c>
      <c r="D298" s="1">
        <v>43954</v>
      </c>
      <c r="E298" s="1">
        <v>43984</v>
      </c>
      <c r="F298">
        <v>2753</v>
      </c>
      <c r="G298">
        <v>0</v>
      </c>
      <c r="H298">
        <v>0</v>
      </c>
      <c r="I298" s="1">
        <v>43959</v>
      </c>
      <c r="J298">
        <v>5</v>
      </c>
      <c r="K298">
        <v>0</v>
      </c>
    </row>
    <row r="299" spans="1:11" x14ac:dyDescent="0.3">
      <c r="A299" t="s">
        <v>13</v>
      </c>
      <c r="B299" t="s">
        <v>62</v>
      </c>
      <c r="C299">
        <v>1133671020</v>
      </c>
      <c r="D299" s="1">
        <v>44377</v>
      </c>
      <c r="E299" s="1">
        <v>44407</v>
      </c>
      <c r="F299">
        <v>9775</v>
      </c>
      <c r="G299">
        <v>0</v>
      </c>
      <c r="H299">
        <v>0</v>
      </c>
      <c r="I299" s="1">
        <v>44396</v>
      </c>
      <c r="J299">
        <v>19</v>
      </c>
      <c r="K299">
        <v>0</v>
      </c>
    </row>
    <row r="300" spans="1:11" x14ac:dyDescent="0.3">
      <c r="A300" t="s">
        <v>20</v>
      </c>
      <c r="B300" t="s">
        <v>60</v>
      </c>
      <c r="C300">
        <v>1134404593</v>
      </c>
      <c r="D300" s="1">
        <v>44007</v>
      </c>
      <c r="E300" s="1">
        <v>44037</v>
      </c>
      <c r="F300">
        <v>7135</v>
      </c>
      <c r="G300">
        <v>0</v>
      </c>
      <c r="H300">
        <v>0</v>
      </c>
      <c r="I300" s="1">
        <v>44027</v>
      </c>
      <c r="J300">
        <v>20</v>
      </c>
      <c r="K300">
        <v>0</v>
      </c>
    </row>
    <row r="301" spans="1:11" x14ac:dyDescent="0.3">
      <c r="A301" t="s">
        <v>17</v>
      </c>
      <c r="B301" t="s">
        <v>93</v>
      </c>
      <c r="C301">
        <v>1138691181</v>
      </c>
      <c r="D301" s="1">
        <v>44343</v>
      </c>
      <c r="E301" s="1">
        <v>44373</v>
      </c>
      <c r="F301">
        <v>5599</v>
      </c>
      <c r="G301">
        <v>0</v>
      </c>
      <c r="H301">
        <v>0</v>
      </c>
      <c r="I301" s="1">
        <v>44372</v>
      </c>
      <c r="J301">
        <v>29</v>
      </c>
      <c r="K301">
        <v>0</v>
      </c>
    </row>
    <row r="302" spans="1:11" x14ac:dyDescent="0.3">
      <c r="A302" t="s">
        <v>11</v>
      </c>
      <c r="B302" t="s">
        <v>64</v>
      </c>
      <c r="C302">
        <v>1148330280</v>
      </c>
      <c r="D302" s="1">
        <v>43857</v>
      </c>
      <c r="E302" s="1">
        <v>43887</v>
      </c>
      <c r="F302">
        <v>5871</v>
      </c>
      <c r="G302">
        <v>1</v>
      </c>
      <c r="H302">
        <v>0</v>
      </c>
      <c r="I302" s="1">
        <v>43890</v>
      </c>
      <c r="J302">
        <v>33</v>
      </c>
      <c r="K302">
        <v>3</v>
      </c>
    </row>
    <row r="303" spans="1:11" x14ac:dyDescent="0.3">
      <c r="A303" t="s">
        <v>11</v>
      </c>
      <c r="B303" t="s">
        <v>73</v>
      </c>
      <c r="C303">
        <v>1157522817</v>
      </c>
      <c r="D303" s="1">
        <v>44169</v>
      </c>
      <c r="E303" s="1">
        <v>44199</v>
      </c>
      <c r="F303">
        <v>6173</v>
      </c>
      <c r="G303">
        <v>0</v>
      </c>
      <c r="H303">
        <v>0</v>
      </c>
      <c r="I303" s="1">
        <v>44192</v>
      </c>
      <c r="J303">
        <v>23</v>
      </c>
      <c r="K303">
        <v>0</v>
      </c>
    </row>
    <row r="304" spans="1:11" x14ac:dyDescent="0.3">
      <c r="A304" t="s">
        <v>20</v>
      </c>
      <c r="B304" t="s">
        <v>21</v>
      </c>
      <c r="C304">
        <v>1158168123</v>
      </c>
      <c r="D304" s="1">
        <v>43997</v>
      </c>
      <c r="E304" s="1">
        <v>44027</v>
      </c>
      <c r="F304">
        <v>5135</v>
      </c>
      <c r="G304">
        <v>0</v>
      </c>
      <c r="H304">
        <v>0</v>
      </c>
      <c r="I304" s="1">
        <v>44039</v>
      </c>
      <c r="J304">
        <v>42</v>
      </c>
      <c r="K304">
        <v>12</v>
      </c>
    </row>
    <row r="305" spans="1:11" x14ac:dyDescent="0.3">
      <c r="A305" t="s">
        <v>20</v>
      </c>
      <c r="B305" t="s">
        <v>43</v>
      </c>
      <c r="C305">
        <v>1166745208</v>
      </c>
      <c r="D305" s="1">
        <v>44527</v>
      </c>
      <c r="E305" s="1">
        <v>44557</v>
      </c>
      <c r="F305">
        <v>7475</v>
      </c>
      <c r="G305">
        <v>1</v>
      </c>
      <c r="H305">
        <v>0</v>
      </c>
      <c r="I305" s="1">
        <v>44537</v>
      </c>
      <c r="J305">
        <v>10</v>
      </c>
      <c r="K305">
        <v>0</v>
      </c>
    </row>
    <row r="306" spans="1:11" x14ac:dyDescent="0.3">
      <c r="A306" t="s">
        <v>17</v>
      </c>
      <c r="B306" t="s">
        <v>77</v>
      </c>
      <c r="C306">
        <v>1175501399</v>
      </c>
      <c r="D306" s="1">
        <v>43958</v>
      </c>
      <c r="E306" s="1">
        <v>43988</v>
      </c>
      <c r="F306">
        <v>6055</v>
      </c>
      <c r="G306">
        <v>0</v>
      </c>
      <c r="H306">
        <v>0</v>
      </c>
      <c r="I306" s="1">
        <v>43966</v>
      </c>
      <c r="J306">
        <v>8</v>
      </c>
      <c r="K306">
        <v>0</v>
      </c>
    </row>
    <row r="307" spans="1:11" x14ac:dyDescent="0.3">
      <c r="A307" t="s">
        <v>11</v>
      </c>
      <c r="B307" t="s">
        <v>44</v>
      </c>
      <c r="C307">
        <v>1181151524</v>
      </c>
      <c r="D307" s="1">
        <v>44065</v>
      </c>
      <c r="E307" s="1">
        <v>44095</v>
      </c>
      <c r="F307">
        <v>6184</v>
      </c>
      <c r="G307">
        <v>0</v>
      </c>
      <c r="H307">
        <v>0</v>
      </c>
      <c r="I307" s="1">
        <v>44082</v>
      </c>
      <c r="J307">
        <v>17</v>
      </c>
      <c r="K307">
        <v>0</v>
      </c>
    </row>
    <row r="308" spans="1:11" x14ac:dyDescent="0.3">
      <c r="A308" t="s">
        <v>17</v>
      </c>
      <c r="B308" t="s">
        <v>28</v>
      </c>
      <c r="C308">
        <v>1184394683</v>
      </c>
      <c r="D308" s="1">
        <v>44089</v>
      </c>
      <c r="E308" s="1">
        <v>44119</v>
      </c>
      <c r="F308">
        <v>9674</v>
      </c>
      <c r="G308">
        <v>1</v>
      </c>
      <c r="H308">
        <v>0</v>
      </c>
      <c r="I308" s="1">
        <v>44133</v>
      </c>
      <c r="J308">
        <v>44</v>
      </c>
      <c r="K308">
        <v>14</v>
      </c>
    </row>
    <row r="309" spans="1:11" x14ac:dyDescent="0.3">
      <c r="A309" t="s">
        <v>17</v>
      </c>
      <c r="B309" t="s">
        <v>34</v>
      </c>
      <c r="C309">
        <v>1185375111</v>
      </c>
      <c r="D309" s="1">
        <v>44467</v>
      </c>
      <c r="E309" s="1">
        <v>44497</v>
      </c>
      <c r="F309">
        <v>6708</v>
      </c>
      <c r="G309">
        <v>1</v>
      </c>
      <c r="H309">
        <v>0</v>
      </c>
      <c r="I309" s="1">
        <v>44508</v>
      </c>
      <c r="J309">
        <v>41</v>
      </c>
      <c r="K309">
        <v>11</v>
      </c>
    </row>
    <row r="310" spans="1:11" x14ac:dyDescent="0.3">
      <c r="A310" t="s">
        <v>22</v>
      </c>
      <c r="B310" t="s">
        <v>82</v>
      </c>
      <c r="C310">
        <v>1187373900</v>
      </c>
      <c r="D310" s="1">
        <v>43927</v>
      </c>
      <c r="E310" s="1">
        <v>43957</v>
      </c>
      <c r="F310">
        <v>8240</v>
      </c>
      <c r="G310">
        <v>0</v>
      </c>
      <c r="H310">
        <v>0</v>
      </c>
      <c r="I310" s="1">
        <v>43951</v>
      </c>
      <c r="J310">
        <v>24</v>
      </c>
      <c r="K310">
        <v>0</v>
      </c>
    </row>
    <row r="311" spans="1:11" x14ac:dyDescent="0.3">
      <c r="A311" t="s">
        <v>11</v>
      </c>
      <c r="B311" t="s">
        <v>64</v>
      </c>
      <c r="C311">
        <v>1190360256</v>
      </c>
      <c r="D311" s="1">
        <v>44050</v>
      </c>
      <c r="E311" s="1">
        <v>44080</v>
      </c>
      <c r="F311">
        <v>9218</v>
      </c>
      <c r="G311">
        <v>1</v>
      </c>
      <c r="H311">
        <v>0</v>
      </c>
      <c r="I311" s="1">
        <v>44085</v>
      </c>
      <c r="J311">
        <v>35</v>
      </c>
      <c r="K311">
        <v>5</v>
      </c>
    </row>
    <row r="312" spans="1:11" x14ac:dyDescent="0.3">
      <c r="A312" t="s">
        <v>11</v>
      </c>
      <c r="B312" t="s">
        <v>110</v>
      </c>
      <c r="C312">
        <v>1199977661</v>
      </c>
      <c r="D312" s="1">
        <v>44049</v>
      </c>
      <c r="E312" s="1">
        <v>44079</v>
      </c>
      <c r="F312">
        <v>4786</v>
      </c>
      <c r="G312">
        <v>0</v>
      </c>
      <c r="H312">
        <v>0</v>
      </c>
      <c r="I312" s="1">
        <v>44091</v>
      </c>
      <c r="J312">
        <v>42</v>
      </c>
      <c r="K312">
        <v>12</v>
      </c>
    </row>
    <row r="313" spans="1:11" x14ac:dyDescent="0.3">
      <c r="A313" t="s">
        <v>17</v>
      </c>
      <c r="B313" t="s">
        <v>40</v>
      </c>
      <c r="C313">
        <v>1204820381</v>
      </c>
      <c r="D313" s="1">
        <v>44051</v>
      </c>
      <c r="E313" s="1">
        <v>44081</v>
      </c>
      <c r="F313">
        <v>5832</v>
      </c>
      <c r="G313">
        <v>0</v>
      </c>
      <c r="H313">
        <v>0</v>
      </c>
      <c r="I313" s="1">
        <v>44086</v>
      </c>
      <c r="J313">
        <v>35</v>
      </c>
      <c r="K313">
        <v>5</v>
      </c>
    </row>
    <row r="314" spans="1:11" x14ac:dyDescent="0.3">
      <c r="A314" t="s">
        <v>22</v>
      </c>
      <c r="B314" t="s">
        <v>96</v>
      </c>
      <c r="C314">
        <v>1207140333</v>
      </c>
      <c r="D314" s="1">
        <v>44222</v>
      </c>
      <c r="E314" s="1">
        <v>44252</v>
      </c>
      <c r="F314">
        <v>2573</v>
      </c>
      <c r="G314">
        <v>0</v>
      </c>
      <c r="H314">
        <v>0</v>
      </c>
      <c r="I314" s="1">
        <v>44251</v>
      </c>
      <c r="J314">
        <v>29</v>
      </c>
      <c r="K314">
        <v>0</v>
      </c>
    </row>
    <row r="315" spans="1:11" x14ac:dyDescent="0.3">
      <c r="A315" t="s">
        <v>13</v>
      </c>
      <c r="B315" t="s">
        <v>74</v>
      </c>
      <c r="C315">
        <v>889501782</v>
      </c>
      <c r="D315" s="1">
        <v>43951</v>
      </c>
      <c r="E315" s="1">
        <v>43981</v>
      </c>
      <c r="F315">
        <v>9706</v>
      </c>
      <c r="G315">
        <v>1</v>
      </c>
      <c r="H315">
        <v>1</v>
      </c>
      <c r="I315" s="1">
        <v>43981</v>
      </c>
      <c r="J315">
        <v>30</v>
      </c>
      <c r="K315">
        <v>0</v>
      </c>
    </row>
    <row r="316" spans="1:11" x14ac:dyDescent="0.3">
      <c r="A316" t="s">
        <v>17</v>
      </c>
      <c r="B316" t="s">
        <v>40</v>
      </c>
      <c r="C316">
        <v>1221306589</v>
      </c>
      <c r="D316" s="1">
        <v>44015</v>
      </c>
      <c r="E316" s="1">
        <v>44045</v>
      </c>
      <c r="F316">
        <v>7905</v>
      </c>
      <c r="G316">
        <v>0</v>
      </c>
      <c r="H316">
        <v>0</v>
      </c>
      <c r="I316" s="1">
        <v>44038</v>
      </c>
      <c r="J316">
        <v>23</v>
      </c>
      <c r="K316">
        <v>0</v>
      </c>
    </row>
    <row r="317" spans="1:11" x14ac:dyDescent="0.3">
      <c r="A317" t="s">
        <v>22</v>
      </c>
      <c r="B317" t="s">
        <v>88</v>
      </c>
      <c r="C317">
        <v>1223908099</v>
      </c>
      <c r="D317" s="1">
        <v>43978</v>
      </c>
      <c r="E317" s="1">
        <v>44008</v>
      </c>
      <c r="F317">
        <v>4309</v>
      </c>
      <c r="G317">
        <v>0</v>
      </c>
      <c r="H317">
        <v>0</v>
      </c>
      <c r="I317" s="1">
        <v>44002</v>
      </c>
      <c r="J317">
        <v>24</v>
      </c>
      <c r="K317">
        <v>0</v>
      </c>
    </row>
    <row r="318" spans="1:11" x14ac:dyDescent="0.3">
      <c r="A318" t="s">
        <v>22</v>
      </c>
      <c r="B318" t="s">
        <v>53</v>
      </c>
      <c r="C318">
        <v>1228800351</v>
      </c>
      <c r="D318" s="1">
        <v>43844</v>
      </c>
      <c r="E318" s="1">
        <v>43874</v>
      </c>
      <c r="F318">
        <v>4748</v>
      </c>
      <c r="G318">
        <v>0</v>
      </c>
      <c r="H318">
        <v>0</v>
      </c>
      <c r="I318" s="1">
        <v>43890</v>
      </c>
      <c r="J318">
        <v>46</v>
      </c>
      <c r="K318">
        <v>16</v>
      </c>
    </row>
    <row r="319" spans="1:11" x14ac:dyDescent="0.3">
      <c r="A319" t="s">
        <v>22</v>
      </c>
      <c r="B319" t="s">
        <v>103</v>
      </c>
      <c r="C319">
        <v>1234438336</v>
      </c>
      <c r="D319" s="1">
        <v>43896</v>
      </c>
      <c r="E319" s="1">
        <v>43926</v>
      </c>
      <c r="F319">
        <v>4189</v>
      </c>
      <c r="G319">
        <v>0</v>
      </c>
      <c r="H319">
        <v>0</v>
      </c>
      <c r="I319" s="1">
        <v>43918</v>
      </c>
      <c r="J319">
        <v>22</v>
      </c>
      <c r="K319">
        <v>0</v>
      </c>
    </row>
    <row r="320" spans="1:11" x14ac:dyDescent="0.3">
      <c r="A320" t="s">
        <v>20</v>
      </c>
      <c r="B320" t="s">
        <v>108</v>
      </c>
      <c r="C320">
        <v>1241888754</v>
      </c>
      <c r="D320" s="1">
        <v>44317</v>
      </c>
      <c r="E320" s="1">
        <v>44347</v>
      </c>
      <c r="F320">
        <v>4996</v>
      </c>
      <c r="G320">
        <v>1</v>
      </c>
      <c r="H320">
        <v>0</v>
      </c>
      <c r="I320" s="1">
        <v>44362</v>
      </c>
      <c r="J320">
        <v>45</v>
      </c>
      <c r="K320">
        <v>15</v>
      </c>
    </row>
    <row r="321" spans="1:11" x14ac:dyDescent="0.3">
      <c r="A321" t="s">
        <v>13</v>
      </c>
      <c r="B321" t="s">
        <v>59</v>
      </c>
      <c r="C321">
        <v>1250631704</v>
      </c>
      <c r="D321" s="1">
        <v>44286</v>
      </c>
      <c r="E321" s="1">
        <v>44316</v>
      </c>
      <c r="F321">
        <v>5712</v>
      </c>
      <c r="G321">
        <v>0</v>
      </c>
      <c r="H321">
        <v>0</v>
      </c>
      <c r="I321" s="1">
        <v>44318</v>
      </c>
      <c r="J321">
        <v>32</v>
      </c>
      <c r="K321">
        <v>2</v>
      </c>
    </row>
    <row r="322" spans="1:11" x14ac:dyDescent="0.3">
      <c r="A322" t="s">
        <v>13</v>
      </c>
      <c r="B322" t="s">
        <v>35</v>
      </c>
      <c r="C322">
        <v>1254790458</v>
      </c>
      <c r="D322" s="1">
        <v>44147</v>
      </c>
      <c r="E322" s="1">
        <v>44177</v>
      </c>
      <c r="F322">
        <v>7288</v>
      </c>
      <c r="G322">
        <v>0</v>
      </c>
      <c r="H322">
        <v>0</v>
      </c>
      <c r="I322" s="1">
        <v>44160</v>
      </c>
      <c r="J322">
        <v>13</v>
      </c>
      <c r="K322">
        <v>0</v>
      </c>
    </row>
    <row r="323" spans="1:11" x14ac:dyDescent="0.3">
      <c r="A323" t="s">
        <v>20</v>
      </c>
      <c r="B323" t="s">
        <v>111</v>
      </c>
      <c r="C323">
        <v>1256452795</v>
      </c>
      <c r="D323" s="1">
        <v>43968</v>
      </c>
      <c r="E323" s="1">
        <v>43998</v>
      </c>
      <c r="F323">
        <v>4129</v>
      </c>
      <c r="G323">
        <v>0</v>
      </c>
      <c r="H323">
        <v>0</v>
      </c>
      <c r="I323" s="1">
        <v>44008</v>
      </c>
      <c r="J323">
        <v>40</v>
      </c>
      <c r="K323">
        <v>10</v>
      </c>
    </row>
    <row r="324" spans="1:11" x14ac:dyDescent="0.3">
      <c r="A324" t="s">
        <v>13</v>
      </c>
      <c r="B324" t="s">
        <v>16</v>
      </c>
      <c r="C324">
        <v>1264381785</v>
      </c>
      <c r="D324" s="1">
        <v>44315</v>
      </c>
      <c r="E324" s="1">
        <v>44345</v>
      </c>
      <c r="F324">
        <v>5450</v>
      </c>
      <c r="G324">
        <v>0</v>
      </c>
      <c r="H324">
        <v>0</v>
      </c>
      <c r="I324" s="1">
        <v>44340</v>
      </c>
      <c r="J324">
        <v>25</v>
      </c>
      <c r="K324">
        <v>0</v>
      </c>
    </row>
    <row r="325" spans="1:11" x14ac:dyDescent="0.3">
      <c r="A325" t="s">
        <v>17</v>
      </c>
      <c r="B325" t="s">
        <v>112</v>
      </c>
      <c r="C325">
        <v>1266309366</v>
      </c>
      <c r="D325" s="1">
        <v>44130</v>
      </c>
      <c r="E325" s="1">
        <v>44160</v>
      </c>
      <c r="F325">
        <v>4605</v>
      </c>
      <c r="G325">
        <v>0</v>
      </c>
      <c r="H325">
        <v>0</v>
      </c>
      <c r="I325" s="1">
        <v>44152</v>
      </c>
      <c r="J325">
        <v>22</v>
      </c>
      <c r="K325">
        <v>0</v>
      </c>
    </row>
    <row r="326" spans="1:11" x14ac:dyDescent="0.3">
      <c r="A326" t="s">
        <v>22</v>
      </c>
      <c r="B326" t="s">
        <v>96</v>
      </c>
      <c r="C326">
        <v>1267973660</v>
      </c>
      <c r="D326" s="1">
        <v>44114</v>
      </c>
      <c r="E326" s="1">
        <v>44144</v>
      </c>
      <c r="F326">
        <v>4531</v>
      </c>
      <c r="G326">
        <v>0</v>
      </c>
      <c r="H326">
        <v>0</v>
      </c>
      <c r="I326" s="1">
        <v>44144</v>
      </c>
      <c r="J326">
        <v>30</v>
      </c>
      <c r="K326">
        <v>0</v>
      </c>
    </row>
    <row r="327" spans="1:11" x14ac:dyDescent="0.3">
      <c r="A327" t="s">
        <v>11</v>
      </c>
      <c r="B327" t="s">
        <v>110</v>
      </c>
      <c r="C327">
        <v>1280597932</v>
      </c>
      <c r="D327" s="1">
        <v>43887</v>
      </c>
      <c r="E327" s="1">
        <v>43917</v>
      </c>
      <c r="F327">
        <v>5642</v>
      </c>
      <c r="G327">
        <v>0</v>
      </c>
      <c r="H327">
        <v>0</v>
      </c>
      <c r="I327" s="1">
        <v>43908</v>
      </c>
      <c r="J327">
        <v>21</v>
      </c>
      <c r="K327">
        <v>0</v>
      </c>
    </row>
    <row r="328" spans="1:11" x14ac:dyDescent="0.3">
      <c r="A328" t="s">
        <v>17</v>
      </c>
      <c r="B328" t="s">
        <v>40</v>
      </c>
      <c r="C328">
        <v>1281236095</v>
      </c>
      <c r="D328" s="1">
        <v>44368</v>
      </c>
      <c r="E328" s="1">
        <v>44398</v>
      </c>
      <c r="F328">
        <v>5840</v>
      </c>
      <c r="G328">
        <v>0</v>
      </c>
      <c r="H328">
        <v>0</v>
      </c>
      <c r="I328" s="1">
        <v>44398</v>
      </c>
      <c r="J328">
        <v>30</v>
      </c>
      <c r="K328">
        <v>0</v>
      </c>
    </row>
    <row r="329" spans="1:11" x14ac:dyDescent="0.3">
      <c r="A329" t="s">
        <v>13</v>
      </c>
      <c r="B329" t="s">
        <v>16</v>
      </c>
      <c r="C329">
        <v>1281718631</v>
      </c>
      <c r="D329" s="1">
        <v>44389</v>
      </c>
      <c r="E329" s="1">
        <v>44419</v>
      </c>
      <c r="F329">
        <v>9235</v>
      </c>
      <c r="G329">
        <v>0</v>
      </c>
      <c r="H329">
        <v>0</v>
      </c>
      <c r="I329" s="1">
        <v>44420</v>
      </c>
      <c r="J329">
        <v>31</v>
      </c>
      <c r="K329">
        <v>1</v>
      </c>
    </row>
    <row r="330" spans="1:11" x14ac:dyDescent="0.3">
      <c r="A330" t="s">
        <v>11</v>
      </c>
      <c r="B330" t="s">
        <v>64</v>
      </c>
      <c r="C330">
        <v>1282903123</v>
      </c>
      <c r="D330" s="1">
        <v>44190</v>
      </c>
      <c r="E330" s="1">
        <v>44220</v>
      </c>
      <c r="F330">
        <v>5932</v>
      </c>
      <c r="G330">
        <v>0</v>
      </c>
      <c r="H330">
        <v>0</v>
      </c>
      <c r="I330" s="1">
        <v>44212</v>
      </c>
      <c r="J330">
        <v>22</v>
      </c>
      <c r="K330">
        <v>0</v>
      </c>
    </row>
    <row r="331" spans="1:11" x14ac:dyDescent="0.3">
      <c r="A331" t="s">
        <v>13</v>
      </c>
      <c r="B331" t="s">
        <v>104</v>
      </c>
      <c r="C331">
        <v>1841814103</v>
      </c>
      <c r="D331" s="1">
        <v>43952</v>
      </c>
      <c r="E331" s="1">
        <v>43982</v>
      </c>
      <c r="F331">
        <v>5625</v>
      </c>
      <c r="G331">
        <v>1</v>
      </c>
      <c r="H331">
        <v>0</v>
      </c>
      <c r="I331" s="1">
        <v>43990</v>
      </c>
      <c r="J331">
        <v>38</v>
      </c>
      <c r="K331">
        <v>8</v>
      </c>
    </row>
    <row r="332" spans="1:11" x14ac:dyDescent="0.3">
      <c r="A332" t="s">
        <v>13</v>
      </c>
      <c r="B332" t="s">
        <v>68</v>
      </c>
      <c r="C332">
        <v>555108669</v>
      </c>
      <c r="D332" s="1">
        <v>43953</v>
      </c>
      <c r="E332" s="1">
        <v>43983</v>
      </c>
      <c r="F332">
        <v>11678</v>
      </c>
      <c r="G332">
        <v>1</v>
      </c>
      <c r="H332">
        <v>0</v>
      </c>
      <c r="I332" s="1">
        <v>43974</v>
      </c>
      <c r="J332">
        <v>21</v>
      </c>
      <c r="K332">
        <v>0</v>
      </c>
    </row>
    <row r="333" spans="1:11" x14ac:dyDescent="0.3">
      <c r="A333" t="s">
        <v>20</v>
      </c>
      <c r="B333" t="s">
        <v>113</v>
      </c>
      <c r="C333">
        <v>1300298448</v>
      </c>
      <c r="D333" s="1">
        <v>44090</v>
      </c>
      <c r="E333" s="1">
        <v>44120</v>
      </c>
      <c r="F333">
        <v>5821</v>
      </c>
      <c r="G333">
        <v>0</v>
      </c>
      <c r="H333">
        <v>0</v>
      </c>
      <c r="I333" s="1">
        <v>44109</v>
      </c>
      <c r="J333">
        <v>19</v>
      </c>
      <c r="K333">
        <v>0</v>
      </c>
    </row>
    <row r="334" spans="1:11" x14ac:dyDescent="0.3">
      <c r="A334" t="s">
        <v>17</v>
      </c>
      <c r="B334" t="s">
        <v>93</v>
      </c>
      <c r="C334">
        <v>1308410672</v>
      </c>
      <c r="D334" s="1">
        <v>44452</v>
      </c>
      <c r="E334" s="1">
        <v>44482</v>
      </c>
      <c r="F334">
        <v>7603</v>
      </c>
      <c r="G334">
        <v>0</v>
      </c>
      <c r="H334">
        <v>0</v>
      </c>
      <c r="I334" s="1">
        <v>44464</v>
      </c>
      <c r="J334">
        <v>12</v>
      </c>
      <c r="K334">
        <v>0</v>
      </c>
    </row>
    <row r="335" spans="1:11" x14ac:dyDescent="0.3">
      <c r="A335" t="s">
        <v>22</v>
      </c>
      <c r="B335" t="s">
        <v>26</v>
      </c>
      <c r="C335">
        <v>1310667812</v>
      </c>
      <c r="D335" s="1">
        <v>43908</v>
      </c>
      <c r="E335" s="1">
        <v>43938</v>
      </c>
      <c r="F335">
        <v>6093</v>
      </c>
      <c r="G335">
        <v>0</v>
      </c>
      <c r="H335">
        <v>0</v>
      </c>
      <c r="I335" s="1">
        <v>43923</v>
      </c>
      <c r="J335">
        <v>15</v>
      </c>
      <c r="K335">
        <v>0</v>
      </c>
    </row>
    <row r="336" spans="1:11" x14ac:dyDescent="0.3">
      <c r="A336" t="s">
        <v>17</v>
      </c>
      <c r="B336" t="s">
        <v>77</v>
      </c>
      <c r="C336">
        <v>1311607288</v>
      </c>
      <c r="D336" s="1">
        <v>44117</v>
      </c>
      <c r="E336" s="1">
        <v>44147</v>
      </c>
      <c r="F336">
        <v>5841</v>
      </c>
      <c r="G336">
        <v>0</v>
      </c>
      <c r="H336">
        <v>0</v>
      </c>
      <c r="I336" s="1">
        <v>44122</v>
      </c>
      <c r="J336">
        <v>5</v>
      </c>
      <c r="K336">
        <v>0</v>
      </c>
    </row>
    <row r="337" spans="1:11" x14ac:dyDescent="0.3">
      <c r="A337" t="s">
        <v>17</v>
      </c>
      <c r="B337" t="s">
        <v>101</v>
      </c>
      <c r="C337">
        <v>1314367195</v>
      </c>
      <c r="D337" s="1">
        <v>44003</v>
      </c>
      <c r="E337" s="1">
        <v>44033</v>
      </c>
      <c r="F337">
        <v>9000</v>
      </c>
      <c r="G337">
        <v>0</v>
      </c>
      <c r="H337">
        <v>0</v>
      </c>
      <c r="I337" s="1">
        <v>44024</v>
      </c>
      <c r="J337">
        <v>21</v>
      </c>
      <c r="K337">
        <v>0</v>
      </c>
    </row>
    <row r="338" spans="1:11" x14ac:dyDescent="0.3">
      <c r="A338" t="s">
        <v>17</v>
      </c>
      <c r="B338" t="s">
        <v>40</v>
      </c>
      <c r="C338">
        <v>1316332735</v>
      </c>
      <c r="D338" s="1">
        <v>44125</v>
      </c>
      <c r="E338" s="1">
        <v>44155</v>
      </c>
      <c r="F338">
        <v>4184</v>
      </c>
      <c r="G338">
        <v>0</v>
      </c>
      <c r="H338">
        <v>0</v>
      </c>
      <c r="I338" s="1">
        <v>44151</v>
      </c>
      <c r="J338">
        <v>26</v>
      </c>
      <c r="K338">
        <v>0</v>
      </c>
    </row>
    <row r="339" spans="1:11" x14ac:dyDescent="0.3">
      <c r="A339" t="s">
        <v>22</v>
      </c>
      <c r="B339" t="s">
        <v>26</v>
      </c>
      <c r="C339">
        <v>1317885189</v>
      </c>
      <c r="D339" s="1">
        <v>44499</v>
      </c>
      <c r="E339" s="1">
        <v>44529</v>
      </c>
      <c r="F339">
        <v>6154</v>
      </c>
      <c r="G339">
        <v>0</v>
      </c>
      <c r="H339">
        <v>0</v>
      </c>
      <c r="I339" s="1">
        <v>44510</v>
      </c>
      <c r="J339">
        <v>11</v>
      </c>
      <c r="K339">
        <v>0</v>
      </c>
    </row>
    <row r="340" spans="1:11" x14ac:dyDescent="0.3">
      <c r="A340" t="s">
        <v>20</v>
      </c>
      <c r="B340" t="s">
        <v>63</v>
      </c>
      <c r="C340">
        <v>1318038002</v>
      </c>
      <c r="D340" s="1">
        <v>44077</v>
      </c>
      <c r="E340" s="1">
        <v>44107</v>
      </c>
      <c r="F340">
        <v>2851</v>
      </c>
      <c r="G340">
        <v>0</v>
      </c>
      <c r="H340">
        <v>0</v>
      </c>
      <c r="I340" s="1">
        <v>44117</v>
      </c>
      <c r="J340">
        <v>40</v>
      </c>
      <c r="K340">
        <v>10</v>
      </c>
    </row>
    <row r="341" spans="1:11" x14ac:dyDescent="0.3">
      <c r="A341" t="s">
        <v>20</v>
      </c>
      <c r="B341" t="s">
        <v>111</v>
      </c>
      <c r="C341">
        <v>1319645642</v>
      </c>
      <c r="D341" s="1">
        <v>44526</v>
      </c>
      <c r="E341" s="1">
        <v>44556</v>
      </c>
      <c r="F341">
        <v>5238</v>
      </c>
      <c r="G341">
        <v>0</v>
      </c>
      <c r="H341">
        <v>0</v>
      </c>
      <c r="I341" s="1">
        <v>44561</v>
      </c>
      <c r="J341">
        <v>35</v>
      </c>
      <c r="K341">
        <v>5</v>
      </c>
    </row>
    <row r="342" spans="1:11" x14ac:dyDescent="0.3">
      <c r="A342" t="s">
        <v>17</v>
      </c>
      <c r="B342" t="s">
        <v>97</v>
      </c>
      <c r="C342">
        <v>1321318878</v>
      </c>
      <c r="D342" s="1">
        <v>44247</v>
      </c>
      <c r="E342" s="1">
        <v>44277</v>
      </c>
      <c r="F342">
        <v>5311</v>
      </c>
      <c r="G342">
        <v>0</v>
      </c>
      <c r="H342">
        <v>0</v>
      </c>
      <c r="I342" s="1">
        <v>44282</v>
      </c>
      <c r="J342">
        <v>35</v>
      </c>
      <c r="K342">
        <v>5</v>
      </c>
    </row>
    <row r="343" spans="1:11" x14ac:dyDescent="0.3">
      <c r="A343" t="s">
        <v>11</v>
      </c>
      <c r="B343" t="s">
        <v>55</v>
      </c>
      <c r="C343">
        <v>1321403149</v>
      </c>
      <c r="D343" s="1">
        <v>43862</v>
      </c>
      <c r="E343" s="1">
        <v>43892</v>
      </c>
      <c r="F343">
        <v>8031</v>
      </c>
      <c r="G343">
        <v>0</v>
      </c>
      <c r="H343">
        <v>0</v>
      </c>
      <c r="I343" s="1">
        <v>43904</v>
      </c>
      <c r="J343">
        <v>42</v>
      </c>
      <c r="K343">
        <v>12</v>
      </c>
    </row>
    <row r="344" spans="1:11" x14ac:dyDescent="0.3">
      <c r="A344" t="s">
        <v>11</v>
      </c>
      <c r="B344" t="s">
        <v>94</v>
      </c>
      <c r="C344">
        <v>1323201810</v>
      </c>
      <c r="D344" s="1">
        <v>44404</v>
      </c>
      <c r="E344" s="1">
        <v>44434</v>
      </c>
      <c r="F344">
        <v>5868</v>
      </c>
      <c r="G344">
        <v>0</v>
      </c>
      <c r="H344">
        <v>0</v>
      </c>
      <c r="I344" s="1">
        <v>44423</v>
      </c>
      <c r="J344">
        <v>19</v>
      </c>
      <c r="K344">
        <v>0</v>
      </c>
    </row>
    <row r="345" spans="1:11" x14ac:dyDescent="0.3">
      <c r="A345" t="s">
        <v>13</v>
      </c>
      <c r="B345" t="s">
        <v>84</v>
      </c>
      <c r="C345">
        <v>1327547312</v>
      </c>
      <c r="D345" s="1">
        <v>44229</v>
      </c>
      <c r="E345" s="1">
        <v>44259</v>
      </c>
      <c r="F345">
        <v>8050</v>
      </c>
      <c r="G345">
        <v>0</v>
      </c>
      <c r="H345">
        <v>0</v>
      </c>
      <c r="I345" s="1">
        <v>44244</v>
      </c>
      <c r="J345">
        <v>15</v>
      </c>
      <c r="K345">
        <v>0</v>
      </c>
    </row>
    <row r="346" spans="1:11" x14ac:dyDescent="0.3">
      <c r="A346" t="s">
        <v>17</v>
      </c>
      <c r="B346" t="s">
        <v>52</v>
      </c>
      <c r="C346">
        <v>1336288577</v>
      </c>
      <c r="D346" s="1">
        <v>44123</v>
      </c>
      <c r="E346" s="1">
        <v>44153</v>
      </c>
      <c r="F346">
        <v>7511</v>
      </c>
      <c r="G346">
        <v>0</v>
      </c>
      <c r="H346">
        <v>0</v>
      </c>
      <c r="I346" s="1">
        <v>44145</v>
      </c>
      <c r="J346">
        <v>22</v>
      </c>
      <c r="K346">
        <v>0</v>
      </c>
    </row>
    <row r="347" spans="1:11" x14ac:dyDescent="0.3">
      <c r="A347" t="s">
        <v>22</v>
      </c>
      <c r="B347" t="s">
        <v>88</v>
      </c>
      <c r="C347">
        <v>1342171511</v>
      </c>
      <c r="D347" s="1">
        <v>44309</v>
      </c>
      <c r="E347" s="1">
        <v>44339</v>
      </c>
      <c r="F347">
        <v>2700</v>
      </c>
      <c r="G347">
        <v>0</v>
      </c>
      <c r="H347">
        <v>0</v>
      </c>
      <c r="I347" s="1">
        <v>44335</v>
      </c>
      <c r="J347">
        <v>26</v>
      </c>
      <c r="K347">
        <v>0</v>
      </c>
    </row>
    <row r="348" spans="1:11" x14ac:dyDescent="0.3">
      <c r="A348" t="s">
        <v>22</v>
      </c>
      <c r="B348" t="s">
        <v>65</v>
      </c>
      <c r="C348">
        <v>1342472678</v>
      </c>
      <c r="D348" s="1">
        <v>44078</v>
      </c>
      <c r="E348" s="1">
        <v>44108</v>
      </c>
      <c r="F348">
        <v>7680</v>
      </c>
      <c r="G348">
        <v>0</v>
      </c>
      <c r="H348">
        <v>0</v>
      </c>
      <c r="I348" s="1">
        <v>44111</v>
      </c>
      <c r="J348">
        <v>33</v>
      </c>
      <c r="K348">
        <v>3</v>
      </c>
    </row>
    <row r="349" spans="1:11" x14ac:dyDescent="0.3">
      <c r="A349" t="s">
        <v>13</v>
      </c>
      <c r="B349" t="s">
        <v>71</v>
      </c>
      <c r="C349">
        <v>1349854883</v>
      </c>
      <c r="D349" s="1">
        <v>44506</v>
      </c>
      <c r="E349" s="1">
        <v>44536</v>
      </c>
      <c r="F349">
        <v>7883</v>
      </c>
      <c r="G349">
        <v>0</v>
      </c>
      <c r="H349">
        <v>0</v>
      </c>
      <c r="I349" s="1">
        <v>44507</v>
      </c>
      <c r="J349">
        <v>1</v>
      </c>
      <c r="K349">
        <v>0</v>
      </c>
    </row>
    <row r="350" spans="1:11" x14ac:dyDescent="0.3">
      <c r="A350" t="s">
        <v>11</v>
      </c>
      <c r="B350" t="s">
        <v>61</v>
      </c>
      <c r="C350">
        <v>1358969544</v>
      </c>
      <c r="D350" s="1">
        <v>44133</v>
      </c>
      <c r="E350" s="1">
        <v>44163</v>
      </c>
      <c r="F350">
        <v>5313</v>
      </c>
      <c r="G350">
        <v>0</v>
      </c>
      <c r="H350">
        <v>0</v>
      </c>
      <c r="I350" s="1">
        <v>44167</v>
      </c>
      <c r="J350">
        <v>34</v>
      </c>
      <c r="K350">
        <v>4</v>
      </c>
    </row>
    <row r="351" spans="1:11" x14ac:dyDescent="0.3">
      <c r="A351" t="s">
        <v>11</v>
      </c>
      <c r="B351" t="s">
        <v>79</v>
      </c>
      <c r="C351">
        <v>1366357246</v>
      </c>
      <c r="D351" s="1">
        <v>44086</v>
      </c>
      <c r="E351" s="1">
        <v>44116</v>
      </c>
      <c r="F351">
        <v>5644</v>
      </c>
      <c r="G351">
        <v>0</v>
      </c>
      <c r="H351">
        <v>0</v>
      </c>
      <c r="I351" s="1">
        <v>44102</v>
      </c>
      <c r="J351">
        <v>16</v>
      </c>
      <c r="K351">
        <v>0</v>
      </c>
    </row>
    <row r="352" spans="1:11" x14ac:dyDescent="0.3">
      <c r="A352" t="s">
        <v>11</v>
      </c>
      <c r="B352" t="s">
        <v>12</v>
      </c>
      <c r="C352">
        <v>1369975903</v>
      </c>
      <c r="D352" s="1">
        <v>44201</v>
      </c>
      <c r="E352" s="1">
        <v>44231</v>
      </c>
      <c r="F352">
        <v>6111</v>
      </c>
      <c r="G352">
        <v>0</v>
      </c>
      <c r="H352">
        <v>0</v>
      </c>
      <c r="I352" s="1">
        <v>44222</v>
      </c>
      <c r="J352">
        <v>21</v>
      </c>
      <c r="K352">
        <v>0</v>
      </c>
    </row>
    <row r="353" spans="1:11" x14ac:dyDescent="0.3">
      <c r="A353" t="s">
        <v>11</v>
      </c>
      <c r="B353" t="s">
        <v>49</v>
      </c>
      <c r="C353">
        <v>1376441638</v>
      </c>
      <c r="D353" s="1">
        <v>44104</v>
      </c>
      <c r="E353" s="1">
        <v>44134</v>
      </c>
      <c r="F353">
        <v>8125</v>
      </c>
      <c r="G353">
        <v>0</v>
      </c>
      <c r="H353">
        <v>0</v>
      </c>
      <c r="I353" s="1">
        <v>44126</v>
      </c>
      <c r="J353">
        <v>22</v>
      </c>
      <c r="K353">
        <v>0</v>
      </c>
    </row>
    <row r="354" spans="1:11" x14ac:dyDescent="0.3">
      <c r="A354" t="s">
        <v>13</v>
      </c>
      <c r="B354" t="s">
        <v>41</v>
      </c>
      <c r="C354">
        <v>2268924543</v>
      </c>
      <c r="D354" s="1">
        <v>43953</v>
      </c>
      <c r="E354" s="1">
        <v>43983</v>
      </c>
      <c r="F354">
        <v>6612</v>
      </c>
      <c r="G354">
        <v>1</v>
      </c>
      <c r="H354">
        <v>0</v>
      </c>
      <c r="I354" s="1">
        <v>43995</v>
      </c>
      <c r="J354">
        <v>42</v>
      </c>
      <c r="K354">
        <v>12</v>
      </c>
    </row>
    <row r="355" spans="1:11" x14ac:dyDescent="0.3">
      <c r="A355" t="s">
        <v>11</v>
      </c>
      <c r="B355" t="s">
        <v>105</v>
      </c>
      <c r="C355">
        <v>1384963125</v>
      </c>
      <c r="D355" s="1">
        <v>44514</v>
      </c>
      <c r="E355" s="1">
        <v>44544</v>
      </c>
      <c r="F355">
        <v>8014</v>
      </c>
      <c r="G355">
        <v>0</v>
      </c>
      <c r="H355">
        <v>0</v>
      </c>
      <c r="I355" s="1">
        <v>44537</v>
      </c>
      <c r="J355">
        <v>23</v>
      </c>
      <c r="K355">
        <v>0</v>
      </c>
    </row>
    <row r="356" spans="1:11" x14ac:dyDescent="0.3">
      <c r="A356" t="s">
        <v>20</v>
      </c>
      <c r="B356" t="s">
        <v>113</v>
      </c>
      <c r="C356">
        <v>1387296868</v>
      </c>
      <c r="D356" s="1">
        <v>44376</v>
      </c>
      <c r="E356" s="1">
        <v>44406</v>
      </c>
      <c r="F356">
        <v>7217</v>
      </c>
      <c r="G356">
        <v>0</v>
      </c>
      <c r="H356">
        <v>0</v>
      </c>
      <c r="I356" s="1">
        <v>44395</v>
      </c>
      <c r="J356">
        <v>19</v>
      </c>
      <c r="K356">
        <v>0</v>
      </c>
    </row>
    <row r="357" spans="1:11" x14ac:dyDescent="0.3">
      <c r="A357" t="s">
        <v>13</v>
      </c>
      <c r="B357" t="s">
        <v>27</v>
      </c>
      <c r="C357">
        <v>1388703117</v>
      </c>
      <c r="D357" s="1">
        <v>44488</v>
      </c>
      <c r="E357" s="1">
        <v>44518</v>
      </c>
      <c r="F357">
        <v>7219</v>
      </c>
      <c r="G357">
        <v>1</v>
      </c>
      <c r="H357">
        <v>0</v>
      </c>
      <c r="I357" s="1">
        <v>44495</v>
      </c>
      <c r="J357">
        <v>7</v>
      </c>
      <c r="K357">
        <v>0</v>
      </c>
    </row>
    <row r="358" spans="1:11" x14ac:dyDescent="0.3">
      <c r="A358" t="s">
        <v>11</v>
      </c>
      <c r="B358" t="s">
        <v>45</v>
      </c>
      <c r="C358">
        <v>1388916055</v>
      </c>
      <c r="D358" s="1">
        <v>44491</v>
      </c>
      <c r="E358" s="1">
        <v>44521</v>
      </c>
      <c r="F358">
        <v>9419</v>
      </c>
      <c r="G358">
        <v>1</v>
      </c>
      <c r="H358">
        <v>0</v>
      </c>
      <c r="I358" s="1">
        <v>44513</v>
      </c>
      <c r="J358">
        <v>22</v>
      </c>
      <c r="K358">
        <v>0</v>
      </c>
    </row>
    <row r="359" spans="1:11" x14ac:dyDescent="0.3">
      <c r="A359" t="s">
        <v>20</v>
      </c>
      <c r="B359" t="s">
        <v>69</v>
      </c>
      <c r="C359">
        <v>1390614217</v>
      </c>
      <c r="D359" s="1">
        <v>44190</v>
      </c>
      <c r="E359" s="1">
        <v>44220</v>
      </c>
      <c r="F359">
        <v>2807</v>
      </c>
      <c r="G359">
        <v>0</v>
      </c>
      <c r="H359">
        <v>0</v>
      </c>
      <c r="I359" s="1">
        <v>44219</v>
      </c>
      <c r="J359">
        <v>29</v>
      </c>
      <c r="K359">
        <v>0</v>
      </c>
    </row>
    <row r="360" spans="1:11" x14ac:dyDescent="0.3">
      <c r="A360" t="s">
        <v>11</v>
      </c>
      <c r="B360" t="s">
        <v>15</v>
      </c>
      <c r="C360">
        <v>1391494244</v>
      </c>
      <c r="D360" s="1">
        <v>44363</v>
      </c>
      <c r="E360" s="1">
        <v>44393</v>
      </c>
      <c r="F360">
        <v>5152</v>
      </c>
      <c r="G360">
        <v>0</v>
      </c>
      <c r="H360">
        <v>0</v>
      </c>
      <c r="I360" s="1">
        <v>44372</v>
      </c>
      <c r="J360">
        <v>9</v>
      </c>
      <c r="K360">
        <v>0</v>
      </c>
    </row>
    <row r="361" spans="1:11" x14ac:dyDescent="0.3">
      <c r="A361" t="s">
        <v>11</v>
      </c>
      <c r="B361" t="s">
        <v>76</v>
      </c>
      <c r="C361">
        <v>1393928750</v>
      </c>
      <c r="D361" s="1">
        <v>44511</v>
      </c>
      <c r="E361" s="1">
        <v>44541</v>
      </c>
      <c r="F361">
        <v>7262</v>
      </c>
      <c r="G361">
        <v>0</v>
      </c>
      <c r="H361">
        <v>0</v>
      </c>
      <c r="I361" s="1">
        <v>44520</v>
      </c>
      <c r="J361">
        <v>9</v>
      </c>
      <c r="K361">
        <v>0</v>
      </c>
    </row>
    <row r="362" spans="1:11" x14ac:dyDescent="0.3">
      <c r="A362" t="s">
        <v>22</v>
      </c>
      <c r="B362" t="s">
        <v>96</v>
      </c>
      <c r="C362">
        <v>1401167342</v>
      </c>
      <c r="D362" s="1">
        <v>44128</v>
      </c>
      <c r="E362" s="1">
        <v>44158</v>
      </c>
      <c r="F362">
        <v>2247</v>
      </c>
      <c r="G362">
        <v>0</v>
      </c>
      <c r="H362">
        <v>0</v>
      </c>
      <c r="I362" s="1">
        <v>44156</v>
      </c>
      <c r="J362">
        <v>28</v>
      </c>
      <c r="K362">
        <v>0</v>
      </c>
    </row>
    <row r="363" spans="1:11" x14ac:dyDescent="0.3">
      <c r="A363" t="s">
        <v>17</v>
      </c>
      <c r="B363" t="s">
        <v>30</v>
      </c>
      <c r="C363">
        <v>1401765899</v>
      </c>
      <c r="D363" s="1">
        <v>43911</v>
      </c>
      <c r="E363" s="1">
        <v>43941</v>
      </c>
      <c r="F363">
        <v>4068</v>
      </c>
      <c r="G363">
        <v>1</v>
      </c>
      <c r="H363">
        <v>0</v>
      </c>
      <c r="I363" s="1">
        <v>43932</v>
      </c>
      <c r="J363">
        <v>21</v>
      </c>
      <c r="K363">
        <v>0</v>
      </c>
    </row>
    <row r="364" spans="1:11" x14ac:dyDescent="0.3">
      <c r="A364" t="s">
        <v>17</v>
      </c>
      <c r="B364" t="s">
        <v>28</v>
      </c>
      <c r="C364">
        <v>1402103956</v>
      </c>
      <c r="D364" s="1">
        <v>44163</v>
      </c>
      <c r="E364" s="1">
        <v>44193</v>
      </c>
      <c r="F364">
        <v>6376</v>
      </c>
      <c r="G364">
        <v>0</v>
      </c>
      <c r="H364">
        <v>0</v>
      </c>
      <c r="I364" s="1">
        <v>44189</v>
      </c>
      <c r="J364">
        <v>26</v>
      </c>
      <c r="K364">
        <v>0</v>
      </c>
    </row>
    <row r="365" spans="1:11" x14ac:dyDescent="0.3">
      <c r="A365" t="s">
        <v>22</v>
      </c>
      <c r="B365" t="s">
        <v>89</v>
      </c>
      <c r="C365">
        <v>1416192974</v>
      </c>
      <c r="D365" s="1">
        <v>44042</v>
      </c>
      <c r="E365" s="1">
        <v>44072</v>
      </c>
      <c r="F365">
        <v>6186</v>
      </c>
      <c r="G365">
        <v>0</v>
      </c>
      <c r="H365">
        <v>0</v>
      </c>
      <c r="I365" s="1">
        <v>44071</v>
      </c>
      <c r="J365">
        <v>29</v>
      </c>
      <c r="K365">
        <v>0</v>
      </c>
    </row>
    <row r="366" spans="1:11" x14ac:dyDescent="0.3">
      <c r="A366" t="s">
        <v>13</v>
      </c>
      <c r="B366" t="s">
        <v>92</v>
      </c>
      <c r="C366">
        <v>1419983453</v>
      </c>
      <c r="D366" s="1">
        <v>44122</v>
      </c>
      <c r="E366" s="1">
        <v>44152</v>
      </c>
      <c r="F366">
        <v>7042</v>
      </c>
      <c r="G366">
        <v>0</v>
      </c>
      <c r="H366">
        <v>0</v>
      </c>
      <c r="I366" s="1">
        <v>44138</v>
      </c>
      <c r="J366">
        <v>16</v>
      </c>
      <c r="K366">
        <v>0</v>
      </c>
    </row>
    <row r="367" spans="1:11" x14ac:dyDescent="0.3">
      <c r="A367" t="s">
        <v>11</v>
      </c>
      <c r="B367" t="s">
        <v>87</v>
      </c>
      <c r="C367">
        <v>1422140909</v>
      </c>
      <c r="D367" s="1">
        <v>44173</v>
      </c>
      <c r="E367" s="1">
        <v>44203</v>
      </c>
      <c r="F367">
        <v>5399</v>
      </c>
      <c r="G367">
        <v>0</v>
      </c>
      <c r="H367">
        <v>0</v>
      </c>
      <c r="I367" s="1">
        <v>44192</v>
      </c>
      <c r="J367">
        <v>19</v>
      </c>
      <c r="K367">
        <v>0</v>
      </c>
    </row>
    <row r="368" spans="1:11" x14ac:dyDescent="0.3">
      <c r="A368" t="s">
        <v>11</v>
      </c>
      <c r="B368" t="s">
        <v>87</v>
      </c>
      <c r="C368">
        <v>1426850927</v>
      </c>
      <c r="D368" s="1">
        <v>44513</v>
      </c>
      <c r="E368" s="1">
        <v>44543</v>
      </c>
      <c r="F368">
        <v>4520</v>
      </c>
      <c r="G368">
        <v>0</v>
      </c>
      <c r="H368">
        <v>0</v>
      </c>
      <c r="I368" s="1">
        <v>44530</v>
      </c>
      <c r="J368">
        <v>17</v>
      </c>
      <c r="K368">
        <v>0</v>
      </c>
    </row>
    <row r="369" spans="1:11" x14ac:dyDescent="0.3">
      <c r="A369" t="s">
        <v>22</v>
      </c>
      <c r="B369" t="s">
        <v>103</v>
      </c>
      <c r="C369">
        <v>1436243551</v>
      </c>
      <c r="D369" s="1">
        <v>44001</v>
      </c>
      <c r="E369" s="1">
        <v>44031</v>
      </c>
      <c r="F369">
        <v>4808</v>
      </c>
      <c r="G369">
        <v>0</v>
      </c>
      <c r="H369">
        <v>0</v>
      </c>
      <c r="I369" s="1">
        <v>44017</v>
      </c>
      <c r="J369">
        <v>16</v>
      </c>
      <c r="K369">
        <v>0</v>
      </c>
    </row>
    <row r="370" spans="1:11" x14ac:dyDescent="0.3">
      <c r="A370" t="s">
        <v>20</v>
      </c>
      <c r="B370" t="s">
        <v>63</v>
      </c>
      <c r="C370">
        <v>1436424010</v>
      </c>
      <c r="D370" s="1">
        <v>44524</v>
      </c>
      <c r="E370" s="1">
        <v>44554</v>
      </c>
      <c r="F370">
        <v>2519</v>
      </c>
      <c r="G370">
        <v>0</v>
      </c>
      <c r="H370">
        <v>0</v>
      </c>
      <c r="I370" s="1">
        <v>44569</v>
      </c>
      <c r="J370">
        <v>45</v>
      </c>
      <c r="K370">
        <v>15</v>
      </c>
    </row>
    <row r="371" spans="1:11" x14ac:dyDescent="0.3">
      <c r="A371" t="s">
        <v>11</v>
      </c>
      <c r="B371" t="s">
        <v>54</v>
      </c>
      <c r="C371">
        <v>1441773397</v>
      </c>
      <c r="D371" s="1">
        <v>44127</v>
      </c>
      <c r="E371" s="1">
        <v>44157</v>
      </c>
      <c r="F371">
        <v>6911</v>
      </c>
      <c r="G371">
        <v>0</v>
      </c>
      <c r="H371">
        <v>0</v>
      </c>
      <c r="I371" s="1">
        <v>44144</v>
      </c>
      <c r="J371">
        <v>17</v>
      </c>
      <c r="K371">
        <v>0</v>
      </c>
    </row>
    <row r="372" spans="1:11" x14ac:dyDescent="0.3">
      <c r="A372" t="s">
        <v>22</v>
      </c>
      <c r="B372" t="s">
        <v>86</v>
      </c>
      <c r="C372">
        <v>1452931813</v>
      </c>
      <c r="D372" s="1">
        <v>44405</v>
      </c>
      <c r="E372" s="1">
        <v>44435</v>
      </c>
      <c r="F372">
        <v>4913</v>
      </c>
      <c r="G372">
        <v>0</v>
      </c>
      <c r="H372">
        <v>0</v>
      </c>
      <c r="I372" s="1">
        <v>44410</v>
      </c>
      <c r="J372">
        <v>5</v>
      </c>
      <c r="K372">
        <v>0</v>
      </c>
    </row>
    <row r="373" spans="1:11" x14ac:dyDescent="0.3">
      <c r="A373" t="s">
        <v>17</v>
      </c>
      <c r="B373" t="s">
        <v>97</v>
      </c>
      <c r="C373">
        <v>1454620628</v>
      </c>
      <c r="D373" s="1">
        <v>43905</v>
      </c>
      <c r="E373" s="1">
        <v>43935</v>
      </c>
      <c r="F373">
        <v>6688</v>
      </c>
      <c r="G373">
        <v>1</v>
      </c>
      <c r="H373">
        <v>0</v>
      </c>
      <c r="I373" s="1">
        <v>43956</v>
      </c>
      <c r="J373">
        <v>51</v>
      </c>
      <c r="K373">
        <v>21</v>
      </c>
    </row>
    <row r="374" spans="1:11" x14ac:dyDescent="0.3">
      <c r="A374" t="s">
        <v>11</v>
      </c>
      <c r="B374" t="s">
        <v>55</v>
      </c>
      <c r="C374">
        <v>1459820060</v>
      </c>
      <c r="D374" s="1">
        <v>44047</v>
      </c>
      <c r="E374" s="1">
        <v>44077</v>
      </c>
      <c r="F374">
        <v>4629</v>
      </c>
      <c r="G374">
        <v>0</v>
      </c>
      <c r="H374">
        <v>0</v>
      </c>
      <c r="I374" s="1">
        <v>44078</v>
      </c>
      <c r="J374">
        <v>31</v>
      </c>
      <c r="K374">
        <v>1</v>
      </c>
    </row>
    <row r="375" spans="1:11" x14ac:dyDescent="0.3">
      <c r="A375" t="s">
        <v>13</v>
      </c>
      <c r="B375" t="s">
        <v>70</v>
      </c>
      <c r="C375">
        <v>6736160445</v>
      </c>
      <c r="D375" s="1">
        <v>43958</v>
      </c>
      <c r="E375" s="1">
        <v>43988</v>
      </c>
      <c r="F375">
        <v>3053</v>
      </c>
      <c r="G375">
        <v>1</v>
      </c>
      <c r="H375">
        <v>0</v>
      </c>
      <c r="I375" s="1">
        <v>44001</v>
      </c>
      <c r="J375">
        <v>43</v>
      </c>
      <c r="K375">
        <v>13</v>
      </c>
    </row>
    <row r="376" spans="1:11" x14ac:dyDescent="0.3">
      <c r="A376" t="s">
        <v>17</v>
      </c>
      <c r="B376" t="s">
        <v>77</v>
      </c>
      <c r="C376">
        <v>1470244634</v>
      </c>
      <c r="D376" s="1">
        <v>44092</v>
      </c>
      <c r="E376" s="1">
        <v>44122</v>
      </c>
      <c r="F376">
        <v>2433</v>
      </c>
      <c r="G376">
        <v>0</v>
      </c>
      <c r="H376">
        <v>0</v>
      </c>
      <c r="I376" s="1">
        <v>44095</v>
      </c>
      <c r="J376">
        <v>3</v>
      </c>
      <c r="K376">
        <v>0</v>
      </c>
    </row>
    <row r="377" spans="1:11" x14ac:dyDescent="0.3">
      <c r="A377" t="s">
        <v>11</v>
      </c>
      <c r="B377" t="s">
        <v>55</v>
      </c>
      <c r="C377">
        <v>1474447710</v>
      </c>
      <c r="D377" s="1">
        <v>44507</v>
      </c>
      <c r="E377" s="1">
        <v>44537</v>
      </c>
      <c r="F377">
        <v>6692</v>
      </c>
      <c r="G377">
        <v>0</v>
      </c>
      <c r="H377">
        <v>0</v>
      </c>
      <c r="I377" s="1">
        <v>44545</v>
      </c>
      <c r="J377">
        <v>38</v>
      </c>
      <c r="K377">
        <v>8</v>
      </c>
    </row>
    <row r="378" spans="1:11" x14ac:dyDescent="0.3">
      <c r="A378" t="s">
        <v>11</v>
      </c>
      <c r="B378" t="s">
        <v>50</v>
      </c>
      <c r="C378">
        <v>1482642317</v>
      </c>
      <c r="D378" s="1">
        <v>44269</v>
      </c>
      <c r="E378" s="1">
        <v>44299</v>
      </c>
      <c r="F378">
        <v>7825</v>
      </c>
      <c r="G378">
        <v>0</v>
      </c>
      <c r="H378">
        <v>0</v>
      </c>
      <c r="I378" s="1">
        <v>44313</v>
      </c>
      <c r="J378">
        <v>44</v>
      </c>
      <c r="K378">
        <v>14</v>
      </c>
    </row>
    <row r="379" spans="1:11" x14ac:dyDescent="0.3">
      <c r="A379" t="s">
        <v>20</v>
      </c>
      <c r="B379" t="s">
        <v>90</v>
      </c>
      <c r="C379">
        <v>1491017498</v>
      </c>
      <c r="D379" s="1">
        <v>43960</v>
      </c>
      <c r="E379" s="1">
        <v>43990</v>
      </c>
      <c r="F379">
        <v>1923</v>
      </c>
      <c r="G379">
        <v>0</v>
      </c>
      <c r="H379">
        <v>0</v>
      </c>
      <c r="I379" s="1">
        <v>43984</v>
      </c>
      <c r="J379">
        <v>24</v>
      </c>
      <c r="K379">
        <v>0</v>
      </c>
    </row>
    <row r="380" spans="1:11" x14ac:dyDescent="0.3">
      <c r="A380" t="s">
        <v>13</v>
      </c>
      <c r="B380" t="s">
        <v>29</v>
      </c>
      <c r="C380">
        <v>1491859500</v>
      </c>
      <c r="D380" s="1">
        <v>44344</v>
      </c>
      <c r="E380" s="1">
        <v>44374</v>
      </c>
      <c r="F380">
        <v>6772</v>
      </c>
      <c r="G380">
        <v>0</v>
      </c>
      <c r="H380">
        <v>0</v>
      </c>
      <c r="I380" s="1">
        <v>44371</v>
      </c>
      <c r="J380">
        <v>27</v>
      </c>
      <c r="K380">
        <v>0</v>
      </c>
    </row>
    <row r="381" spans="1:11" x14ac:dyDescent="0.3">
      <c r="A381" t="s">
        <v>17</v>
      </c>
      <c r="B381" t="s">
        <v>52</v>
      </c>
      <c r="C381">
        <v>1509944878</v>
      </c>
      <c r="D381" s="1">
        <v>44243</v>
      </c>
      <c r="E381" s="1">
        <v>44273</v>
      </c>
      <c r="F381">
        <v>5351</v>
      </c>
      <c r="G381">
        <v>0</v>
      </c>
      <c r="H381">
        <v>0</v>
      </c>
      <c r="I381" s="1">
        <v>44262</v>
      </c>
      <c r="J381">
        <v>19</v>
      </c>
      <c r="K381">
        <v>0</v>
      </c>
    </row>
    <row r="382" spans="1:11" x14ac:dyDescent="0.3">
      <c r="A382" t="s">
        <v>17</v>
      </c>
      <c r="B382" t="s">
        <v>93</v>
      </c>
      <c r="C382">
        <v>1519561145</v>
      </c>
      <c r="D382" s="1">
        <v>44100</v>
      </c>
      <c r="E382" s="1">
        <v>44130</v>
      </c>
      <c r="F382">
        <v>5657</v>
      </c>
      <c r="G382">
        <v>0</v>
      </c>
      <c r="H382">
        <v>0</v>
      </c>
      <c r="I382" s="1">
        <v>44131</v>
      </c>
      <c r="J382">
        <v>31</v>
      </c>
      <c r="K382">
        <v>1</v>
      </c>
    </row>
    <row r="383" spans="1:11" x14ac:dyDescent="0.3">
      <c r="A383" t="s">
        <v>11</v>
      </c>
      <c r="B383" t="s">
        <v>15</v>
      </c>
      <c r="C383">
        <v>1528493654</v>
      </c>
      <c r="D383" s="1">
        <v>44133</v>
      </c>
      <c r="E383" s="1">
        <v>44163</v>
      </c>
      <c r="F383">
        <v>7185</v>
      </c>
      <c r="G383">
        <v>0</v>
      </c>
      <c r="H383">
        <v>0</v>
      </c>
      <c r="I383" s="1">
        <v>44137</v>
      </c>
      <c r="J383">
        <v>4</v>
      </c>
      <c r="K383">
        <v>0</v>
      </c>
    </row>
    <row r="384" spans="1:11" x14ac:dyDescent="0.3">
      <c r="A384" t="s">
        <v>11</v>
      </c>
      <c r="B384" t="s">
        <v>114</v>
      </c>
      <c r="C384">
        <v>1528599184</v>
      </c>
      <c r="D384" s="1">
        <v>44377</v>
      </c>
      <c r="E384" s="1">
        <v>44407</v>
      </c>
      <c r="F384">
        <v>8535</v>
      </c>
      <c r="G384">
        <v>0</v>
      </c>
      <c r="H384">
        <v>0</v>
      </c>
      <c r="I384" s="1">
        <v>44398</v>
      </c>
      <c r="J384">
        <v>21</v>
      </c>
      <c r="K384">
        <v>0</v>
      </c>
    </row>
    <row r="385" spans="1:11" x14ac:dyDescent="0.3">
      <c r="A385" t="s">
        <v>13</v>
      </c>
      <c r="B385" t="s">
        <v>68</v>
      </c>
      <c r="C385">
        <v>7949028171</v>
      </c>
      <c r="D385" s="1">
        <v>43966</v>
      </c>
      <c r="E385" s="1">
        <v>43996</v>
      </c>
      <c r="F385">
        <v>7627</v>
      </c>
      <c r="G385">
        <v>1</v>
      </c>
      <c r="H385">
        <v>1</v>
      </c>
      <c r="I385" s="1">
        <v>43999</v>
      </c>
      <c r="J385">
        <v>33</v>
      </c>
      <c r="K385">
        <v>3</v>
      </c>
    </row>
    <row r="386" spans="1:11" x14ac:dyDescent="0.3">
      <c r="A386" t="s">
        <v>11</v>
      </c>
      <c r="B386" t="s">
        <v>64</v>
      </c>
      <c r="C386">
        <v>1536168471</v>
      </c>
      <c r="D386" s="1">
        <v>44184</v>
      </c>
      <c r="E386" s="1">
        <v>44214</v>
      </c>
      <c r="F386">
        <v>6348</v>
      </c>
      <c r="G386">
        <v>0</v>
      </c>
      <c r="H386">
        <v>0</v>
      </c>
      <c r="I386" s="1">
        <v>44209</v>
      </c>
      <c r="J386">
        <v>25</v>
      </c>
      <c r="K386">
        <v>0</v>
      </c>
    </row>
    <row r="387" spans="1:11" x14ac:dyDescent="0.3">
      <c r="A387" t="s">
        <v>22</v>
      </c>
      <c r="B387" t="s">
        <v>23</v>
      </c>
      <c r="C387">
        <v>1539382510</v>
      </c>
      <c r="D387" s="1">
        <v>44113</v>
      </c>
      <c r="E387" s="1">
        <v>44143</v>
      </c>
      <c r="F387">
        <v>7679</v>
      </c>
      <c r="G387">
        <v>1</v>
      </c>
      <c r="H387">
        <v>0</v>
      </c>
      <c r="I387" s="1">
        <v>44166</v>
      </c>
      <c r="J387">
        <v>53</v>
      </c>
      <c r="K387">
        <v>23</v>
      </c>
    </row>
    <row r="388" spans="1:11" x14ac:dyDescent="0.3">
      <c r="A388" t="s">
        <v>20</v>
      </c>
      <c r="B388" t="s">
        <v>102</v>
      </c>
      <c r="C388">
        <v>1539465403</v>
      </c>
      <c r="D388" s="1">
        <v>43877</v>
      </c>
      <c r="E388" s="1">
        <v>43907</v>
      </c>
      <c r="F388">
        <v>2822</v>
      </c>
      <c r="G388">
        <v>0</v>
      </c>
      <c r="H388">
        <v>0</v>
      </c>
      <c r="I388" s="1">
        <v>43904</v>
      </c>
      <c r="J388">
        <v>27</v>
      </c>
      <c r="K388">
        <v>0</v>
      </c>
    </row>
    <row r="389" spans="1:11" x14ac:dyDescent="0.3">
      <c r="A389" t="s">
        <v>11</v>
      </c>
      <c r="B389" t="s">
        <v>44</v>
      </c>
      <c r="C389">
        <v>1544728256</v>
      </c>
      <c r="D389" s="1">
        <v>44192</v>
      </c>
      <c r="E389" s="1">
        <v>44222</v>
      </c>
      <c r="F389">
        <v>7226</v>
      </c>
      <c r="G389">
        <v>0</v>
      </c>
      <c r="H389">
        <v>0</v>
      </c>
      <c r="I389" s="1">
        <v>44209</v>
      </c>
      <c r="J389">
        <v>17</v>
      </c>
      <c r="K389">
        <v>0</v>
      </c>
    </row>
    <row r="390" spans="1:11" x14ac:dyDescent="0.3">
      <c r="A390" t="s">
        <v>13</v>
      </c>
      <c r="B390" t="s">
        <v>62</v>
      </c>
      <c r="C390">
        <v>1544966050</v>
      </c>
      <c r="D390" s="1">
        <v>44299</v>
      </c>
      <c r="E390" s="1">
        <v>44329</v>
      </c>
      <c r="F390">
        <v>7555</v>
      </c>
      <c r="G390">
        <v>0</v>
      </c>
      <c r="H390">
        <v>0</v>
      </c>
      <c r="I390" s="1">
        <v>44308</v>
      </c>
      <c r="J390">
        <v>9</v>
      </c>
      <c r="K390">
        <v>0</v>
      </c>
    </row>
    <row r="391" spans="1:11" x14ac:dyDescent="0.3">
      <c r="A391" t="s">
        <v>11</v>
      </c>
      <c r="B391" t="s">
        <v>38</v>
      </c>
      <c r="C391">
        <v>1553284771</v>
      </c>
      <c r="D391" s="1">
        <v>44504</v>
      </c>
      <c r="E391" s="1">
        <v>44534</v>
      </c>
      <c r="F391">
        <v>6596</v>
      </c>
      <c r="G391">
        <v>0</v>
      </c>
      <c r="H391">
        <v>0</v>
      </c>
      <c r="I391" s="1">
        <v>44526</v>
      </c>
      <c r="J391">
        <v>22</v>
      </c>
      <c r="K391">
        <v>0</v>
      </c>
    </row>
    <row r="392" spans="1:11" x14ac:dyDescent="0.3">
      <c r="A392" t="s">
        <v>11</v>
      </c>
      <c r="B392" t="s">
        <v>45</v>
      </c>
      <c r="C392">
        <v>1556974311</v>
      </c>
      <c r="D392" s="1">
        <v>44247</v>
      </c>
      <c r="E392" s="1">
        <v>44277</v>
      </c>
      <c r="F392">
        <v>10794</v>
      </c>
      <c r="G392">
        <v>1</v>
      </c>
      <c r="H392">
        <v>0</v>
      </c>
      <c r="I392" s="1">
        <v>44276</v>
      </c>
      <c r="J392">
        <v>29</v>
      </c>
      <c r="K392">
        <v>0</v>
      </c>
    </row>
    <row r="393" spans="1:11" x14ac:dyDescent="0.3">
      <c r="A393" t="s">
        <v>17</v>
      </c>
      <c r="B393" t="s">
        <v>97</v>
      </c>
      <c r="C393">
        <v>1562504690</v>
      </c>
      <c r="D393" s="1">
        <v>43894</v>
      </c>
      <c r="E393" s="1">
        <v>43924</v>
      </c>
      <c r="F393">
        <v>8315</v>
      </c>
      <c r="G393">
        <v>1</v>
      </c>
      <c r="H393">
        <v>0</v>
      </c>
      <c r="I393" s="1">
        <v>43941</v>
      </c>
      <c r="J393">
        <v>47</v>
      </c>
      <c r="K393">
        <v>17</v>
      </c>
    </row>
    <row r="394" spans="1:11" x14ac:dyDescent="0.3">
      <c r="A394" t="s">
        <v>20</v>
      </c>
      <c r="B394" t="s">
        <v>46</v>
      </c>
      <c r="C394">
        <v>1564854223</v>
      </c>
      <c r="D394" s="1">
        <v>44056</v>
      </c>
      <c r="E394" s="1">
        <v>44086</v>
      </c>
      <c r="F394">
        <v>3190</v>
      </c>
      <c r="G394">
        <v>0</v>
      </c>
      <c r="H394">
        <v>0</v>
      </c>
      <c r="I394" s="1">
        <v>44059</v>
      </c>
      <c r="J394">
        <v>3</v>
      </c>
      <c r="K394">
        <v>0</v>
      </c>
    </row>
    <row r="395" spans="1:11" x14ac:dyDescent="0.3">
      <c r="A395" t="s">
        <v>20</v>
      </c>
      <c r="B395" t="s">
        <v>109</v>
      </c>
      <c r="C395">
        <v>1569984119</v>
      </c>
      <c r="D395" s="1">
        <v>44169</v>
      </c>
      <c r="E395" s="1">
        <v>44199</v>
      </c>
      <c r="F395">
        <v>2878</v>
      </c>
      <c r="G395">
        <v>0</v>
      </c>
      <c r="H395">
        <v>0</v>
      </c>
      <c r="I395" s="1">
        <v>44192</v>
      </c>
      <c r="J395">
        <v>23</v>
      </c>
      <c r="K395">
        <v>0</v>
      </c>
    </row>
    <row r="396" spans="1:11" x14ac:dyDescent="0.3">
      <c r="A396" t="s">
        <v>17</v>
      </c>
      <c r="B396" t="s">
        <v>77</v>
      </c>
      <c r="C396">
        <v>1575926929</v>
      </c>
      <c r="D396" s="1">
        <v>44154</v>
      </c>
      <c r="E396" s="1">
        <v>44184</v>
      </c>
      <c r="F396">
        <v>6152</v>
      </c>
      <c r="G396">
        <v>0</v>
      </c>
      <c r="H396">
        <v>0</v>
      </c>
      <c r="I396" s="1">
        <v>44160</v>
      </c>
      <c r="J396">
        <v>6</v>
      </c>
      <c r="K396">
        <v>0</v>
      </c>
    </row>
    <row r="397" spans="1:11" x14ac:dyDescent="0.3">
      <c r="A397" t="s">
        <v>22</v>
      </c>
      <c r="B397" t="s">
        <v>58</v>
      </c>
      <c r="C397">
        <v>1577746988</v>
      </c>
      <c r="D397" s="1">
        <v>44039</v>
      </c>
      <c r="E397" s="1">
        <v>44069</v>
      </c>
      <c r="F397">
        <v>5714</v>
      </c>
      <c r="G397">
        <v>1</v>
      </c>
      <c r="H397">
        <v>0</v>
      </c>
      <c r="I397" s="1">
        <v>44081</v>
      </c>
      <c r="J397">
        <v>42</v>
      </c>
      <c r="K397">
        <v>12</v>
      </c>
    </row>
    <row r="398" spans="1:11" x14ac:dyDescent="0.3">
      <c r="A398" t="s">
        <v>13</v>
      </c>
      <c r="B398" t="s">
        <v>62</v>
      </c>
      <c r="C398">
        <v>1581104767</v>
      </c>
      <c r="D398" s="1">
        <v>44197</v>
      </c>
      <c r="E398" s="1">
        <v>44227</v>
      </c>
      <c r="F398">
        <v>8027</v>
      </c>
      <c r="G398">
        <v>0</v>
      </c>
      <c r="H398">
        <v>0</v>
      </c>
      <c r="I398" s="1">
        <v>44212</v>
      </c>
      <c r="J398">
        <v>15</v>
      </c>
      <c r="K398">
        <v>0</v>
      </c>
    </row>
    <row r="399" spans="1:11" x14ac:dyDescent="0.3">
      <c r="A399" t="s">
        <v>17</v>
      </c>
      <c r="B399" t="s">
        <v>19</v>
      </c>
      <c r="C399">
        <v>1582683121</v>
      </c>
      <c r="D399" s="1">
        <v>43940</v>
      </c>
      <c r="E399" s="1">
        <v>43970</v>
      </c>
      <c r="F399">
        <v>9399</v>
      </c>
      <c r="G399">
        <v>1</v>
      </c>
      <c r="H399">
        <v>0</v>
      </c>
      <c r="I399" s="1">
        <v>43969</v>
      </c>
      <c r="J399">
        <v>29</v>
      </c>
      <c r="K399">
        <v>0</v>
      </c>
    </row>
    <row r="400" spans="1:11" x14ac:dyDescent="0.3">
      <c r="A400" t="s">
        <v>20</v>
      </c>
      <c r="B400" t="s">
        <v>43</v>
      </c>
      <c r="C400">
        <v>1586922908</v>
      </c>
      <c r="D400" s="1">
        <v>44471</v>
      </c>
      <c r="E400" s="1">
        <v>44501</v>
      </c>
      <c r="F400">
        <v>6848</v>
      </c>
      <c r="G400">
        <v>0</v>
      </c>
      <c r="H400">
        <v>0</v>
      </c>
      <c r="I400" s="1">
        <v>44472</v>
      </c>
      <c r="J400">
        <v>1</v>
      </c>
      <c r="K400">
        <v>0</v>
      </c>
    </row>
    <row r="401" spans="1:11" x14ac:dyDescent="0.3">
      <c r="A401" t="s">
        <v>22</v>
      </c>
      <c r="B401" t="s">
        <v>24</v>
      </c>
      <c r="C401">
        <v>1587873226</v>
      </c>
      <c r="D401" s="1">
        <v>44400</v>
      </c>
      <c r="E401" s="1">
        <v>44430</v>
      </c>
      <c r="F401">
        <v>6555</v>
      </c>
      <c r="G401">
        <v>0</v>
      </c>
      <c r="H401">
        <v>0</v>
      </c>
      <c r="I401" s="1">
        <v>44436</v>
      </c>
      <c r="J401">
        <v>36</v>
      </c>
      <c r="K401">
        <v>6</v>
      </c>
    </row>
    <row r="402" spans="1:11" x14ac:dyDescent="0.3">
      <c r="A402" t="s">
        <v>22</v>
      </c>
      <c r="B402" t="s">
        <v>96</v>
      </c>
      <c r="C402">
        <v>1591349086</v>
      </c>
      <c r="D402" s="1">
        <v>44390</v>
      </c>
      <c r="E402" s="1">
        <v>44420</v>
      </c>
      <c r="F402">
        <v>5113</v>
      </c>
      <c r="G402">
        <v>0</v>
      </c>
      <c r="H402">
        <v>0</v>
      </c>
      <c r="I402" s="1">
        <v>44415</v>
      </c>
      <c r="J402">
        <v>25</v>
      </c>
      <c r="K402">
        <v>0</v>
      </c>
    </row>
    <row r="403" spans="1:11" x14ac:dyDescent="0.3">
      <c r="A403" t="s">
        <v>11</v>
      </c>
      <c r="B403" t="s">
        <v>48</v>
      </c>
      <c r="C403">
        <v>1592682714</v>
      </c>
      <c r="D403" s="1">
        <v>44449</v>
      </c>
      <c r="E403" s="1">
        <v>44479</v>
      </c>
      <c r="F403">
        <v>6358</v>
      </c>
      <c r="G403">
        <v>0</v>
      </c>
      <c r="H403">
        <v>0</v>
      </c>
      <c r="I403" s="1">
        <v>44468</v>
      </c>
      <c r="J403">
        <v>19</v>
      </c>
      <c r="K403">
        <v>0</v>
      </c>
    </row>
    <row r="404" spans="1:11" x14ac:dyDescent="0.3">
      <c r="A404" t="s">
        <v>17</v>
      </c>
      <c r="B404" t="s">
        <v>28</v>
      </c>
      <c r="C404">
        <v>1595456378</v>
      </c>
      <c r="D404" s="1">
        <v>44039</v>
      </c>
      <c r="E404" s="1">
        <v>44069</v>
      </c>
      <c r="F404">
        <v>5928</v>
      </c>
      <c r="G404">
        <v>0</v>
      </c>
      <c r="H404">
        <v>0</v>
      </c>
      <c r="I404" s="1">
        <v>44054</v>
      </c>
      <c r="J404">
        <v>15</v>
      </c>
      <c r="K404">
        <v>0</v>
      </c>
    </row>
    <row r="405" spans="1:11" x14ac:dyDescent="0.3">
      <c r="A405" t="s">
        <v>11</v>
      </c>
      <c r="B405" t="s">
        <v>12</v>
      </c>
      <c r="C405">
        <v>1604888971</v>
      </c>
      <c r="D405" s="1">
        <v>44333</v>
      </c>
      <c r="E405" s="1">
        <v>44363</v>
      </c>
      <c r="F405">
        <v>7857</v>
      </c>
      <c r="G405">
        <v>1</v>
      </c>
      <c r="H405">
        <v>1</v>
      </c>
      <c r="I405" s="1">
        <v>44359</v>
      </c>
      <c r="J405">
        <v>26</v>
      </c>
      <c r="K405">
        <v>0</v>
      </c>
    </row>
    <row r="406" spans="1:11" x14ac:dyDescent="0.3">
      <c r="A406" t="s">
        <v>11</v>
      </c>
      <c r="B406" t="s">
        <v>73</v>
      </c>
      <c r="C406">
        <v>1613828298</v>
      </c>
      <c r="D406" s="1">
        <v>44055</v>
      </c>
      <c r="E406" s="1">
        <v>44085</v>
      </c>
      <c r="F406">
        <v>4975</v>
      </c>
      <c r="G406">
        <v>0</v>
      </c>
      <c r="H406">
        <v>0</v>
      </c>
      <c r="I406" s="1">
        <v>44071</v>
      </c>
      <c r="J406">
        <v>16</v>
      </c>
      <c r="K406">
        <v>0</v>
      </c>
    </row>
    <row r="407" spans="1:11" x14ac:dyDescent="0.3">
      <c r="A407" t="s">
        <v>17</v>
      </c>
      <c r="B407" t="s">
        <v>93</v>
      </c>
      <c r="C407">
        <v>1621429066</v>
      </c>
      <c r="D407" s="1">
        <v>44130</v>
      </c>
      <c r="E407" s="1">
        <v>44160</v>
      </c>
      <c r="F407">
        <v>8755</v>
      </c>
      <c r="G407">
        <v>1</v>
      </c>
      <c r="H407">
        <v>0</v>
      </c>
      <c r="I407" s="1">
        <v>44160</v>
      </c>
      <c r="J407">
        <v>30</v>
      </c>
      <c r="K407">
        <v>0</v>
      </c>
    </row>
    <row r="408" spans="1:11" x14ac:dyDescent="0.3">
      <c r="A408" t="s">
        <v>20</v>
      </c>
      <c r="B408" t="s">
        <v>81</v>
      </c>
      <c r="C408">
        <v>1621957925</v>
      </c>
      <c r="D408" s="1">
        <v>44301</v>
      </c>
      <c r="E408" s="1">
        <v>44331</v>
      </c>
      <c r="F408">
        <v>2201</v>
      </c>
      <c r="G408">
        <v>0</v>
      </c>
      <c r="H408">
        <v>0</v>
      </c>
      <c r="I408" s="1">
        <v>44311</v>
      </c>
      <c r="J408">
        <v>10</v>
      </c>
      <c r="K408">
        <v>0</v>
      </c>
    </row>
    <row r="409" spans="1:11" x14ac:dyDescent="0.3">
      <c r="A409" t="s">
        <v>13</v>
      </c>
      <c r="B409" t="s">
        <v>84</v>
      </c>
      <c r="C409">
        <v>1631213514</v>
      </c>
      <c r="D409" s="1">
        <v>44128</v>
      </c>
      <c r="E409" s="1">
        <v>44158</v>
      </c>
      <c r="F409">
        <v>7771</v>
      </c>
      <c r="G409">
        <v>0</v>
      </c>
      <c r="H409">
        <v>0</v>
      </c>
      <c r="I409" s="1">
        <v>44152</v>
      </c>
      <c r="J409">
        <v>24</v>
      </c>
      <c r="K409">
        <v>0</v>
      </c>
    </row>
    <row r="410" spans="1:11" x14ac:dyDescent="0.3">
      <c r="A410" t="s">
        <v>11</v>
      </c>
      <c r="B410" t="s">
        <v>38</v>
      </c>
      <c r="C410">
        <v>1633220775</v>
      </c>
      <c r="D410" s="1">
        <v>43839</v>
      </c>
      <c r="E410" s="1">
        <v>43869</v>
      </c>
      <c r="F410">
        <v>4199</v>
      </c>
      <c r="G410">
        <v>0</v>
      </c>
      <c r="H410">
        <v>0</v>
      </c>
      <c r="I410" s="1">
        <v>43867</v>
      </c>
      <c r="J410">
        <v>28</v>
      </c>
      <c r="K410">
        <v>0</v>
      </c>
    </row>
    <row r="411" spans="1:11" x14ac:dyDescent="0.3">
      <c r="A411" t="s">
        <v>20</v>
      </c>
      <c r="B411" t="s">
        <v>69</v>
      </c>
      <c r="C411">
        <v>1652571996</v>
      </c>
      <c r="D411" s="1">
        <v>44483</v>
      </c>
      <c r="E411" s="1">
        <v>44513</v>
      </c>
      <c r="F411">
        <v>5423</v>
      </c>
      <c r="G411">
        <v>0</v>
      </c>
      <c r="H411">
        <v>0</v>
      </c>
      <c r="I411" s="1">
        <v>44511</v>
      </c>
      <c r="J411">
        <v>28</v>
      </c>
      <c r="K411">
        <v>0</v>
      </c>
    </row>
    <row r="412" spans="1:11" x14ac:dyDescent="0.3">
      <c r="A412" t="s">
        <v>13</v>
      </c>
      <c r="B412" t="s">
        <v>59</v>
      </c>
      <c r="C412">
        <v>1653597509</v>
      </c>
      <c r="D412" s="1">
        <v>44028</v>
      </c>
      <c r="E412" s="1">
        <v>44058</v>
      </c>
      <c r="F412">
        <v>10063</v>
      </c>
      <c r="G412">
        <v>0</v>
      </c>
      <c r="H412">
        <v>0</v>
      </c>
      <c r="I412" s="1">
        <v>44062</v>
      </c>
      <c r="J412">
        <v>34</v>
      </c>
      <c r="K412">
        <v>4</v>
      </c>
    </row>
    <row r="413" spans="1:11" x14ac:dyDescent="0.3">
      <c r="A413" t="s">
        <v>22</v>
      </c>
      <c r="B413" t="s">
        <v>58</v>
      </c>
      <c r="C413">
        <v>1653708883</v>
      </c>
      <c r="D413" s="1">
        <v>44526</v>
      </c>
      <c r="E413" s="1">
        <v>44556</v>
      </c>
      <c r="F413">
        <v>4404</v>
      </c>
      <c r="G413">
        <v>0</v>
      </c>
      <c r="H413">
        <v>0</v>
      </c>
      <c r="I413" s="1">
        <v>44551</v>
      </c>
      <c r="J413">
        <v>25</v>
      </c>
      <c r="K413">
        <v>0</v>
      </c>
    </row>
    <row r="414" spans="1:11" x14ac:dyDescent="0.3">
      <c r="A414" t="s">
        <v>22</v>
      </c>
      <c r="B414" t="s">
        <v>89</v>
      </c>
      <c r="C414">
        <v>1657046645</v>
      </c>
      <c r="D414" s="1">
        <v>43859</v>
      </c>
      <c r="E414" s="1">
        <v>43889</v>
      </c>
      <c r="F414">
        <v>2763</v>
      </c>
      <c r="G414">
        <v>0</v>
      </c>
      <c r="H414">
        <v>0</v>
      </c>
      <c r="I414" s="1">
        <v>43911</v>
      </c>
      <c r="J414">
        <v>52</v>
      </c>
      <c r="K414">
        <v>22</v>
      </c>
    </row>
    <row r="415" spans="1:11" x14ac:dyDescent="0.3">
      <c r="A415" t="s">
        <v>20</v>
      </c>
      <c r="B415" t="s">
        <v>69</v>
      </c>
      <c r="C415">
        <v>1660153943</v>
      </c>
      <c r="D415" s="1">
        <v>43882</v>
      </c>
      <c r="E415" s="1">
        <v>43912</v>
      </c>
      <c r="F415">
        <v>4508</v>
      </c>
      <c r="G415">
        <v>0</v>
      </c>
      <c r="H415">
        <v>0</v>
      </c>
      <c r="I415" s="1">
        <v>43918</v>
      </c>
      <c r="J415">
        <v>36</v>
      </c>
      <c r="K415">
        <v>6</v>
      </c>
    </row>
    <row r="416" spans="1:11" x14ac:dyDescent="0.3">
      <c r="A416" t="s">
        <v>11</v>
      </c>
      <c r="B416" t="s">
        <v>44</v>
      </c>
      <c r="C416">
        <v>1661281311</v>
      </c>
      <c r="D416" s="1">
        <v>43903</v>
      </c>
      <c r="E416" s="1">
        <v>43933</v>
      </c>
      <c r="F416">
        <v>7621</v>
      </c>
      <c r="G416">
        <v>0</v>
      </c>
      <c r="H416">
        <v>0</v>
      </c>
      <c r="I416" s="1">
        <v>43930</v>
      </c>
      <c r="J416">
        <v>27</v>
      </c>
      <c r="K416">
        <v>0</v>
      </c>
    </row>
    <row r="417" spans="1:11" x14ac:dyDescent="0.3">
      <c r="A417" t="s">
        <v>11</v>
      </c>
      <c r="B417" t="s">
        <v>76</v>
      </c>
      <c r="C417">
        <v>1666441527</v>
      </c>
      <c r="D417" s="1">
        <v>44180</v>
      </c>
      <c r="E417" s="1">
        <v>44210</v>
      </c>
      <c r="F417">
        <v>5427</v>
      </c>
      <c r="G417">
        <v>1</v>
      </c>
      <c r="H417">
        <v>0</v>
      </c>
      <c r="I417" s="1">
        <v>44224</v>
      </c>
      <c r="J417">
        <v>44</v>
      </c>
      <c r="K417">
        <v>14</v>
      </c>
    </row>
    <row r="418" spans="1:11" x14ac:dyDescent="0.3">
      <c r="A418" t="s">
        <v>22</v>
      </c>
      <c r="B418" t="s">
        <v>99</v>
      </c>
      <c r="C418">
        <v>1669605495</v>
      </c>
      <c r="D418" s="1">
        <v>43910</v>
      </c>
      <c r="E418" s="1">
        <v>43940</v>
      </c>
      <c r="F418">
        <v>8298</v>
      </c>
      <c r="G418">
        <v>0</v>
      </c>
      <c r="H418">
        <v>0</v>
      </c>
      <c r="I418" s="1">
        <v>43946</v>
      </c>
      <c r="J418">
        <v>36</v>
      </c>
      <c r="K418">
        <v>6</v>
      </c>
    </row>
    <row r="419" spans="1:11" x14ac:dyDescent="0.3">
      <c r="A419" t="s">
        <v>13</v>
      </c>
      <c r="B419" t="s">
        <v>51</v>
      </c>
      <c r="C419">
        <v>1670705301</v>
      </c>
      <c r="D419" s="1">
        <v>44213</v>
      </c>
      <c r="E419" s="1">
        <v>44243</v>
      </c>
      <c r="F419">
        <v>8836</v>
      </c>
      <c r="G419">
        <v>0</v>
      </c>
      <c r="H419">
        <v>0</v>
      </c>
      <c r="I419" s="1">
        <v>44249</v>
      </c>
      <c r="J419">
        <v>36</v>
      </c>
      <c r="K419">
        <v>6</v>
      </c>
    </row>
    <row r="420" spans="1:11" x14ac:dyDescent="0.3">
      <c r="A420" t="s">
        <v>11</v>
      </c>
      <c r="B420" t="s">
        <v>45</v>
      </c>
      <c r="C420">
        <v>1671914105</v>
      </c>
      <c r="D420" s="1">
        <v>44387</v>
      </c>
      <c r="E420" s="1">
        <v>44417</v>
      </c>
      <c r="F420">
        <v>8349</v>
      </c>
      <c r="G420">
        <v>1</v>
      </c>
      <c r="H420">
        <v>0</v>
      </c>
      <c r="I420" s="1">
        <v>44413</v>
      </c>
      <c r="J420">
        <v>26</v>
      </c>
      <c r="K420">
        <v>0</v>
      </c>
    </row>
    <row r="421" spans="1:11" x14ac:dyDescent="0.3">
      <c r="A421" t="s">
        <v>20</v>
      </c>
      <c r="B421" t="s">
        <v>43</v>
      </c>
      <c r="C421">
        <v>1671932723</v>
      </c>
      <c r="D421" s="1">
        <v>44336</v>
      </c>
      <c r="E421" s="1">
        <v>44366</v>
      </c>
      <c r="F421">
        <v>6616</v>
      </c>
      <c r="G421">
        <v>0</v>
      </c>
      <c r="H421">
        <v>0</v>
      </c>
      <c r="I421" s="1">
        <v>44337</v>
      </c>
      <c r="J421">
        <v>1</v>
      </c>
      <c r="K421">
        <v>0</v>
      </c>
    </row>
    <row r="422" spans="1:11" x14ac:dyDescent="0.3">
      <c r="A422" t="s">
        <v>20</v>
      </c>
      <c r="B422" t="s">
        <v>69</v>
      </c>
      <c r="C422">
        <v>1675817832</v>
      </c>
      <c r="D422" s="1">
        <v>43963</v>
      </c>
      <c r="E422" s="1">
        <v>43993</v>
      </c>
      <c r="F422">
        <v>4742</v>
      </c>
      <c r="G422">
        <v>0</v>
      </c>
      <c r="H422">
        <v>0</v>
      </c>
      <c r="I422" s="1">
        <v>44002</v>
      </c>
      <c r="J422">
        <v>39</v>
      </c>
      <c r="K422">
        <v>9</v>
      </c>
    </row>
    <row r="423" spans="1:11" x14ac:dyDescent="0.3">
      <c r="A423" t="s">
        <v>11</v>
      </c>
      <c r="B423" t="s">
        <v>73</v>
      </c>
      <c r="C423">
        <v>1677488544</v>
      </c>
      <c r="D423" s="1">
        <v>44042</v>
      </c>
      <c r="E423" s="1">
        <v>44072</v>
      </c>
      <c r="F423">
        <v>6228</v>
      </c>
      <c r="G423">
        <v>0</v>
      </c>
      <c r="H423">
        <v>0</v>
      </c>
      <c r="I423" s="1">
        <v>44061</v>
      </c>
      <c r="J423">
        <v>19</v>
      </c>
      <c r="K423">
        <v>0</v>
      </c>
    </row>
    <row r="424" spans="1:11" x14ac:dyDescent="0.3">
      <c r="A424" t="s">
        <v>22</v>
      </c>
      <c r="B424" t="s">
        <v>100</v>
      </c>
      <c r="C424">
        <v>1678077270</v>
      </c>
      <c r="D424" s="1">
        <v>43945</v>
      </c>
      <c r="E424" s="1">
        <v>43975</v>
      </c>
      <c r="F424">
        <v>6093</v>
      </c>
      <c r="G424">
        <v>0</v>
      </c>
      <c r="H424">
        <v>0</v>
      </c>
      <c r="I424" s="1">
        <v>43963</v>
      </c>
      <c r="J424">
        <v>18</v>
      </c>
      <c r="K424">
        <v>0</v>
      </c>
    </row>
    <row r="425" spans="1:11" x14ac:dyDescent="0.3">
      <c r="A425" t="s">
        <v>11</v>
      </c>
      <c r="B425" t="s">
        <v>114</v>
      </c>
      <c r="C425">
        <v>1681500044</v>
      </c>
      <c r="D425" s="1">
        <v>44357</v>
      </c>
      <c r="E425" s="1">
        <v>44387</v>
      </c>
      <c r="F425">
        <v>6367</v>
      </c>
      <c r="G425">
        <v>0</v>
      </c>
      <c r="H425">
        <v>0</v>
      </c>
      <c r="I425" s="1">
        <v>44380</v>
      </c>
      <c r="J425">
        <v>23</v>
      </c>
      <c r="K425">
        <v>0</v>
      </c>
    </row>
    <row r="426" spans="1:11" x14ac:dyDescent="0.3">
      <c r="A426" t="s">
        <v>13</v>
      </c>
      <c r="B426" t="s">
        <v>71</v>
      </c>
      <c r="C426">
        <v>1688223461</v>
      </c>
      <c r="D426" s="1">
        <v>44340</v>
      </c>
      <c r="E426" s="1">
        <v>44370</v>
      </c>
      <c r="F426">
        <v>7242</v>
      </c>
      <c r="G426">
        <v>0</v>
      </c>
      <c r="H426">
        <v>0</v>
      </c>
      <c r="I426" s="1">
        <v>44345</v>
      </c>
      <c r="J426">
        <v>5</v>
      </c>
      <c r="K426">
        <v>0</v>
      </c>
    </row>
    <row r="427" spans="1:11" x14ac:dyDescent="0.3">
      <c r="A427" t="s">
        <v>11</v>
      </c>
      <c r="B427" t="s">
        <v>15</v>
      </c>
      <c r="C427">
        <v>1691604826</v>
      </c>
      <c r="D427" s="1">
        <v>44520</v>
      </c>
      <c r="E427" s="1">
        <v>44550</v>
      </c>
      <c r="F427">
        <v>8241</v>
      </c>
      <c r="G427">
        <v>0</v>
      </c>
      <c r="H427">
        <v>0</v>
      </c>
      <c r="I427" s="1">
        <v>44526</v>
      </c>
      <c r="J427">
        <v>6</v>
      </c>
      <c r="K427">
        <v>0</v>
      </c>
    </row>
    <row r="428" spans="1:11" x14ac:dyDescent="0.3">
      <c r="A428" t="s">
        <v>20</v>
      </c>
      <c r="B428" t="s">
        <v>113</v>
      </c>
      <c r="C428">
        <v>1695583002</v>
      </c>
      <c r="D428" s="1">
        <v>44197</v>
      </c>
      <c r="E428" s="1">
        <v>44227</v>
      </c>
      <c r="F428">
        <v>6232</v>
      </c>
      <c r="G428">
        <v>0</v>
      </c>
      <c r="H428">
        <v>0</v>
      </c>
      <c r="I428" s="1">
        <v>44224</v>
      </c>
      <c r="J428">
        <v>27</v>
      </c>
      <c r="K428">
        <v>0</v>
      </c>
    </row>
    <row r="429" spans="1:11" x14ac:dyDescent="0.3">
      <c r="A429" t="s">
        <v>11</v>
      </c>
      <c r="B429" t="s">
        <v>48</v>
      </c>
      <c r="C429">
        <v>1697562316</v>
      </c>
      <c r="D429" s="1">
        <v>44202</v>
      </c>
      <c r="E429" s="1">
        <v>44232</v>
      </c>
      <c r="F429">
        <v>7309</v>
      </c>
      <c r="G429">
        <v>0</v>
      </c>
      <c r="H429">
        <v>0</v>
      </c>
      <c r="I429" s="1">
        <v>44215</v>
      </c>
      <c r="J429">
        <v>13</v>
      </c>
      <c r="K429">
        <v>0</v>
      </c>
    </row>
    <row r="430" spans="1:11" x14ac:dyDescent="0.3">
      <c r="A430" t="s">
        <v>17</v>
      </c>
      <c r="B430" t="s">
        <v>52</v>
      </c>
      <c r="C430">
        <v>1699566488</v>
      </c>
      <c r="D430" s="1">
        <v>44240</v>
      </c>
      <c r="E430" s="1">
        <v>44270</v>
      </c>
      <c r="F430">
        <v>9210</v>
      </c>
      <c r="G430">
        <v>0</v>
      </c>
      <c r="H430">
        <v>0</v>
      </c>
      <c r="I430" s="1">
        <v>44254</v>
      </c>
      <c r="J430">
        <v>14</v>
      </c>
      <c r="K430">
        <v>0</v>
      </c>
    </row>
    <row r="431" spans="1:11" x14ac:dyDescent="0.3">
      <c r="A431" t="s">
        <v>11</v>
      </c>
      <c r="B431" t="s">
        <v>31</v>
      </c>
      <c r="C431">
        <v>1699863695</v>
      </c>
      <c r="D431" s="1">
        <v>44035</v>
      </c>
      <c r="E431" s="1">
        <v>44065</v>
      </c>
      <c r="F431">
        <v>8533</v>
      </c>
      <c r="G431">
        <v>0</v>
      </c>
      <c r="H431">
        <v>0</v>
      </c>
      <c r="I431" s="1">
        <v>44042</v>
      </c>
      <c r="J431">
        <v>7</v>
      </c>
      <c r="K431">
        <v>0</v>
      </c>
    </row>
    <row r="432" spans="1:11" x14ac:dyDescent="0.3">
      <c r="A432" t="s">
        <v>13</v>
      </c>
      <c r="B432" t="s">
        <v>56</v>
      </c>
      <c r="C432">
        <v>3755391775</v>
      </c>
      <c r="D432" s="1">
        <v>43967</v>
      </c>
      <c r="E432" s="1">
        <v>43997</v>
      </c>
      <c r="F432">
        <v>3288</v>
      </c>
      <c r="G432">
        <v>1</v>
      </c>
      <c r="H432">
        <v>0</v>
      </c>
      <c r="I432" s="1">
        <v>43982</v>
      </c>
      <c r="J432">
        <v>15</v>
      </c>
      <c r="K432">
        <v>0</v>
      </c>
    </row>
    <row r="433" spans="1:11" x14ac:dyDescent="0.3">
      <c r="A433" t="s">
        <v>13</v>
      </c>
      <c r="B433" t="s">
        <v>29</v>
      </c>
      <c r="C433">
        <v>6346701213</v>
      </c>
      <c r="D433" s="1">
        <v>43967</v>
      </c>
      <c r="E433" s="1">
        <v>43997</v>
      </c>
      <c r="F433">
        <v>2999</v>
      </c>
      <c r="G433">
        <v>1</v>
      </c>
      <c r="H433">
        <v>0</v>
      </c>
      <c r="I433" s="1">
        <v>44014</v>
      </c>
      <c r="J433">
        <v>47</v>
      </c>
      <c r="K433">
        <v>17</v>
      </c>
    </row>
    <row r="434" spans="1:11" x14ac:dyDescent="0.3">
      <c r="A434" t="s">
        <v>11</v>
      </c>
      <c r="B434" t="s">
        <v>110</v>
      </c>
      <c r="C434">
        <v>1715841585</v>
      </c>
      <c r="D434" s="1">
        <v>44013</v>
      </c>
      <c r="E434" s="1">
        <v>44043</v>
      </c>
      <c r="F434">
        <v>6738</v>
      </c>
      <c r="G434">
        <v>1</v>
      </c>
      <c r="H434">
        <v>0</v>
      </c>
      <c r="I434" s="1">
        <v>44042</v>
      </c>
      <c r="J434">
        <v>29</v>
      </c>
      <c r="K434">
        <v>0</v>
      </c>
    </row>
    <row r="435" spans="1:11" x14ac:dyDescent="0.3">
      <c r="A435" t="s">
        <v>11</v>
      </c>
      <c r="B435" t="s">
        <v>61</v>
      </c>
      <c r="C435">
        <v>1717812362</v>
      </c>
      <c r="D435" s="1">
        <v>44163</v>
      </c>
      <c r="E435" s="1">
        <v>44193</v>
      </c>
      <c r="F435">
        <v>4875</v>
      </c>
      <c r="G435">
        <v>0</v>
      </c>
      <c r="H435">
        <v>0</v>
      </c>
      <c r="I435" s="1">
        <v>44193</v>
      </c>
      <c r="J435">
        <v>30</v>
      </c>
      <c r="K435">
        <v>0</v>
      </c>
    </row>
    <row r="436" spans="1:11" x14ac:dyDescent="0.3">
      <c r="A436" t="s">
        <v>11</v>
      </c>
      <c r="B436" t="s">
        <v>76</v>
      </c>
      <c r="C436">
        <v>1720149611</v>
      </c>
      <c r="D436" s="1">
        <v>43945</v>
      </c>
      <c r="E436" s="1">
        <v>43975</v>
      </c>
      <c r="F436">
        <v>7168</v>
      </c>
      <c r="G436">
        <v>0</v>
      </c>
      <c r="H436">
        <v>0</v>
      </c>
      <c r="I436" s="1">
        <v>43969</v>
      </c>
      <c r="J436">
        <v>24</v>
      </c>
      <c r="K436">
        <v>0</v>
      </c>
    </row>
    <row r="437" spans="1:11" x14ac:dyDescent="0.3">
      <c r="A437" t="s">
        <v>13</v>
      </c>
      <c r="B437" t="s">
        <v>104</v>
      </c>
      <c r="C437">
        <v>1720532549</v>
      </c>
      <c r="D437" s="1">
        <v>44367</v>
      </c>
      <c r="E437" s="1">
        <v>44397</v>
      </c>
      <c r="F437">
        <v>4946</v>
      </c>
      <c r="G437">
        <v>0</v>
      </c>
      <c r="H437">
        <v>0</v>
      </c>
      <c r="I437" s="1">
        <v>44389</v>
      </c>
      <c r="J437">
        <v>22</v>
      </c>
      <c r="K437">
        <v>0</v>
      </c>
    </row>
    <row r="438" spans="1:11" x14ac:dyDescent="0.3">
      <c r="A438" t="s">
        <v>20</v>
      </c>
      <c r="B438" t="s">
        <v>21</v>
      </c>
      <c r="C438">
        <v>1730560128</v>
      </c>
      <c r="D438" s="1">
        <v>44455</v>
      </c>
      <c r="E438" s="1">
        <v>44485</v>
      </c>
      <c r="F438">
        <v>3697</v>
      </c>
      <c r="G438">
        <v>0</v>
      </c>
      <c r="H438">
        <v>0</v>
      </c>
      <c r="I438" s="1">
        <v>44477</v>
      </c>
      <c r="J438">
        <v>22</v>
      </c>
      <c r="K438">
        <v>0</v>
      </c>
    </row>
    <row r="439" spans="1:11" x14ac:dyDescent="0.3">
      <c r="A439" t="s">
        <v>11</v>
      </c>
      <c r="B439" t="s">
        <v>94</v>
      </c>
      <c r="C439">
        <v>1731769135</v>
      </c>
      <c r="D439" s="1">
        <v>44358</v>
      </c>
      <c r="E439" s="1">
        <v>44388</v>
      </c>
      <c r="F439">
        <v>5145</v>
      </c>
      <c r="G439">
        <v>1</v>
      </c>
      <c r="H439">
        <v>0</v>
      </c>
      <c r="I439" s="1">
        <v>44399</v>
      </c>
      <c r="J439">
        <v>41</v>
      </c>
      <c r="K439">
        <v>11</v>
      </c>
    </row>
    <row r="440" spans="1:11" x14ac:dyDescent="0.3">
      <c r="A440" t="s">
        <v>13</v>
      </c>
      <c r="B440" t="s">
        <v>56</v>
      </c>
      <c r="C440">
        <v>2127219922</v>
      </c>
      <c r="D440" s="1">
        <v>43970</v>
      </c>
      <c r="E440" s="1">
        <v>44000</v>
      </c>
      <c r="F440">
        <v>6889</v>
      </c>
      <c r="G440">
        <v>1</v>
      </c>
      <c r="H440">
        <v>0</v>
      </c>
      <c r="I440" s="1">
        <v>43998</v>
      </c>
      <c r="J440">
        <v>28</v>
      </c>
      <c r="K440">
        <v>0</v>
      </c>
    </row>
    <row r="441" spans="1:11" x14ac:dyDescent="0.3">
      <c r="A441" t="s">
        <v>22</v>
      </c>
      <c r="B441" t="s">
        <v>88</v>
      </c>
      <c r="C441">
        <v>1745880588</v>
      </c>
      <c r="D441" s="1">
        <v>44044</v>
      </c>
      <c r="E441" s="1">
        <v>44074</v>
      </c>
      <c r="F441">
        <v>6100</v>
      </c>
      <c r="G441">
        <v>0</v>
      </c>
      <c r="H441">
        <v>0</v>
      </c>
      <c r="I441" s="1">
        <v>44079</v>
      </c>
      <c r="J441">
        <v>35</v>
      </c>
      <c r="K441">
        <v>5</v>
      </c>
    </row>
    <row r="442" spans="1:11" x14ac:dyDescent="0.3">
      <c r="A442" t="s">
        <v>13</v>
      </c>
      <c r="B442" t="s">
        <v>16</v>
      </c>
      <c r="C442">
        <v>1748015447</v>
      </c>
      <c r="D442" s="1">
        <v>44189</v>
      </c>
      <c r="E442" s="1">
        <v>44219</v>
      </c>
      <c r="F442">
        <v>7519</v>
      </c>
      <c r="G442">
        <v>0</v>
      </c>
      <c r="H442">
        <v>0</v>
      </c>
      <c r="I442" s="1">
        <v>44221</v>
      </c>
      <c r="J442">
        <v>32</v>
      </c>
      <c r="K442">
        <v>2</v>
      </c>
    </row>
    <row r="443" spans="1:11" x14ac:dyDescent="0.3">
      <c r="A443" t="s">
        <v>20</v>
      </c>
      <c r="B443" t="s">
        <v>21</v>
      </c>
      <c r="C443">
        <v>1752036971</v>
      </c>
      <c r="D443" s="1">
        <v>43929</v>
      </c>
      <c r="E443" s="1">
        <v>43959</v>
      </c>
      <c r="F443">
        <v>7172</v>
      </c>
      <c r="G443">
        <v>0</v>
      </c>
      <c r="H443">
        <v>0</v>
      </c>
      <c r="I443" s="1">
        <v>43966</v>
      </c>
      <c r="J443">
        <v>37</v>
      </c>
      <c r="K443">
        <v>7</v>
      </c>
    </row>
    <row r="444" spans="1:11" x14ac:dyDescent="0.3">
      <c r="A444" t="s">
        <v>22</v>
      </c>
      <c r="B444" t="s">
        <v>65</v>
      </c>
      <c r="C444">
        <v>1752423656</v>
      </c>
      <c r="D444" s="1">
        <v>44459</v>
      </c>
      <c r="E444" s="1">
        <v>44489</v>
      </c>
      <c r="F444">
        <v>8899</v>
      </c>
      <c r="G444">
        <v>1</v>
      </c>
      <c r="H444">
        <v>0</v>
      </c>
      <c r="I444" s="1">
        <v>44493</v>
      </c>
      <c r="J444">
        <v>34</v>
      </c>
      <c r="K444">
        <v>4</v>
      </c>
    </row>
    <row r="445" spans="1:11" x14ac:dyDescent="0.3">
      <c r="A445" t="s">
        <v>13</v>
      </c>
      <c r="B445" t="s">
        <v>106</v>
      </c>
      <c r="C445">
        <v>1754229382</v>
      </c>
      <c r="D445" s="1">
        <v>43966</v>
      </c>
      <c r="E445" s="1">
        <v>43996</v>
      </c>
      <c r="F445">
        <v>8110</v>
      </c>
      <c r="G445">
        <v>0</v>
      </c>
      <c r="H445">
        <v>0</v>
      </c>
      <c r="I445" s="1">
        <v>44000</v>
      </c>
      <c r="J445">
        <v>34</v>
      </c>
      <c r="K445">
        <v>4</v>
      </c>
    </row>
    <row r="446" spans="1:11" x14ac:dyDescent="0.3">
      <c r="A446" t="s">
        <v>11</v>
      </c>
      <c r="B446" t="s">
        <v>55</v>
      </c>
      <c r="C446">
        <v>1754538629</v>
      </c>
      <c r="D446" s="1">
        <v>44450</v>
      </c>
      <c r="E446" s="1">
        <v>44480</v>
      </c>
      <c r="F446">
        <v>7952</v>
      </c>
      <c r="G446">
        <v>0</v>
      </c>
      <c r="H446">
        <v>0</v>
      </c>
      <c r="I446" s="1">
        <v>44479</v>
      </c>
      <c r="J446">
        <v>29</v>
      </c>
      <c r="K446">
        <v>0</v>
      </c>
    </row>
    <row r="447" spans="1:11" x14ac:dyDescent="0.3">
      <c r="A447" t="s">
        <v>11</v>
      </c>
      <c r="B447" t="s">
        <v>115</v>
      </c>
      <c r="C447">
        <v>1756742390</v>
      </c>
      <c r="D447" s="1">
        <v>44079</v>
      </c>
      <c r="E447" s="1">
        <v>44109</v>
      </c>
      <c r="F447">
        <v>8457</v>
      </c>
      <c r="G447">
        <v>0</v>
      </c>
      <c r="H447">
        <v>0</v>
      </c>
      <c r="I447" s="1">
        <v>44088</v>
      </c>
      <c r="J447">
        <v>9</v>
      </c>
      <c r="K447">
        <v>0</v>
      </c>
    </row>
    <row r="448" spans="1:11" x14ac:dyDescent="0.3">
      <c r="A448" t="s">
        <v>13</v>
      </c>
      <c r="B448" t="s">
        <v>62</v>
      </c>
      <c r="C448">
        <v>1759240329</v>
      </c>
      <c r="D448" s="1">
        <v>44458</v>
      </c>
      <c r="E448" s="1">
        <v>44488</v>
      </c>
      <c r="F448">
        <v>7209</v>
      </c>
      <c r="G448">
        <v>0</v>
      </c>
      <c r="H448">
        <v>0</v>
      </c>
      <c r="I448" s="1">
        <v>44476</v>
      </c>
      <c r="J448">
        <v>18</v>
      </c>
      <c r="K448">
        <v>0</v>
      </c>
    </row>
    <row r="449" spans="1:11" x14ac:dyDescent="0.3">
      <c r="A449" t="s">
        <v>20</v>
      </c>
      <c r="B449" t="s">
        <v>90</v>
      </c>
      <c r="C449">
        <v>1761962468</v>
      </c>
      <c r="D449" s="1">
        <v>44457</v>
      </c>
      <c r="E449" s="1">
        <v>44487</v>
      </c>
      <c r="F449">
        <v>7539</v>
      </c>
      <c r="G449">
        <v>1</v>
      </c>
      <c r="H449">
        <v>0</v>
      </c>
      <c r="I449" s="1">
        <v>44499</v>
      </c>
      <c r="J449">
        <v>42</v>
      </c>
      <c r="K449">
        <v>12</v>
      </c>
    </row>
    <row r="450" spans="1:11" x14ac:dyDescent="0.3">
      <c r="A450" t="s">
        <v>22</v>
      </c>
      <c r="B450" t="s">
        <v>36</v>
      </c>
      <c r="C450">
        <v>1767317198</v>
      </c>
      <c r="D450" s="1">
        <v>44097</v>
      </c>
      <c r="E450" s="1">
        <v>44127</v>
      </c>
      <c r="F450">
        <v>4170</v>
      </c>
      <c r="G450">
        <v>0</v>
      </c>
      <c r="H450">
        <v>0</v>
      </c>
      <c r="I450" s="1">
        <v>44134</v>
      </c>
      <c r="J450">
        <v>37</v>
      </c>
      <c r="K450">
        <v>7</v>
      </c>
    </row>
    <row r="451" spans="1:11" x14ac:dyDescent="0.3">
      <c r="A451" t="s">
        <v>20</v>
      </c>
      <c r="B451" t="s">
        <v>107</v>
      </c>
      <c r="C451">
        <v>1767708917</v>
      </c>
      <c r="D451" s="1">
        <v>44398</v>
      </c>
      <c r="E451" s="1">
        <v>44428</v>
      </c>
      <c r="F451">
        <v>836</v>
      </c>
      <c r="G451">
        <v>1</v>
      </c>
      <c r="H451">
        <v>0</v>
      </c>
      <c r="I451" s="1">
        <v>44425</v>
      </c>
      <c r="J451">
        <v>27</v>
      </c>
      <c r="K451">
        <v>0</v>
      </c>
    </row>
    <row r="452" spans="1:11" x14ac:dyDescent="0.3">
      <c r="A452" t="s">
        <v>11</v>
      </c>
      <c r="B452" t="s">
        <v>44</v>
      </c>
      <c r="C452">
        <v>1774766742</v>
      </c>
      <c r="D452" s="1">
        <v>44430</v>
      </c>
      <c r="E452" s="1">
        <v>44460</v>
      </c>
      <c r="F452">
        <v>7685</v>
      </c>
      <c r="G452">
        <v>0</v>
      </c>
      <c r="H452">
        <v>0</v>
      </c>
      <c r="I452" s="1">
        <v>44443</v>
      </c>
      <c r="J452">
        <v>13</v>
      </c>
      <c r="K452">
        <v>0</v>
      </c>
    </row>
    <row r="453" spans="1:11" x14ac:dyDescent="0.3">
      <c r="A453" t="s">
        <v>17</v>
      </c>
      <c r="B453" t="s">
        <v>42</v>
      </c>
      <c r="C453">
        <v>1777289135</v>
      </c>
      <c r="D453" s="1">
        <v>44340</v>
      </c>
      <c r="E453" s="1">
        <v>44370</v>
      </c>
      <c r="F453">
        <v>5166</v>
      </c>
      <c r="G453">
        <v>1</v>
      </c>
      <c r="H453">
        <v>0</v>
      </c>
      <c r="I453" s="1">
        <v>44375</v>
      </c>
      <c r="J453">
        <v>35</v>
      </c>
      <c r="K453">
        <v>5</v>
      </c>
    </row>
    <row r="454" spans="1:11" x14ac:dyDescent="0.3">
      <c r="A454" t="s">
        <v>20</v>
      </c>
      <c r="B454" t="s">
        <v>108</v>
      </c>
      <c r="C454">
        <v>1779886998</v>
      </c>
      <c r="D454" s="1">
        <v>44160</v>
      </c>
      <c r="E454" s="1">
        <v>44190</v>
      </c>
      <c r="F454">
        <v>6550</v>
      </c>
      <c r="G454">
        <v>0</v>
      </c>
      <c r="H454">
        <v>0</v>
      </c>
      <c r="I454" s="1">
        <v>44183</v>
      </c>
      <c r="J454">
        <v>23</v>
      </c>
      <c r="K454">
        <v>0</v>
      </c>
    </row>
    <row r="455" spans="1:11" x14ac:dyDescent="0.3">
      <c r="A455" t="s">
        <v>13</v>
      </c>
      <c r="B455" t="s">
        <v>62</v>
      </c>
      <c r="C455">
        <v>1784835874</v>
      </c>
      <c r="D455" s="1">
        <v>44118</v>
      </c>
      <c r="E455" s="1">
        <v>44148</v>
      </c>
      <c r="F455">
        <v>6243</v>
      </c>
      <c r="G455">
        <v>0</v>
      </c>
      <c r="H455">
        <v>0</v>
      </c>
      <c r="I455" s="1">
        <v>44147</v>
      </c>
      <c r="J455">
        <v>29</v>
      </c>
      <c r="K455">
        <v>0</v>
      </c>
    </row>
    <row r="456" spans="1:11" x14ac:dyDescent="0.3">
      <c r="A456" t="s">
        <v>20</v>
      </c>
      <c r="B456" t="s">
        <v>90</v>
      </c>
      <c r="C456">
        <v>1789438475</v>
      </c>
      <c r="D456" s="1">
        <v>43837</v>
      </c>
      <c r="E456" s="1">
        <v>43867</v>
      </c>
      <c r="F456">
        <v>4633</v>
      </c>
      <c r="G456">
        <v>1</v>
      </c>
      <c r="H456">
        <v>0</v>
      </c>
      <c r="I456" s="1">
        <v>43871</v>
      </c>
      <c r="J456">
        <v>34</v>
      </c>
      <c r="K456">
        <v>4</v>
      </c>
    </row>
    <row r="457" spans="1:11" x14ac:dyDescent="0.3">
      <c r="A457" t="s">
        <v>11</v>
      </c>
      <c r="B457" t="s">
        <v>39</v>
      </c>
      <c r="C457">
        <v>1796958572</v>
      </c>
      <c r="D457" s="1">
        <v>43912</v>
      </c>
      <c r="E457" s="1">
        <v>43942</v>
      </c>
      <c r="F457">
        <v>4261</v>
      </c>
      <c r="G457">
        <v>0</v>
      </c>
      <c r="H457">
        <v>0</v>
      </c>
      <c r="I457" s="1">
        <v>43937</v>
      </c>
      <c r="J457">
        <v>25</v>
      </c>
      <c r="K457">
        <v>0</v>
      </c>
    </row>
    <row r="458" spans="1:11" x14ac:dyDescent="0.3">
      <c r="A458" t="s">
        <v>13</v>
      </c>
      <c r="B458" t="s">
        <v>66</v>
      </c>
      <c r="C458">
        <v>1801620782</v>
      </c>
      <c r="D458" s="1">
        <v>44422</v>
      </c>
      <c r="E458" s="1">
        <v>44452</v>
      </c>
      <c r="F458">
        <v>7844</v>
      </c>
      <c r="G458">
        <v>0</v>
      </c>
      <c r="H458">
        <v>0</v>
      </c>
      <c r="I458" s="1">
        <v>44423</v>
      </c>
      <c r="J458">
        <v>1</v>
      </c>
      <c r="K458">
        <v>0</v>
      </c>
    </row>
    <row r="459" spans="1:11" x14ac:dyDescent="0.3">
      <c r="A459" t="s">
        <v>20</v>
      </c>
      <c r="B459" t="s">
        <v>43</v>
      </c>
      <c r="C459">
        <v>1826457023</v>
      </c>
      <c r="D459" s="1">
        <v>44509</v>
      </c>
      <c r="E459" s="1">
        <v>44539</v>
      </c>
      <c r="F459">
        <v>7293</v>
      </c>
      <c r="G459">
        <v>1</v>
      </c>
      <c r="H459">
        <v>0</v>
      </c>
      <c r="I459" s="1">
        <v>44524</v>
      </c>
      <c r="J459">
        <v>15</v>
      </c>
      <c r="K459">
        <v>0</v>
      </c>
    </row>
    <row r="460" spans="1:11" x14ac:dyDescent="0.3">
      <c r="A460" t="s">
        <v>22</v>
      </c>
      <c r="B460" t="s">
        <v>26</v>
      </c>
      <c r="C460">
        <v>1826544220</v>
      </c>
      <c r="D460" s="1">
        <v>44027</v>
      </c>
      <c r="E460" s="1">
        <v>44057</v>
      </c>
      <c r="F460">
        <v>4865</v>
      </c>
      <c r="G460">
        <v>0</v>
      </c>
      <c r="H460">
        <v>0</v>
      </c>
      <c r="I460" s="1">
        <v>44042</v>
      </c>
      <c r="J460">
        <v>15</v>
      </c>
      <c r="K460">
        <v>0</v>
      </c>
    </row>
    <row r="461" spans="1:11" x14ac:dyDescent="0.3">
      <c r="A461" t="s">
        <v>17</v>
      </c>
      <c r="B461" t="s">
        <v>77</v>
      </c>
      <c r="C461">
        <v>1829655163</v>
      </c>
      <c r="D461" s="1">
        <v>44509</v>
      </c>
      <c r="E461" s="1">
        <v>44539</v>
      </c>
      <c r="F461">
        <v>5628</v>
      </c>
      <c r="G461">
        <v>0</v>
      </c>
      <c r="H461">
        <v>0</v>
      </c>
      <c r="I461" s="1">
        <v>44511</v>
      </c>
      <c r="J461">
        <v>2</v>
      </c>
      <c r="K461">
        <v>0</v>
      </c>
    </row>
    <row r="462" spans="1:11" x14ac:dyDescent="0.3">
      <c r="A462" t="s">
        <v>17</v>
      </c>
      <c r="B462" t="s">
        <v>42</v>
      </c>
      <c r="C462">
        <v>1838230354</v>
      </c>
      <c r="D462" s="1">
        <v>43931</v>
      </c>
      <c r="E462" s="1">
        <v>43961</v>
      </c>
      <c r="F462">
        <v>5956</v>
      </c>
      <c r="G462">
        <v>1</v>
      </c>
      <c r="H462">
        <v>1</v>
      </c>
      <c r="I462" s="1">
        <v>43985</v>
      </c>
      <c r="J462">
        <v>54</v>
      </c>
      <c r="K462">
        <v>24</v>
      </c>
    </row>
    <row r="463" spans="1:11" x14ac:dyDescent="0.3">
      <c r="A463" t="s">
        <v>13</v>
      </c>
      <c r="B463" t="s">
        <v>75</v>
      </c>
      <c r="C463">
        <v>8732948590</v>
      </c>
      <c r="D463" s="1">
        <v>43971</v>
      </c>
      <c r="E463" s="1">
        <v>44001</v>
      </c>
      <c r="F463">
        <v>6577</v>
      </c>
      <c r="G463">
        <v>1</v>
      </c>
      <c r="H463">
        <v>0</v>
      </c>
      <c r="I463" s="1">
        <v>44009</v>
      </c>
      <c r="J463">
        <v>38</v>
      </c>
      <c r="K463">
        <v>8</v>
      </c>
    </row>
    <row r="464" spans="1:11" x14ac:dyDescent="0.3">
      <c r="A464" t="s">
        <v>22</v>
      </c>
      <c r="B464" t="s">
        <v>53</v>
      </c>
      <c r="C464">
        <v>1839830620</v>
      </c>
      <c r="D464" s="1">
        <v>44513</v>
      </c>
      <c r="E464" s="1">
        <v>44543</v>
      </c>
      <c r="F464">
        <v>4456</v>
      </c>
      <c r="G464">
        <v>0</v>
      </c>
      <c r="H464">
        <v>0</v>
      </c>
      <c r="I464" s="1">
        <v>44546</v>
      </c>
      <c r="J464">
        <v>33</v>
      </c>
      <c r="K464">
        <v>3</v>
      </c>
    </row>
    <row r="465" spans="1:11" x14ac:dyDescent="0.3">
      <c r="A465" t="s">
        <v>13</v>
      </c>
      <c r="B465" t="s">
        <v>32</v>
      </c>
      <c r="C465">
        <v>1102283094</v>
      </c>
      <c r="D465" s="1">
        <v>43972</v>
      </c>
      <c r="E465" s="1">
        <v>44002</v>
      </c>
      <c r="F465">
        <v>8481</v>
      </c>
      <c r="G465">
        <v>1</v>
      </c>
      <c r="H465">
        <v>0</v>
      </c>
      <c r="I465" s="1">
        <v>44001</v>
      </c>
      <c r="J465">
        <v>29</v>
      </c>
      <c r="K465">
        <v>0</v>
      </c>
    </row>
    <row r="466" spans="1:11" x14ac:dyDescent="0.3">
      <c r="A466" t="s">
        <v>13</v>
      </c>
      <c r="B466" t="s">
        <v>62</v>
      </c>
      <c r="C466">
        <v>1841884225</v>
      </c>
      <c r="D466" s="1">
        <v>44508</v>
      </c>
      <c r="E466" s="1">
        <v>44538</v>
      </c>
      <c r="F466">
        <v>8604</v>
      </c>
      <c r="G466">
        <v>0</v>
      </c>
      <c r="H466">
        <v>0</v>
      </c>
      <c r="I466" s="1">
        <v>44526</v>
      </c>
      <c r="J466">
        <v>18</v>
      </c>
      <c r="K466">
        <v>0</v>
      </c>
    </row>
    <row r="467" spans="1:11" x14ac:dyDescent="0.3">
      <c r="A467" t="s">
        <v>13</v>
      </c>
      <c r="B467" t="s">
        <v>27</v>
      </c>
      <c r="C467">
        <v>1842693179</v>
      </c>
      <c r="D467" s="1">
        <v>43976</v>
      </c>
      <c r="E467" s="1">
        <v>44006</v>
      </c>
      <c r="F467">
        <v>6835</v>
      </c>
      <c r="G467">
        <v>0</v>
      </c>
      <c r="H467">
        <v>0</v>
      </c>
      <c r="I467" s="1">
        <v>43992</v>
      </c>
      <c r="J467">
        <v>16</v>
      </c>
      <c r="K467">
        <v>0</v>
      </c>
    </row>
    <row r="468" spans="1:11" x14ac:dyDescent="0.3">
      <c r="A468" t="s">
        <v>20</v>
      </c>
      <c r="B468" t="s">
        <v>107</v>
      </c>
      <c r="C468">
        <v>1850105221</v>
      </c>
      <c r="D468" s="1">
        <v>43999</v>
      </c>
      <c r="E468" s="1">
        <v>44029</v>
      </c>
      <c r="F468">
        <v>803</v>
      </c>
      <c r="G468">
        <v>0</v>
      </c>
      <c r="H468">
        <v>0</v>
      </c>
      <c r="I468" s="1">
        <v>44014</v>
      </c>
      <c r="J468">
        <v>15</v>
      </c>
      <c r="K468">
        <v>0</v>
      </c>
    </row>
    <row r="469" spans="1:11" x14ac:dyDescent="0.3">
      <c r="A469" t="s">
        <v>20</v>
      </c>
      <c r="B469" t="s">
        <v>111</v>
      </c>
      <c r="C469">
        <v>1851875591</v>
      </c>
      <c r="D469" s="1">
        <v>43986</v>
      </c>
      <c r="E469" s="1">
        <v>44016</v>
      </c>
      <c r="F469">
        <v>5709</v>
      </c>
      <c r="G469">
        <v>0</v>
      </c>
      <c r="H469">
        <v>0</v>
      </c>
      <c r="I469" s="1">
        <v>44035</v>
      </c>
      <c r="J469">
        <v>49</v>
      </c>
      <c r="K469">
        <v>19</v>
      </c>
    </row>
    <row r="470" spans="1:11" x14ac:dyDescent="0.3">
      <c r="A470" t="s">
        <v>22</v>
      </c>
      <c r="B470" t="s">
        <v>89</v>
      </c>
      <c r="C470">
        <v>1853598981</v>
      </c>
      <c r="D470" s="1">
        <v>44086</v>
      </c>
      <c r="E470" s="1">
        <v>44116</v>
      </c>
      <c r="F470">
        <v>6186</v>
      </c>
      <c r="G470">
        <v>1</v>
      </c>
      <c r="H470">
        <v>0</v>
      </c>
      <c r="I470" s="1">
        <v>44135</v>
      </c>
      <c r="J470">
        <v>49</v>
      </c>
      <c r="K470">
        <v>19</v>
      </c>
    </row>
    <row r="471" spans="1:11" x14ac:dyDescent="0.3">
      <c r="A471" t="s">
        <v>11</v>
      </c>
      <c r="B471" t="s">
        <v>54</v>
      </c>
      <c r="C471">
        <v>1853646712</v>
      </c>
      <c r="D471" s="1">
        <v>44508</v>
      </c>
      <c r="E471" s="1">
        <v>44538</v>
      </c>
      <c r="F471">
        <v>8147</v>
      </c>
      <c r="G471">
        <v>0</v>
      </c>
      <c r="H471">
        <v>0</v>
      </c>
      <c r="I471" s="1">
        <v>44520</v>
      </c>
      <c r="J471">
        <v>12</v>
      </c>
      <c r="K471">
        <v>0</v>
      </c>
    </row>
    <row r="472" spans="1:11" x14ac:dyDescent="0.3">
      <c r="A472" t="s">
        <v>22</v>
      </c>
      <c r="B472" t="s">
        <v>26</v>
      </c>
      <c r="C472">
        <v>1854369389</v>
      </c>
      <c r="D472" s="1">
        <v>44029</v>
      </c>
      <c r="E472" s="1">
        <v>44059</v>
      </c>
      <c r="F472">
        <v>5621</v>
      </c>
      <c r="G472">
        <v>0</v>
      </c>
      <c r="H472">
        <v>0</v>
      </c>
      <c r="I472" s="1">
        <v>44052</v>
      </c>
      <c r="J472">
        <v>23</v>
      </c>
      <c r="K472">
        <v>0</v>
      </c>
    </row>
    <row r="473" spans="1:11" x14ac:dyDescent="0.3">
      <c r="A473" t="s">
        <v>11</v>
      </c>
      <c r="B473" t="s">
        <v>48</v>
      </c>
      <c r="C473">
        <v>1854927312</v>
      </c>
      <c r="D473" s="1">
        <v>44516</v>
      </c>
      <c r="E473" s="1">
        <v>44546</v>
      </c>
      <c r="F473">
        <v>5712</v>
      </c>
      <c r="G473">
        <v>0</v>
      </c>
      <c r="H473">
        <v>0</v>
      </c>
      <c r="I473" s="1">
        <v>44539</v>
      </c>
      <c r="J473">
        <v>23</v>
      </c>
      <c r="K473">
        <v>0</v>
      </c>
    </row>
    <row r="474" spans="1:11" x14ac:dyDescent="0.3">
      <c r="A474" t="s">
        <v>11</v>
      </c>
      <c r="B474" t="s">
        <v>73</v>
      </c>
      <c r="C474">
        <v>1857536288</v>
      </c>
      <c r="D474" s="1">
        <v>43991</v>
      </c>
      <c r="E474" s="1">
        <v>44021</v>
      </c>
      <c r="F474">
        <v>6499</v>
      </c>
      <c r="G474">
        <v>0</v>
      </c>
      <c r="H474">
        <v>0</v>
      </c>
      <c r="I474" s="1">
        <v>44013</v>
      </c>
      <c r="J474">
        <v>22</v>
      </c>
      <c r="K474">
        <v>0</v>
      </c>
    </row>
    <row r="475" spans="1:11" x14ac:dyDescent="0.3">
      <c r="A475" t="s">
        <v>20</v>
      </c>
      <c r="B475" t="s">
        <v>63</v>
      </c>
      <c r="C475">
        <v>1858692476</v>
      </c>
      <c r="D475" s="1">
        <v>44352</v>
      </c>
      <c r="E475" s="1">
        <v>44382</v>
      </c>
      <c r="F475">
        <v>4307</v>
      </c>
      <c r="G475">
        <v>1</v>
      </c>
      <c r="H475">
        <v>0</v>
      </c>
      <c r="I475" s="1">
        <v>44411</v>
      </c>
      <c r="J475">
        <v>59</v>
      </c>
      <c r="K475">
        <v>29</v>
      </c>
    </row>
    <row r="476" spans="1:11" x14ac:dyDescent="0.3">
      <c r="A476" t="s">
        <v>11</v>
      </c>
      <c r="B476" t="s">
        <v>50</v>
      </c>
      <c r="C476">
        <v>1863257564</v>
      </c>
      <c r="D476" s="1">
        <v>44013</v>
      </c>
      <c r="E476" s="1">
        <v>44043</v>
      </c>
      <c r="F476">
        <v>7269</v>
      </c>
      <c r="G476">
        <v>0</v>
      </c>
      <c r="H476">
        <v>0</v>
      </c>
      <c r="I476" s="1">
        <v>44041</v>
      </c>
      <c r="J476">
        <v>28</v>
      </c>
      <c r="K476">
        <v>0</v>
      </c>
    </row>
    <row r="477" spans="1:11" x14ac:dyDescent="0.3">
      <c r="A477" t="s">
        <v>22</v>
      </c>
      <c r="B477" t="s">
        <v>96</v>
      </c>
      <c r="C477">
        <v>1867249429</v>
      </c>
      <c r="D477" s="1">
        <v>44515</v>
      </c>
      <c r="E477" s="1">
        <v>44545</v>
      </c>
      <c r="F477">
        <v>4606</v>
      </c>
      <c r="G477">
        <v>0</v>
      </c>
      <c r="H477">
        <v>0</v>
      </c>
      <c r="I477" s="1">
        <v>44538</v>
      </c>
      <c r="J477">
        <v>23</v>
      </c>
      <c r="K477">
        <v>0</v>
      </c>
    </row>
    <row r="478" spans="1:11" x14ac:dyDescent="0.3">
      <c r="A478" t="s">
        <v>13</v>
      </c>
      <c r="B478" t="s">
        <v>95</v>
      </c>
      <c r="C478">
        <v>1879423925</v>
      </c>
      <c r="D478" s="1">
        <v>43950</v>
      </c>
      <c r="E478" s="1">
        <v>43980</v>
      </c>
      <c r="F478">
        <v>6545</v>
      </c>
      <c r="G478">
        <v>0</v>
      </c>
      <c r="H478">
        <v>0</v>
      </c>
      <c r="I478" s="1">
        <v>43983</v>
      </c>
      <c r="J478">
        <v>33</v>
      </c>
      <c r="K478">
        <v>3</v>
      </c>
    </row>
    <row r="479" spans="1:11" x14ac:dyDescent="0.3">
      <c r="A479" t="s">
        <v>11</v>
      </c>
      <c r="B479" t="s">
        <v>39</v>
      </c>
      <c r="C479">
        <v>1887027624</v>
      </c>
      <c r="D479" s="1">
        <v>44063</v>
      </c>
      <c r="E479" s="1">
        <v>44093</v>
      </c>
      <c r="F479">
        <v>6158</v>
      </c>
      <c r="G479">
        <v>0</v>
      </c>
      <c r="H479">
        <v>0</v>
      </c>
      <c r="I479" s="1">
        <v>44079</v>
      </c>
      <c r="J479">
        <v>16</v>
      </c>
      <c r="K479">
        <v>0</v>
      </c>
    </row>
    <row r="480" spans="1:11" x14ac:dyDescent="0.3">
      <c r="A480" t="s">
        <v>20</v>
      </c>
      <c r="B480" t="s">
        <v>81</v>
      </c>
      <c r="C480">
        <v>1889308921</v>
      </c>
      <c r="D480" s="1">
        <v>44167</v>
      </c>
      <c r="E480" s="1">
        <v>44197</v>
      </c>
      <c r="F480">
        <v>2350</v>
      </c>
      <c r="G480">
        <v>0</v>
      </c>
      <c r="H480">
        <v>0</v>
      </c>
      <c r="I480" s="1">
        <v>44179</v>
      </c>
      <c r="J480">
        <v>12</v>
      </c>
      <c r="K480">
        <v>0</v>
      </c>
    </row>
    <row r="481" spans="1:11" x14ac:dyDescent="0.3">
      <c r="A481" t="s">
        <v>11</v>
      </c>
      <c r="B481" t="s">
        <v>114</v>
      </c>
      <c r="C481">
        <v>1890815777</v>
      </c>
      <c r="D481" s="1">
        <v>44426</v>
      </c>
      <c r="E481" s="1">
        <v>44456</v>
      </c>
      <c r="F481">
        <v>6171</v>
      </c>
      <c r="G481">
        <v>0</v>
      </c>
      <c r="H481">
        <v>0</v>
      </c>
      <c r="I481" s="1">
        <v>44458</v>
      </c>
      <c r="J481">
        <v>32</v>
      </c>
      <c r="K481">
        <v>2</v>
      </c>
    </row>
    <row r="482" spans="1:11" x14ac:dyDescent="0.3">
      <c r="A482" t="s">
        <v>11</v>
      </c>
      <c r="B482" t="s">
        <v>50</v>
      </c>
      <c r="C482">
        <v>1893700854</v>
      </c>
      <c r="D482" s="1">
        <v>44369</v>
      </c>
      <c r="E482" s="1">
        <v>44399</v>
      </c>
      <c r="F482">
        <v>6120</v>
      </c>
      <c r="G482">
        <v>0</v>
      </c>
      <c r="H482">
        <v>0</v>
      </c>
      <c r="I482" s="1">
        <v>44399</v>
      </c>
      <c r="J482">
        <v>30</v>
      </c>
      <c r="K482">
        <v>0</v>
      </c>
    </row>
    <row r="483" spans="1:11" x14ac:dyDescent="0.3">
      <c r="A483" t="s">
        <v>13</v>
      </c>
      <c r="B483" t="s">
        <v>106</v>
      </c>
      <c r="C483">
        <v>1898422054</v>
      </c>
      <c r="D483" s="1">
        <v>44323</v>
      </c>
      <c r="E483" s="1">
        <v>44353</v>
      </c>
      <c r="F483">
        <v>6113</v>
      </c>
      <c r="G483">
        <v>0</v>
      </c>
      <c r="H483">
        <v>0</v>
      </c>
      <c r="I483" s="1">
        <v>44370</v>
      </c>
      <c r="J483">
        <v>47</v>
      </c>
      <c r="K483">
        <v>17</v>
      </c>
    </row>
    <row r="484" spans="1:11" x14ac:dyDescent="0.3">
      <c r="A484" t="s">
        <v>22</v>
      </c>
      <c r="B484" t="s">
        <v>89</v>
      </c>
      <c r="C484">
        <v>1899442732</v>
      </c>
      <c r="D484" s="1">
        <v>43872</v>
      </c>
      <c r="E484" s="1">
        <v>43902</v>
      </c>
      <c r="F484">
        <v>4500</v>
      </c>
      <c r="G484">
        <v>0</v>
      </c>
      <c r="H484">
        <v>0</v>
      </c>
      <c r="I484" s="1">
        <v>43911</v>
      </c>
      <c r="J484">
        <v>39</v>
      </c>
      <c r="K484">
        <v>9</v>
      </c>
    </row>
    <row r="485" spans="1:11" x14ac:dyDescent="0.3">
      <c r="A485" t="s">
        <v>22</v>
      </c>
      <c r="B485" t="s">
        <v>89</v>
      </c>
      <c r="C485">
        <v>1900323621</v>
      </c>
      <c r="D485" s="1">
        <v>44297</v>
      </c>
      <c r="E485" s="1">
        <v>44327</v>
      </c>
      <c r="F485">
        <v>4306</v>
      </c>
      <c r="G485">
        <v>0</v>
      </c>
      <c r="H485">
        <v>0</v>
      </c>
      <c r="I485" s="1">
        <v>44329</v>
      </c>
      <c r="J485">
        <v>32</v>
      </c>
      <c r="K485">
        <v>2</v>
      </c>
    </row>
    <row r="486" spans="1:11" x14ac:dyDescent="0.3">
      <c r="A486" t="s">
        <v>20</v>
      </c>
      <c r="B486" t="s">
        <v>81</v>
      </c>
      <c r="C486">
        <v>1901766579</v>
      </c>
      <c r="D486" s="1">
        <v>43855</v>
      </c>
      <c r="E486" s="1">
        <v>43885</v>
      </c>
      <c r="F486">
        <v>755</v>
      </c>
      <c r="G486">
        <v>1</v>
      </c>
      <c r="H486">
        <v>0</v>
      </c>
      <c r="I486" s="1">
        <v>43881</v>
      </c>
      <c r="J486">
        <v>26</v>
      </c>
      <c r="K486">
        <v>0</v>
      </c>
    </row>
    <row r="487" spans="1:11" x14ac:dyDescent="0.3">
      <c r="A487" t="s">
        <v>20</v>
      </c>
      <c r="B487" t="s">
        <v>21</v>
      </c>
      <c r="C487">
        <v>1903828465</v>
      </c>
      <c r="D487" s="1">
        <v>44347</v>
      </c>
      <c r="E487" s="1">
        <v>44377</v>
      </c>
      <c r="F487">
        <v>6235</v>
      </c>
      <c r="G487">
        <v>0</v>
      </c>
      <c r="H487">
        <v>0</v>
      </c>
      <c r="I487" s="1">
        <v>44385</v>
      </c>
      <c r="J487">
        <v>38</v>
      </c>
      <c r="K487">
        <v>8</v>
      </c>
    </row>
    <row r="488" spans="1:11" x14ac:dyDescent="0.3">
      <c r="A488" t="s">
        <v>13</v>
      </c>
      <c r="B488" t="s">
        <v>56</v>
      </c>
      <c r="C488">
        <v>6034265548</v>
      </c>
      <c r="D488" s="1">
        <v>43972</v>
      </c>
      <c r="E488" s="1">
        <v>44002</v>
      </c>
      <c r="F488">
        <v>5554</v>
      </c>
      <c r="G488">
        <v>1</v>
      </c>
      <c r="H488">
        <v>1</v>
      </c>
      <c r="I488" s="1">
        <v>43999</v>
      </c>
      <c r="J488">
        <v>27</v>
      </c>
      <c r="K488">
        <v>0</v>
      </c>
    </row>
    <row r="489" spans="1:11" x14ac:dyDescent="0.3">
      <c r="A489" t="s">
        <v>13</v>
      </c>
      <c r="B489" t="s">
        <v>29</v>
      </c>
      <c r="C489">
        <v>7022172137</v>
      </c>
      <c r="D489" s="1">
        <v>43972</v>
      </c>
      <c r="E489" s="1">
        <v>44002</v>
      </c>
      <c r="F489">
        <v>6333</v>
      </c>
      <c r="G489">
        <v>1</v>
      </c>
      <c r="H489">
        <v>0</v>
      </c>
      <c r="I489" s="1">
        <v>44023</v>
      </c>
      <c r="J489">
        <v>51</v>
      </c>
      <c r="K489">
        <v>21</v>
      </c>
    </row>
    <row r="490" spans="1:11" x14ac:dyDescent="0.3">
      <c r="A490" t="s">
        <v>17</v>
      </c>
      <c r="B490" t="s">
        <v>98</v>
      </c>
      <c r="C490">
        <v>1913883700</v>
      </c>
      <c r="D490" s="1">
        <v>44359</v>
      </c>
      <c r="E490" s="1">
        <v>44389</v>
      </c>
      <c r="F490">
        <v>4491</v>
      </c>
      <c r="G490">
        <v>0</v>
      </c>
      <c r="H490">
        <v>0</v>
      </c>
      <c r="I490" s="1">
        <v>44403</v>
      </c>
      <c r="J490">
        <v>44</v>
      </c>
      <c r="K490">
        <v>14</v>
      </c>
    </row>
    <row r="491" spans="1:11" x14ac:dyDescent="0.3">
      <c r="A491" t="s">
        <v>13</v>
      </c>
      <c r="B491" t="s">
        <v>74</v>
      </c>
      <c r="C491">
        <v>4112599163</v>
      </c>
      <c r="D491" s="1">
        <v>43983</v>
      </c>
      <c r="E491" s="1">
        <v>44013</v>
      </c>
      <c r="F491">
        <v>6603</v>
      </c>
      <c r="G491">
        <v>1</v>
      </c>
      <c r="H491">
        <v>0</v>
      </c>
      <c r="I491" s="1">
        <v>44013</v>
      </c>
      <c r="J491">
        <v>30</v>
      </c>
      <c r="K491">
        <v>0</v>
      </c>
    </row>
    <row r="492" spans="1:11" x14ac:dyDescent="0.3">
      <c r="A492" t="s">
        <v>13</v>
      </c>
      <c r="B492" t="s">
        <v>35</v>
      </c>
      <c r="C492">
        <v>1927022550</v>
      </c>
      <c r="D492" s="1">
        <v>44118</v>
      </c>
      <c r="E492" s="1">
        <v>44148</v>
      </c>
      <c r="F492">
        <v>6817</v>
      </c>
      <c r="G492">
        <v>0</v>
      </c>
      <c r="H492">
        <v>0</v>
      </c>
      <c r="I492" s="1">
        <v>44133</v>
      </c>
      <c r="J492">
        <v>15</v>
      </c>
      <c r="K492">
        <v>0</v>
      </c>
    </row>
    <row r="493" spans="1:11" x14ac:dyDescent="0.3">
      <c r="A493" t="s">
        <v>17</v>
      </c>
      <c r="B493" t="s">
        <v>93</v>
      </c>
      <c r="C493">
        <v>1929017575</v>
      </c>
      <c r="D493" s="1">
        <v>43843</v>
      </c>
      <c r="E493" s="1">
        <v>43873</v>
      </c>
      <c r="F493">
        <v>8789</v>
      </c>
      <c r="G493">
        <v>0</v>
      </c>
      <c r="H493">
        <v>0</v>
      </c>
      <c r="I493" s="1">
        <v>43865</v>
      </c>
      <c r="J493">
        <v>22</v>
      </c>
      <c r="K493">
        <v>0</v>
      </c>
    </row>
    <row r="494" spans="1:11" x14ac:dyDescent="0.3">
      <c r="A494" t="s">
        <v>13</v>
      </c>
      <c r="B494" t="s">
        <v>70</v>
      </c>
      <c r="C494">
        <v>8374209501</v>
      </c>
      <c r="D494" s="1">
        <v>43983</v>
      </c>
      <c r="E494" s="1">
        <v>44013</v>
      </c>
      <c r="F494">
        <v>8368</v>
      </c>
      <c r="G494">
        <v>1</v>
      </c>
      <c r="H494">
        <v>0</v>
      </c>
      <c r="I494" s="1">
        <v>44020</v>
      </c>
      <c r="J494">
        <v>37</v>
      </c>
      <c r="K494">
        <v>7</v>
      </c>
    </row>
    <row r="495" spans="1:11" x14ac:dyDescent="0.3">
      <c r="A495" t="s">
        <v>13</v>
      </c>
      <c r="B495" t="s">
        <v>71</v>
      </c>
      <c r="C495">
        <v>1950762665</v>
      </c>
      <c r="D495" s="1">
        <v>44040</v>
      </c>
      <c r="E495" s="1">
        <v>44070</v>
      </c>
      <c r="F495">
        <v>7554</v>
      </c>
      <c r="G495">
        <v>0</v>
      </c>
      <c r="H495">
        <v>0</v>
      </c>
      <c r="I495" s="1">
        <v>44044</v>
      </c>
      <c r="J495">
        <v>4</v>
      </c>
      <c r="K495">
        <v>0</v>
      </c>
    </row>
    <row r="496" spans="1:11" x14ac:dyDescent="0.3">
      <c r="A496" t="s">
        <v>20</v>
      </c>
      <c r="B496" t="s">
        <v>113</v>
      </c>
      <c r="C496">
        <v>1951887650</v>
      </c>
      <c r="D496" s="1">
        <v>44460</v>
      </c>
      <c r="E496" s="1">
        <v>44490</v>
      </c>
      <c r="F496">
        <v>863</v>
      </c>
      <c r="G496">
        <v>0</v>
      </c>
      <c r="H496">
        <v>0</v>
      </c>
      <c r="I496" s="1">
        <v>44479</v>
      </c>
      <c r="J496">
        <v>19</v>
      </c>
      <c r="K496">
        <v>0</v>
      </c>
    </row>
    <row r="497" spans="1:11" x14ac:dyDescent="0.3">
      <c r="A497" t="s">
        <v>22</v>
      </c>
      <c r="B497" t="s">
        <v>36</v>
      </c>
      <c r="C497">
        <v>1953579202</v>
      </c>
      <c r="D497" s="1">
        <v>44064</v>
      </c>
      <c r="E497" s="1">
        <v>44094</v>
      </c>
      <c r="F497">
        <v>6087</v>
      </c>
      <c r="G497">
        <v>0</v>
      </c>
      <c r="H497">
        <v>0</v>
      </c>
      <c r="I497" s="1">
        <v>44095</v>
      </c>
      <c r="J497">
        <v>31</v>
      </c>
      <c r="K497">
        <v>1</v>
      </c>
    </row>
    <row r="498" spans="1:11" x14ac:dyDescent="0.3">
      <c r="A498" t="s">
        <v>20</v>
      </c>
      <c r="B498" t="s">
        <v>80</v>
      </c>
      <c r="C498">
        <v>1953588118</v>
      </c>
      <c r="D498" s="1">
        <v>44168</v>
      </c>
      <c r="E498" s="1">
        <v>44198</v>
      </c>
      <c r="F498">
        <v>5105</v>
      </c>
      <c r="G498">
        <v>0</v>
      </c>
      <c r="H498">
        <v>0</v>
      </c>
      <c r="I498" s="1">
        <v>44197</v>
      </c>
      <c r="J498">
        <v>29</v>
      </c>
      <c r="K498">
        <v>0</v>
      </c>
    </row>
    <row r="499" spans="1:11" x14ac:dyDescent="0.3">
      <c r="A499" t="s">
        <v>13</v>
      </c>
      <c r="B499" t="s">
        <v>59</v>
      </c>
      <c r="C499">
        <v>1965699392</v>
      </c>
      <c r="D499" s="1">
        <v>44315</v>
      </c>
      <c r="E499" s="1">
        <v>44345</v>
      </c>
      <c r="F499">
        <v>8946</v>
      </c>
      <c r="G499">
        <v>0</v>
      </c>
      <c r="H499">
        <v>0</v>
      </c>
      <c r="I499" s="1">
        <v>44350</v>
      </c>
      <c r="J499">
        <v>35</v>
      </c>
      <c r="K499">
        <v>5</v>
      </c>
    </row>
    <row r="500" spans="1:11" x14ac:dyDescent="0.3">
      <c r="A500" t="s">
        <v>22</v>
      </c>
      <c r="B500" t="s">
        <v>23</v>
      </c>
      <c r="C500">
        <v>1976510492</v>
      </c>
      <c r="D500" s="1">
        <v>43959</v>
      </c>
      <c r="E500" s="1">
        <v>43989</v>
      </c>
      <c r="F500">
        <v>6186</v>
      </c>
      <c r="G500">
        <v>1</v>
      </c>
      <c r="H500">
        <v>0</v>
      </c>
      <c r="I500" s="1">
        <v>44009</v>
      </c>
      <c r="J500">
        <v>50</v>
      </c>
      <c r="K500">
        <v>20</v>
      </c>
    </row>
    <row r="501" spans="1:11" x14ac:dyDescent="0.3">
      <c r="A501" t="s">
        <v>11</v>
      </c>
      <c r="B501" t="s">
        <v>87</v>
      </c>
      <c r="C501">
        <v>1976759712</v>
      </c>
      <c r="D501" s="1">
        <v>44038</v>
      </c>
      <c r="E501" s="1">
        <v>44068</v>
      </c>
      <c r="F501">
        <v>5156</v>
      </c>
      <c r="G501">
        <v>0</v>
      </c>
      <c r="H501">
        <v>0</v>
      </c>
      <c r="I501" s="1">
        <v>44056</v>
      </c>
      <c r="J501">
        <v>18</v>
      </c>
      <c r="K501">
        <v>0</v>
      </c>
    </row>
    <row r="502" spans="1:11" x14ac:dyDescent="0.3">
      <c r="A502" t="s">
        <v>20</v>
      </c>
      <c r="B502" t="s">
        <v>90</v>
      </c>
      <c r="C502">
        <v>1985925745</v>
      </c>
      <c r="D502" s="1">
        <v>44086</v>
      </c>
      <c r="E502" s="1">
        <v>44116</v>
      </c>
      <c r="F502">
        <v>2951</v>
      </c>
      <c r="G502">
        <v>0</v>
      </c>
      <c r="H502">
        <v>0</v>
      </c>
      <c r="I502" s="1">
        <v>44123</v>
      </c>
      <c r="J502">
        <v>37</v>
      </c>
      <c r="K502">
        <v>7</v>
      </c>
    </row>
    <row r="503" spans="1:11" x14ac:dyDescent="0.3">
      <c r="A503" t="s">
        <v>13</v>
      </c>
      <c r="B503" t="s">
        <v>35</v>
      </c>
      <c r="C503">
        <v>1992091788</v>
      </c>
      <c r="D503" s="1">
        <v>44222</v>
      </c>
      <c r="E503" s="1">
        <v>44252</v>
      </c>
      <c r="F503">
        <v>6382</v>
      </c>
      <c r="G503">
        <v>0</v>
      </c>
      <c r="H503">
        <v>0</v>
      </c>
      <c r="I503" s="1">
        <v>44242</v>
      </c>
      <c r="J503">
        <v>20</v>
      </c>
      <c r="K503">
        <v>0</v>
      </c>
    </row>
    <row r="504" spans="1:11" x14ac:dyDescent="0.3">
      <c r="A504" t="s">
        <v>17</v>
      </c>
      <c r="B504" t="s">
        <v>40</v>
      </c>
      <c r="C504">
        <v>1995851356</v>
      </c>
      <c r="D504" s="1">
        <v>43934</v>
      </c>
      <c r="E504" s="1">
        <v>43964</v>
      </c>
      <c r="F504">
        <v>4535</v>
      </c>
      <c r="G504">
        <v>0</v>
      </c>
      <c r="H504">
        <v>0</v>
      </c>
      <c r="I504" s="1">
        <v>43957</v>
      </c>
      <c r="J504">
        <v>23</v>
      </c>
      <c r="K504">
        <v>0</v>
      </c>
    </row>
    <row r="505" spans="1:11" x14ac:dyDescent="0.3">
      <c r="A505" t="s">
        <v>22</v>
      </c>
      <c r="B505" t="s">
        <v>96</v>
      </c>
      <c r="C505">
        <v>2008743660</v>
      </c>
      <c r="D505" s="1">
        <v>44178</v>
      </c>
      <c r="E505" s="1">
        <v>44208</v>
      </c>
      <c r="F505">
        <v>6727</v>
      </c>
      <c r="G505">
        <v>0</v>
      </c>
      <c r="H505">
        <v>0</v>
      </c>
      <c r="I505" s="1">
        <v>44192</v>
      </c>
      <c r="J505">
        <v>14</v>
      </c>
      <c r="K505">
        <v>0</v>
      </c>
    </row>
    <row r="506" spans="1:11" x14ac:dyDescent="0.3">
      <c r="A506" t="s">
        <v>13</v>
      </c>
      <c r="B506" t="s">
        <v>70</v>
      </c>
      <c r="C506">
        <v>7876340954</v>
      </c>
      <c r="D506" s="1">
        <v>43987</v>
      </c>
      <c r="E506" s="1">
        <v>44017</v>
      </c>
      <c r="F506">
        <v>3873</v>
      </c>
      <c r="G506">
        <v>1</v>
      </c>
      <c r="H506">
        <v>0</v>
      </c>
      <c r="I506" s="1">
        <v>44024</v>
      </c>
      <c r="J506">
        <v>37</v>
      </c>
      <c r="K506">
        <v>7</v>
      </c>
    </row>
    <row r="507" spans="1:11" x14ac:dyDescent="0.3">
      <c r="A507" t="s">
        <v>13</v>
      </c>
      <c r="B507" t="s">
        <v>75</v>
      </c>
      <c r="C507">
        <v>186768686</v>
      </c>
      <c r="D507" s="1">
        <v>43992</v>
      </c>
      <c r="E507" s="1">
        <v>44022</v>
      </c>
      <c r="F507">
        <v>4054</v>
      </c>
      <c r="G507">
        <v>1</v>
      </c>
      <c r="H507">
        <v>0</v>
      </c>
      <c r="I507" s="1">
        <v>44023</v>
      </c>
      <c r="J507">
        <v>31</v>
      </c>
      <c r="K507">
        <v>1</v>
      </c>
    </row>
    <row r="508" spans="1:11" x14ac:dyDescent="0.3">
      <c r="A508" t="s">
        <v>17</v>
      </c>
      <c r="B508" t="s">
        <v>33</v>
      </c>
      <c r="C508">
        <v>2017481337</v>
      </c>
      <c r="D508" s="1">
        <v>44444</v>
      </c>
      <c r="E508" s="1">
        <v>44474</v>
      </c>
      <c r="F508">
        <v>6750</v>
      </c>
      <c r="G508">
        <v>1</v>
      </c>
      <c r="H508">
        <v>0</v>
      </c>
      <c r="I508" s="1">
        <v>44465</v>
      </c>
      <c r="J508">
        <v>21</v>
      </c>
      <c r="K508">
        <v>0</v>
      </c>
    </row>
    <row r="509" spans="1:11" x14ac:dyDescent="0.3">
      <c r="A509" t="s">
        <v>17</v>
      </c>
      <c r="B509" t="s">
        <v>42</v>
      </c>
      <c r="C509">
        <v>2017486994</v>
      </c>
      <c r="D509" s="1">
        <v>44029</v>
      </c>
      <c r="E509" s="1">
        <v>44059</v>
      </c>
      <c r="F509">
        <v>5763</v>
      </c>
      <c r="G509">
        <v>1</v>
      </c>
      <c r="H509">
        <v>0</v>
      </c>
      <c r="I509" s="1">
        <v>44081</v>
      </c>
      <c r="J509">
        <v>52</v>
      </c>
      <c r="K509">
        <v>22</v>
      </c>
    </row>
    <row r="510" spans="1:11" x14ac:dyDescent="0.3">
      <c r="A510" t="s">
        <v>11</v>
      </c>
      <c r="B510" t="s">
        <v>64</v>
      </c>
      <c r="C510">
        <v>2024965903</v>
      </c>
      <c r="D510" s="1">
        <v>44473</v>
      </c>
      <c r="E510" s="1">
        <v>44503</v>
      </c>
      <c r="F510">
        <v>8032</v>
      </c>
      <c r="G510">
        <v>1</v>
      </c>
      <c r="H510">
        <v>1</v>
      </c>
      <c r="I510" s="1">
        <v>44509</v>
      </c>
      <c r="J510">
        <v>36</v>
      </c>
      <c r="K510">
        <v>6</v>
      </c>
    </row>
    <row r="511" spans="1:11" x14ac:dyDescent="0.3">
      <c r="A511" t="s">
        <v>22</v>
      </c>
      <c r="B511" t="s">
        <v>58</v>
      </c>
      <c r="C511">
        <v>2025587663</v>
      </c>
      <c r="D511" s="1">
        <v>44486</v>
      </c>
      <c r="E511" s="1">
        <v>44516</v>
      </c>
      <c r="F511">
        <v>2206</v>
      </c>
      <c r="G511">
        <v>1</v>
      </c>
      <c r="H511">
        <v>0</v>
      </c>
      <c r="I511" s="1">
        <v>44523</v>
      </c>
      <c r="J511">
        <v>37</v>
      </c>
      <c r="K511">
        <v>7</v>
      </c>
    </row>
    <row r="512" spans="1:11" x14ac:dyDescent="0.3">
      <c r="A512" t="s">
        <v>17</v>
      </c>
      <c r="B512" t="s">
        <v>42</v>
      </c>
      <c r="C512">
        <v>2035503608</v>
      </c>
      <c r="D512" s="1">
        <v>44072</v>
      </c>
      <c r="E512" s="1">
        <v>44102</v>
      </c>
      <c r="F512">
        <v>3837</v>
      </c>
      <c r="G512">
        <v>0</v>
      </c>
      <c r="H512">
        <v>0</v>
      </c>
      <c r="I512" s="1">
        <v>44104</v>
      </c>
      <c r="J512">
        <v>32</v>
      </c>
      <c r="K512">
        <v>2</v>
      </c>
    </row>
    <row r="513" spans="1:11" x14ac:dyDescent="0.3">
      <c r="A513" t="s">
        <v>13</v>
      </c>
      <c r="B513" t="s">
        <v>84</v>
      </c>
      <c r="C513">
        <v>2050809961</v>
      </c>
      <c r="D513" s="1">
        <v>44494</v>
      </c>
      <c r="E513" s="1">
        <v>44524</v>
      </c>
      <c r="F513">
        <v>7874</v>
      </c>
      <c r="G513">
        <v>1</v>
      </c>
      <c r="H513">
        <v>0</v>
      </c>
      <c r="I513" s="1">
        <v>44523</v>
      </c>
      <c r="J513">
        <v>29</v>
      </c>
      <c r="K513">
        <v>0</v>
      </c>
    </row>
    <row r="514" spans="1:11" x14ac:dyDescent="0.3">
      <c r="A514" t="s">
        <v>20</v>
      </c>
      <c r="B514" t="s">
        <v>80</v>
      </c>
      <c r="C514">
        <v>2054631411</v>
      </c>
      <c r="D514" s="1">
        <v>43994</v>
      </c>
      <c r="E514" s="1">
        <v>44024</v>
      </c>
      <c r="F514">
        <v>3196</v>
      </c>
      <c r="G514">
        <v>0</v>
      </c>
      <c r="H514">
        <v>0</v>
      </c>
      <c r="I514" s="1">
        <v>44025</v>
      </c>
      <c r="J514">
        <v>31</v>
      </c>
      <c r="K514">
        <v>1</v>
      </c>
    </row>
    <row r="515" spans="1:11" x14ac:dyDescent="0.3">
      <c r="A515" t="s">
        <v>11</v>
      </c>
      <c r="B515" t="s">
        <v>31</v>
      </c>
      <c r="C515">
        <v>2073423085</v>
      </c>
      <c r="D515" s="1">
        <v>43923</v>
      </c>
      <c r="E515" s="1">
        <v>43953</v>
      </c>
      <c r="F515">
        <v>6997</v>
      </c>
      <c r="G515">
        <v>0</v>
      </c>
      <c r="H515">
        <v>0</v>
      </c>
      <c r="I515" s="1">
        <v>43933</v>
      </c>
      <c r="J515">
        <v>10</v>
      </c>
      <c r="K515">
        <v>0</v>
      </c>
    </row>
    <row r="516" spans="1:11" x14ac:dyDescent="0.3">
      <c r="A516" t="s">
        <v>13</v>
      </c>
      <c r="B516" t="s">
        <v>41</v>
      </c>
      <c r="C516">
        <v>6552783571</v>
      </c>
      <c r="D516" s="1">
        <v>43992</v>
      </c>
      <c r="E516" s="1">
        <v>44022</v>
      </c>
      <c r="F516">
        <v>9477</v>
      </c>
      <c r="G516">
        <v>1</v>
      </c>
      <c r="H516">
        <v>0</v>
      </c>
      <c r="I516" s="1">
        <v>44028</v>
      </c>
      <c r="J516">
        <v>36</v>
      </c>
      <c r="K516">
        <v>6</v>
      </c>
    </row>
    <row r="517" spans="1:11" x14ac:dyDescent="0.3">
      <c r="A517" t="s">
        <v>11</v>
      </c>
      <c r="B517" t="s">
        <v>39</v>
      </c>
      <c r="C517">
        <v>2079450535</v>
      </c>
      <c r="D517" s="1">
        <v>44213</v>
      </c>
      <c r="E517" s="1">
        <v>44243</v>
      </c>
      <c r="F517">
        <v>6212</v>
      </c>
      <c r="G517">
        <v>0</v>
      </c>
      <c r="H517">
        <v>0</v>
      </c>
      <c r="I517" s="1">
        <v>44249</v>
      </c>
      <c r="J517">
        <v>36</v>
      </c>
      <c r="K517">
        <v>6</v>
      </c>
    </row>
    <row r="518" spans="1:11" x14ac:dyDescent="0.3">
      <c r="A518" t="s">
        <v>11</v>
      </c>
      <c r="B518" t="s">
        <v>54</v>
      </c>
      <c r="C518">
        <v>2079957616</v>
      </c>
      <c r="D518" s="1">
        <v>44188</v>
      </c>
      <c r="E518" s="1">
        <v>44218</v>
      </c>
      <c r="F518">
        <v>6258</v>
      </c>
      <c r="G518">
        <v>0</v>
      </c>
      <c r="H518">
        <v>0</v>
      </c>
      <c r="I518" s="1">
        <v>44209</v>
      </c>
      <c r="J518">
        <v>21</v>
      </c>
      <c r="K518">
        <v>0</v>
      </c>
    </row>
    <row r="519" spans="1:11" x14ac:dyDescent="0.3">
      <c r="A519" t="s">
        <v>20</v>
      </c>
      <c r="B519" t="s">
        <v>80</v>
      </c>
      <c r="C519">
        <v>2086131876</v>
      </c>
      <c r="D519" s="1">
        <v>44270</v>
      </c>
      <c r="E519" s="1">
        <v>44300</v>
      </c>
      <c r="F519">
        <v>4782</v>
      </c>
      <c r="G519">
        <v>0</v>
      </c>
      <c r="H519">
        <v>0</v>
      </c>
      <c r="I519" s="1">
        <v>44291</v>
      </c>
      <c r="J519">
        <v>21</v>
      </c>
      <c r="K519">
        <v>0</v>
      </c>
    </row>
    <row r="520" spans="1:11" x14ac:dyDescent="0.3">
      <c r="A520" t="s">
        <v>20</v>
      </c>
      <c r="B520" t="s">
        <v>80</v>
      </c>
      <c r="C520">
        <v>2088115416</v>
      </c>
      <c r="D520" s="1">
        <v>43980</v>
      </c>
      <c r="E520" s="1">
        <v>44010</v>
      </c>
      <c r="F520">
        <v>5707</v>
      </c>
      <c r="G520">
        <v>0</v>
      </c>
      <c r="H520">
        <v>0</v>
      </c>
      <c r="I520" s="1">
        <v>44002</v>
      </c>
      <c r="J520">
        <v>22</v>
      </c>
      <c r="K520">
        <v>0</v>
      </c>
    </row>
    <row r="521" spans="1:11" x14ac:dyDescent="0.3">
      <c r="A521" t="s">
        <v>17</v>
      </c>
      <c r="B521" t="s">
        <v>37</v>
      </c>
      <c r="C521">
        <v>2091543308</v>
      </c>
      <c r="D521" s="1">
        <v>44304</v>
      </c>
      <c r="E521" s="1">
        <v>44334</v>
      </c>
      <c r="F521">
        <v>5617</v>
      </c>
      <c r="G521">
        <v>0</v>
      </c>
      <c r="H521">
        <v>0</v>
      </c>
      <c r="I521" s="1">
        <v>44318</v>
      </c>
      <c r="J521">
        <v>14</v>
      </c>
      <c r="K521">
        <v>0</v>
      </c>
    </row>
    <row r="522" spans="1:11" x14ac:dyDescent="0.3">
      <c r="A522" t="s">
        <v>17</v>
      </c>
      <c r="B522" t="s">
        <v>52</v>
      </c>
      <c r="C522">
        <v>2094625650</v>
      </c>
      <c r="D522" s="1">
        <v>44276</v>
      </c>
      <c r="E522" s="1">
        <v>44306</v>
      </c>
      <c r="F522">
        <v>8302</v>
      </c>
      <c r="G522">
        <v>0</v>
      </c>
      <c r="H522">
        <v>0</v>
      </c>
      <c r="I522" s="1">
        <v>44299</v>
      </c>
      <c r="J522">
        <v>23</v>
      </c>
      <c r="K522">
        <v>0</v>
      </c>
    </row>
    <row r="523" spans="1:11" x14ac:dyDescent="0.3">
      <c r="A523" t="s">
        <v>17</v>
      </c>
      <c r="B523" t="s">
        <v>98</v>
      </c>
      <c r="C523">
        <v>2099442850</v>
      </c>
      <c r="D523" s="1">
        <v>44160</v>
      </c>
      <c r="E523" s="1">
        <v>44190</v>
      </c>
      <c r="F523">
        <v>7310</v>
      </c>
      <c r="G523">
        <v>0</v>
      </c>
      <c r="H523">
        <v>0</v>
      </c>
      <c r="I523" s="1">
        <v>44209</v>
      </c>
      <c r="J523">
        <v>49</v>
      </c>
      <c r="K523">
        <v>19</v>
      </c>
    </row>
    <row r="524" spans="1:11" x14ac:dyDescent="0.3">
      <c r="A524" t="s">
        <v>13</v>
      </c>
      <c r="B524" t="s">
        <v>66</v>
      </c>
      <c r="C524">
        <v>2102092958</v>
      </c>
      <c r="D524" s="1">
        <v>44049</v>
      </c>
      <c r="E524" s="1">
        <v>44079</v>
      </c>
      <c r="F524">
        <v>9236</v>
      </c>
      <c r="G524">
        <v>0</v>
      </c>
      <c r="H524">
        <v>0</v>
      </c>
      <c r="I524" s="1">
        <v>44053</v>
      </c>
      <c r="J524">
        <v>4</v>
      </c>
      <c r="K524">
        <v>0</v>
      </c>
    </row>
    <row r="525" spans="1:11" x14ac:dyDescent="0.3">
      <c r="A525" t="s">
        <v>13</v>
      </c>
      <c r="B525" t="s">
        <v>29</v>
      </c>
      <c r="C525">
        <v>2110258079</v>
      </c>
      <c r="D525" s="1">
        <v>43855</v>
      </c>
      <c r="E525" s="1">
        <v>43885</v>
      </c>
      <c r="F525">
        <v>2209</v>
      </c>
      <c r="G525">
        <v>0</v>
      </c>
      <c r="H525">
        <v>0</v>
      </c>
      <c r="I525" s="1">
        <v>43896</v>
      </c>
      <c r="J525">
        <v>41</v>
      </c>
      <c r="K525">
        <v>11</v>
      </c>
    </row>
    <row r="526" spans="1:11" x14ac:dyDescent="0.3">
      <c r="A526" t="s">
        <v>13</v>
      </c>
      <c r="B526" t="s">
        <v>16</v>
      </c>
      <c r="C526">
        <v>2118879684</v>
      </c>
      <c r="D526" s="1">
        <v>44445</v>
      </c>
      <c r="E526" s="1">
        <v>44475</v>
      </c>
      <c r="F526">
        <v>11454</v>
      </c>
      <c r="G526">
        <v>0</v>
      </c>
      <c r="H526">
        <v>0</v>
      </c>
      <c r="I526" s="1">
        <v>44480</v>
      </c>
      <c r="J526">
        <v>35</v>
      </c>
      <c r="K526">
        <v>5</v>
      </c>
    </row>
    <row r="527" spans="1:11" x14ac:dyDescent="0.3">
      <c r="A527" t="s">
        <v>11</v>
      </c>
      <c r="B527" t="s">
        <v>45</v>
      </c>
      <c r="C527">
        <v>2121660618</v>
      </c>
      <c r="D527" s="1">
        <v>44221</v>
      </c>
      <c r="E527" s="1">
        <v>44251</v>
      </c>
      <c r="F527">
        <v>7979</v>
      </c>
      <c r="G527">
        <v>1</v>
      </c>
      <c r="H527">
        <v>0</v>
      </c>
      <c r="I527" s="1">
        <v>44257</v>
      </c>
      <c r="J527">
        <v>36</v>
      </c>
      <c r="K527">
        <v>6</v>
      </c>
    </row>
    <row r="528" spans="1:11" x14ac:dyDescent="0.3">
      <c r="A528" t="s">
        <v>17</v>
      </c>
      <c r="B528" t="s">
        <v>93</v>
      </c>
      <c r="C528">
        <v>2123675598</v>
      </c>
      <c r="D528" s="1">
        <v>44309</v>
      </c>
      <c r="E528" s="1">
        <v>44339</v>
      </c>
      <c r="F528">
        <v>7371</v>
      </c>
      <c r="G528">
        <v>0</v>
      </c>
      <c r="H528">
        <v>0</v>
      </c>
      <c r="I528" s="1">
        <v>44332</v>
      </c>
      <c r="J528">
        <v>23</v>
      </c>
      <c r="K528">
        <v>0</v>
      </c>
    </row>
    <row r="529" spans="1:11" x14ac:dyDescent="0.3">
      <c r="A529" t="s">
        <v>13</v>
      </c>
      <c r="B529" t="s">
        <v>29</v>
      </c>
      <c r="C529">
        <v>2123935700</v>
      </c>
      <c r="D529" s="1">
        <v>43980</v>
      </c>
      <c r="E529" s="1">
        <v>44010</v>
      </c>
      <c r="F529">
        <v>5555</v>
      </c>
      <c r="G529">
        <v>0</v>
      </c>
      <c r="H529">
        <v>0</v>
      </c>
      <c r="I529" s="1">
        <v>44016</v>
      </c>
      <c r="J529">
        <v>36</v>
      </c>
      <c r="K529">
        <v>6</v>
      </c>
    </row>
    <row r="530" spans="1:11" x14ac:dyDescent="0.3">
      <c r="A530" t="s">
        <v>17</v>
      </c>
      <c r="B530" t="s">
        <v>40</v>
      </c>
      <c r="C530">
        <v>2125307184</v>
      </c>
      <c r="D530" s="1">
        <v>44419</v>
      </c>
      <c r="E530" s="1">
        <v>44449</v>
      </c>
      <c r="F530">
        <v>6734</v>
      </c>
      <c r="G530">
        <v>0</v>
      </c>
      <c r="H530">
        <v>0</v>
      </c>
      <c r="I530" s="1">
        <v>44453</v>
      </c>
      <c r="J530">
        <v>34</v>
      </c>
      <c r="K530">
        <v>4</v>
      </c>
    </row>
    <row r="531" spans="1:11" x14ac:dyDescent="0.3">
      <c r="A531" t="s">
        <v>13</v>
      </c>
      <c r="B531" t="s">
        <v>62</v>
      </c>
      <c r="C531">
        <v>956388773</v>
      </c>
      <c r="D531" s="1">
        <v>43999</v>
      </c>
      <c r="E531" s="1">
        <v>44029</v>
      </c>
      <c r="F531">
        <v>5813</v>
      </c>
      <c r="G531">
        <v>1</v>
      </c>
      <c r="H531">
        <v>0</v>
      </c>
      <c r="I531" s="1">
        <v>44040</v>
      </c>
      <c r="J531">
        <v>41</v>
      </c>
      <c r="K531">
        <v>11</v>
      </c>
    </row>
    <row r="532" spans="1:11" x14ac:dyDescent="0.3">
      <c r="A532" t="s">
        <v>11</v>
      </c>
      <c r="B532" t="s">
        <v>76</v>
      </c>
      <c r="C532">
        <v>2129779702</v>
      </c>
      <c r="D532" s="1">
        <v>44518</v>
      </c>
      <c r="E532" s="1">
        <v>44548</v>
      </c>
      <c r="F532">
        <v>6046</v>
      </c>
      <c r="G532">
        <v>0</v>
      </c>
      <c r="H532">
        <v>0</v>
      </c>
      <c r="I532" s="1">
        <v>44536</v>
      </c>
      <c r="J532">
        <v>18</v>
      </c>
      <c r="K532">
        <v>0</v>
      </c>
    </row>
    <row r="533" spans="1:11" x14ac:dyDescent="0.3">
      <c r="A533" t="s">
        <v>22</v>
      </c>
      <c r="B533" t="s">
        <v>53</v>
      </c>
      <c r="C533">
        <v>2131645470</v>
      </c>
      <c r="D533" s="1">
        <v>44417</v>
      </c>
      <c r="E533" s="1">
        <v>44447</v>
      </c>
      <c r="F533">
        <v>6106</v>
      </c>
      <c r="G533">
        <v>0</v>
      </c>
      <c r="H533">
        <v>0</v>
      </c>
      <c r="I533" s="1">
        <v>44444</v>
      </c>
      <c r="J533">
        <v>27</v>
      </c>
      <c r="K533">
        <v>0</v>
      </c>
    </row>
    <row r="534" spans="1:11" x14ac:dyDescent="0.3">
      <c r="A534" t="s">
        <v>17</v>
      </c>
      <c r="B534" t="s">
        <v>98</v>
      </c>
      <c r="C534">
        <v>2135320728</v>
      </c>
      <c r="D534" s="1">
        <v>44464</v>
      </c>
      <c r="E534" s="1">
        <v>44494</v>
      </c>
      <c r="F534">
        <v>6632</v>
      </c>
      <c r="G534">
        <v>0</v>
      </c>
      <c r="H534">
        <v>0</v>
      </c>
      <c r="I534" s="1">
        <v>44505</v>
      </c>
      <c r="J534">
        <v>41</v>
      </c>
      <c r="K534">
        <v>11</v>
      </c>
    </row>
    <row r="535" spans="1:11" x14ac:dyDescent="0.3">
      <c r="A535" t="s">
        <v>11</v>
      </c>
      <c r="B535" t="s">
        <v>79</v>
      </c>
      <c r="C535">
        <v>2135406196</v>
      </c>
      <c r="D535" s="1">
        <v>44199</v>
      </c>
      <c r="E535" s="1">
        <v>44229</v>
      </c>
      <c r="F535">
        <v>4951</v>
      </c>
      <c r="G535">
        <v>0</v>
      </c>
      <c r="H535">
        <v>0</v>
      </c>
      <c r="I535" s="1">
        <v>44211</v>
      </c>
      <c r="J535">
        <v>12</v>
      </c>
      <c r="K535">
        <v>0</v>
      </c>
    </row>
    <row r="536" spans="1:11" x14ac:dyDescent="0.3">
      <c r="A536" t="s">
        <v>20</v>
      </c>
      <c r="B536" t="s">
        <v>111</v>
      </c>
      <c r="C536">
        <v>2137157897</v>
      </c>
      <c r="D536" s="1">
        <v>44398</v>
      </c>
      <c r="E536" s="1">
        <v>44428</v>
      </c>
      <c r="F536">
        <v>2055</v>
      </c>
      <c r="G536">
        <v>0</v>
      </c>
      <c r="H536">
        <v>0</v>
      </c>
      <c r="I536" s="1">
        <v>44414</v>
      </c>
      <c r="J536">
        <v>16</v>
      </c>
      <c r="K536">
        <v>0</v>
      </c>
    </row>
    <row r="537" spans="1:11" x14ac:dyDescent="0.3">
      <c r="A537" t="s">
        <v>22</v>
      </c>
      <c r="B537" t="s">
        <v>96</v>
      </c>
      <c r="C537">
        <v>2146884004</v>
      </c>
      <c r="D537" s="1">
        <v>44505</v>
      </c>
      <c r="E537" s="1">
        <v>44535</v>
      </c>
      <c r="F537">
        <v>4326</v>
      </c>
      <c r="G537">
        <v>0</v>
      </c>
      <c r="H537">
        <v>0</v>
      </c>
      <c r="I537" s="1">
        <v>44519</v>
      </c>
      <c r="J537">
        <v>14</v>
      </c>
      <c r="K537">
        <v>0</v>
      </c>
    </row>
    <row r="538" spans="1:11" x14ac:dyDescent="0.3">
      <c r="A538" t="s">
        <v>20</v>
      </c>
      <c r="B538" t="s">
        <v>102</v>
      </c>
      <c r="C538">
        <v>2148266465</v>
      </c>
      <c r="D538" s="1">
        <v>44323</v>
      </c>
      <c r="E538" s="1">
        <v>44353</v>
      </c>
      <c r="F538">
        <v>2439</v>
      </c>
      <c r="G538">
        <v>1</v>
      </c>
      <c r="H538">
        <v>0</v>
      </c>
      <c r="I538" s="1">
        <v>44360</v>
      </c>
      <c r="J538">
        <v>37</v>
      </c>
      <c r="K538">
        <v>7</v>
      </c>
    </row>
    <row r="539" spans="1:11" x14ac:dyDescent="0.3">
      <c r="A539" t="s">
        <v>11</v>
      </c>
      <c r="B539" t="s">
        <v>87</v>
      </c>
      <c r="C539">
        <v>2158841878</v>
      </c>
      <c r="D539" s="1">
        <v>44418</v>
      </c>
      <c r="E539" s="1">
        <v>44448</v>
      </c>
      <c r="F539">
        <v>6435</v>
      </c>
      <c r="G539">
        <v>0</v>
      </c>
      <c r="H539">
        <v>0</v>
      </c>
      <c r="I539" s="1">
        <v>44428</v>
      </c>
      <c r="J539">
        <v>10</v>
      </c>
      <c r="K539">
        <v>0</v>
      </c>
    </row>
    <row r="540" spans="1:11" x14ac:dyDescent="0.3">
      <c r="A540" t="s">
        <v>13</v>
      </c>
      <c r="B540" t="s">
        <v>27</v>
      </c>
      <c r="C540">
        <v>2161519126</v>
      </c>
      <c r="D540" s="1">
        <v>44429</v>
      </c>
      <c r="E540" s="1">
        <v>44459</v>
      </c>
      <c r="F540">
        <v>9888</v>
      </c>
      <c r="G540">
        <v>0</v>
      </c>
      <c r="H540">
        <v>0</v>
      </c>
      <c r="I540" s="1">
        <v>44432</v>
      </c>
      <c r="J540">
        <v>3</v>
      </c>
      <c r="K540">
        <v>0</v>
      </c>
    </row>
    <row r="541" spans="1:11" x14ac:dyDescent="0.3">
      <c r="A541" t="s">
        <v>17</v>
      </c>
      <c r="B541" t="s">
        <v>42</v>
      </c>
      <c r="C541">
        <v>2161660036</v>
      </c>
      <c r="D541" s="1">
        <v>43999</v>
      </c>
      <c r="E541" s="1">
        <v>44029</v>
      </c>
      <c r="F541">
        <v>4038</v>
      </c>
      <c r="G541">
        <v>0</v>
      </c>
      <c r="H541">
        <v>0</v>
      </c>
      <c r="I541" s="1">
        <v>44031</v>
      </c>
      <c r="J541">
        <v>32</v>
      </c>
      <c r="K541">
        <v>2</v>
      </c>
    </row>
    <row r="542" spans="1:11" x14ac:dyDescent="0.3">
      <c r="A542" t="s">
        <v>13</v>
      </c>
      <c r="B542" t="s">
        <v>74</v>
      </c>
      <c r="C542">
        <v>6733279966</v>
      </c>
      <c r="D542" s="1">
        <v>44002</v>
      </c>
      <c r="E542" s="1">
        <v>44032</v>
      </c>
      <c r="F542">
        <v>4548</v>
      </c>
      <c r="G542">
        <v>1</v>
      </c>
      <c r="H542">
        <v>0</v>
      </c>
      <c r="I542" s="1">
        <v>44027</v>
      </c>
      <c r="J542">
        <v>25</v>
      </c>
      <c r="K542">
        <v>0</v>
      </c>
    </row>
    <row r="543" spans="1:11" x14ac:dyDescent="0.3">
      <c r="A543" t="s">
        <v>22</v>
      </c>
      <c r="B543" t="s">
        <v>88</v>
      </c>
      <c r="C543">
        <v>2168210949</v>
      </c>
      <c r="D543" s="1">
        <v>44077</v>
      </c>
      <c r="E543" s="1">
        <v>44107</v>
      </c>
      <c r="F543">
        <v>4341</v>
      </c>
      <c r="G543">
        <v>1</v>
      </c>
      <c r="H543">
        <v>0</v>
      </c>
      <c r="I543" s="1">
        <v>44127</v>
      </c>
      <c r="J543">
        <v>50</v>
      </c>
      <c r="K543">
        <v>20</v>
      </c>
    </row>
    <row r="544" spans="1:11" x14ac:dyDescent="0.3">
      <c r="A544" t="s">
        <v>11</v>
      </c>
      <c r="B544" t="s">
        <v>55</v>
      </c>
      <c r="C544">
        <v>2186599382</v>
      </c>
      <c r="D544" s="1">
        <v>43914</v>
      </c>
      <c r="E544" s="1">
        <v>43944</v>
      </c>
      <c r="F544">
        <v>9276</v>
      </c>
      <c r="G544">
        <v>0</v>
      </c>
      <c r="H544">
        <v>0</v>
      </c>
      <c r="I544" s="1">
        <v>43956</v>
      </c>
      <c r="J544">
        <v>42</v>
      </c>
      <c r="K544">
        <v>12</v>
      </c>
    </row>
    <row r="545" spans="1:11" x14ac:dyDescent="0.3">
      <c r="A545" t="s">
        <v>11</v>
      </c>
      <c r="B545" t="s">
        <v>105</v>
      </c>
      <c r="C545">
        <v>2189582262</v>
      </c>
      <c r="D545" s="1">
        <v>44532</v>
      </c>
      <c r="E545" s="1">
        <v>44562</v>
      </c>
      <c r="F545">
        <v>6769</v>
      </c>
      <c r="G545">
        <v>0</v>
      </c>
      <c r="H545">
        <v>0</v>
      </c>
      <c r="I545" s="1">
        <v>44558</v>
      </c>
      <c r="J545">
        <v>26</v>
      </c>
      <c r="K545">
        <v>0</v>
      </c>
    </row>
    <row r="546" spans="1:11" x14ac:dyDescent="0.3">
      <c r="A546" t="s">
        <v>17</v>
      </c>
      <c r="B546" t="s">
        <v>18</v>
      </c>
      <c r="C546">
        <v>2195380883</v>
      </c>
      <c r="D546" s="1">
        <v>43836</v>
      </c>
      <c r="E546" s="1">
        <v>43866</v>
      </c>
      <c r="F546">
        <v>4707</v>
      </c>
      <c r="G546">
        <v>1</v>
      </c>
      <c r="H546">
        <v>0</v>
      </c>
      <c r="I546" s="1">
        <v>43864</v>
      </c>
      <c r="J546">
        <v>28</v>
      </c>
      <c r="K546">
        <v>0</v>
      </c>
    </row>
    <row r="547" spans="1:11" x14ac:dyDescent="0.3">
      <c r="A547" t="s">
        <v>20</v>
      </c>
      <c r="B547" t="s">
        <v>43</v>
      </c>
      <c r="C547">
        <v>2197465105</v>
      </c>
      <c r="D547" s="1">
        <v>44498</v>
      </c>
      <c r="E547" s="1">
        <v>44528</v>
      </c>
      <c r="F547">
        <v>7674</v>
      </c>
      <c r="G547">
        <v>1</v>
      </c>
      <c r="H547">
        <v>0</v>
      </c>
      <c r="I547" s="1">
        <v>44513</v>
      </c>
      <c r="J547">
        <v>15</v>
      </c>
      <c r="K547">
        <v>0</v>
      </c>
    </row>
    <row r="548" spans="1:11" x14ac:dyDescent="0.3">
      <c r="A548" t="s">
        <v>22</v>
      </c>
      <c r="B548" t="s">
        <v>96</v>
      </c>
      <c r="C548">
        <v>2197485330</v>
      </c>
      <c r="D548" s="1">
        <v>44123</v>
      </c>
      <c r="E548" s="1">
        <v>44153</v>
      </c>
      <c r="F548">
        <v>4561</v>
      </c>
      <c r="G548">
        <v>0</v>
      </c>
      <c r="H548">
        <v>0</v>
      </c>
      <c r="I548" s="1">
        <v>44145</v>
      </c>
      <c r="J548">
        <v>22</v>
      </c>
      <c r="K548">
        <v>0</v>
      </c>
    </row>
    <row r="549" spans="1:11" x14ac:dyDescent="0.3">
      <c r="A549" t="s">
        <v>11</v>
      </c>
      <c r="B549" t="s">
        <v>31</v>
      </c>
      <c r="C549">
        <v>2205310400</v>
      </c>
      <c r="D549" s="1">
        <v>43867</v>
      </c>
      <c r="E549" s="1">
        <v>43897</v>
      </c>
      <c r="F549">
        <v>7146</v>
      </c>
      <c r="G549">
        <v>0</v>
      </c>
      <c r="H549">
        <v>0</v>
      </c>
      <c r="I549" s="1">
        <v>43880</v>
      </c>
      <c r="J549">
        <v>13</v>
      </c>
      <c r="K549">
        <v>0</v>
      </c>
    </row>
    <row r="550" spans="1:11" x14ac:dyDescent="0.3">
      <c r="A550" t="s">
        <v>13</v>
      </c>
      <c r="B550" t="s">
        <v>68</v>
      </c>
      <c r="C550">
        <v>9119375519</v>
      </c>
      <c r="D550" s="1">
        <v>44005</v>
      </c>
      <c r="E550" s="1">
        <v>44035</v>
      </c>
      <c r="F550">
        <v>9451</v>
      </c>
      <c r="G550">
        <v>1</v>
      </c>
      <c r="H550">
        <v>0</v>
      </c>
      <c r="I550" s="1">
        <v>44049</v>
      </c>
      <c r="J550">
        <v>44</v>
      </c>
      <c r="K550">
        <v>14</v>
      </c>
    </row>
    <row r="551" spans="1:11" x14ac:dyDescent="0.3">
      <c r="A551" t="s">
        <v>22</v>
      </c>
      <c r="B551" t="s">
        <v>23</v>
      </c>
      <c r="C551">
        <v>2212611817</v>
      </c>
      <c r="D551" s="1">
        <v>44264</v>
      </c>
      <c r="E551" s="1">
        <v>44294</v>
      </c>
      <c r="F551">
        <v>3297</v>
      </c>
      <c r="G551">
        <v>0</v>
      </c>
      <c r="H551">
        <v>0</v>
      </c>
      <c r="I551" s="1">
        <v>44302</v>
      </c>
      <c r="J551">
        <v>38</v>
      </c>
      <c r="K551">
        <v>8</v>
      </c>
    </row>
    <row r="552" spans="1:11" x14ac:dyDescent="0.3">
      <c r="A552" t="s">
        <v>22</v>
      </c>
      <c r="B552" t="s">
        <v>89</v>
      </c>
      <c r="C552">
        <v>2219394095</v>
      </c>
      <c r="D552" s="1">
        <v>44022</v>
      </c>
      <c r="E552" s="1">
        <v>44052</v>
      </c>
      <c r="F552">
        <v>5132</v>
      </c>
      <c r="G552">
        <v>0</v>
      </c>
      <c r="H552">
        <v>0</v>
      </c>
      <c r="I552" s="1">
        <v>44070</v>
      </c>
      <c r="J552">
        <v>48</v>
      </c>
      <c r="K552">
        <v>18</v>
      </c>
    </row>
    <row r="553" spans="1:11" x14ac:dyDescent="0.3">
      <c r="A553" t="s">
        <v>20</v>
      </c>
      <c r="B553" t="s">
        <v>21</v>
      </c>
      <c r="C553">
        <v>2222502782</v>
      </c>
      <c r="D553" s="1">
        <v>44304</v>
      </c>
      <c r="E553" s="1">
        <v>44334</v>
      </c>
      <c r="F553">
        <v>7489</v>
      </c>
      <c r="G553">
        <v>0</v>
      </c>
      <c r="H553">
        <v>0</v>
      </c>
      <c r="I553" s="1">
        <v>44334</v>
      </c>
      <c r="J553">
        <v>30</v>
      </c>
      <c r="K553">
        <v>0</v>
      </c>
    </row>
    <row r="554" spans="1:11" x14ac:dyDescent="0.3">
      <c r="A554" t="s">
        <v>11</v>
      </c>
      <c r="B554" t="s">
        <v>73</v>
      </c>
      <c r="C554">
        <v>2225581009</v>
      </c>
      <c r="D554" s="1">
        <v>44198</v>
      </c>
      <c r="E554" s="1">
        <v>44228</v>
      </c>
      <c r="F554">
        <v>4571</v>
      </c>
      <c r="G554">
        <v>0</v>
      </c>
      <c r="H554">
        <v>0</v>
      </c>
      <c r="I554" s="1">
        <v>44221</v>
      </c>
      <c r="J554">
        <v>23</v>
      </c>
      <c r="K554">
        <v>0</v>
      </c>
    </row>
    <row r="555" spans="1:11" x14ac:dyDescent="0.3">
      <c r="A555" t="s">
        <v>20</v>
      </c>
      <c r="B555" t="s">
        <v>21</v>
      </c>
      <c r="C555">
        <v>2238411112</v>
      </c>
      <c r="D555" s="1">
        <v>44530</v>
      </c>
      <c r="E555" s="1">
        <v>44560</v>
      </c>
      <c r="F555">
        <v>5621</v>
      </c>
      <c r="G555">
        <v>0</v>
      </c>
      <c r="H555">
        <v>0</v>
      </c>
      <c r="I555" s="1">
        <v>44563</v>
      </c>
      <c r="J555">
        <v>33</v>
      </c>
      <c r="K555">
        <v>3</v>
      </c>
    </row>
    <row r="556" spans="1:11" x14ac:dyDescent="0.3">
      <c r="A556" t="s">
        <v>22</v>
      </c>
      <c r="B556" t="s">
        <v>85</v>
      </c>
      <c r="C556">
        <v>2238525299</v>
      </c>
      <c r="D556" s="1">
        <v>44474</v>
      </c>
      <c r="E556" s="1">
        <v>44504</v>
      </c>
      <c r="F556">
        <v>3570</v>
      </c>
      <c r="G556">
        <v>0</v>
      </c>
      <c r="H556">
        <v>0</v>
      </c>
      <c r="I556" s="1">
        <v>44495</v>
      </c>
      <c r="J556">
        <v>21</v>
      </c>
      <c r="K556">
        <v>0</v>
      </c>
    </row>
    <row r="557" spans="1:11" x14ac:dyDescent="0.3">
      <c r="A557" t="s">
        <v>22</v>
      </c>
      <c r="B557" t="s">
        <v>67</v>
      </c>
      <c r="C557">
        <v>2245157627</v>
      </c>
      <c r="D557" s="1">
        <v>44208</v>
      </c>
      <c r="E557" s="1">
        <v>44238</v>
      </c>
      <c r="F557">
        <v>5207</v>
      </c>
      <c r="G557">
        <v>0</v>
      </c>
      <c r="H557">
        <v>0</v>
      </c>
      <c r="I557" s="1">
        <v>44239</v>
      </c>
      <c r="J557">
        <v>31</v>
      </c>
      <c r="K557">
        <v>1</v>
      </c>
    </row>
    <row r="558" spans="1:11" x14ac:dyDescent="0.3">
      <c r="A558" t="s">
        <v>22</v>
      </c>
      <c r="B558" t="s">
        <v>82</v>
      </c>
      <c r="C558">
        <v>2246279597</v>
      </c>
      <c r="D558" s="1">
        <v>44285</v>
      </c>
      <c r="E558" s="1">
        <v>44315</v>
      </c>
      <c r="F558">
        <v>2140</v>
      </c>
      <c r="G558">
        <v>0</v>
      </c>
      <c r="H558">
        <v>0</v>
      </c>
      <c r="I558" s="1">
        <v>44294</v>
      </c>
      <c r="J558">
        <v>9</v>
      </c>
      <c r="K558">
        <v>0</v>
      </c>
    </row>
    <row r="559" spans="1:11" x14ac:dyDescent="0.3">
      <c r="A559" t="s">
        <v>13</v>
      </c>
      <c r="B559" t="s">
        <v>14</v>
      </c>
      <c r="C559">
        <v>4456170015</v>
      </c>
      <c r="D559" s="1">
        <v>44009</v>
      </c>
      <c r="E559" s="1">
        <v>44039</v>
      </c>
      <c r="F559">
        <v>6942</v>
      </c>
      <c r="G559">
        <v>1</v>
      </c>
      <c r="H559">
        <v>0</v>
      </c>
      <c r="I559" s="1">
        <v>44069</v>
      </c>
      <c r="J559">
        <v>60</v>
      </c>
      <c r="K559">
        <v>30</v>
      </c>
    </row>
    <row r="560" spans="1:11" x14ac:dyDescent="0.3">
      <c r="A560" t="s">
        <v>11</v>
      </c>
      <c r="B560" t="s">
        <v>87</v>
      </c>
      <c r="C560">
        <v>2253964269</v>
      </c>
      <c r="D560" s="1">
        <v>44478</v>
      </c>
      <c r="E560" s="1">
        <v>44508</v>
      </c>
      <c r="F560">
        <v>4721</v>
      </c>
      <c r="G560">
        <v>1</v>
      </c>
      <c r="H560">
        <v>0</v>
      </c>
      <c r="I560" s="1">
        <v>44511</v>
      </c>
      <c r="J560">
        <v>33</v>
      </c>
      <c r="K560">
        <v>3</v>
      </c>
    </row>
    <row r="561" spans="1:11" x14ac:dyDescent="0.3">
      <c r="A561" t="s">
        <v>22</v>
      </c>
      <c r="B561" t="s">
        <v>99</v>
      </c>
      <c r="C561">
        <v>2254159769</v>
      </c>
      <c r="D561" s="1">
        <v>43897</v>
      </c>
      <c r="E561" s="1">
        <v>43927</v>
      </c>
      <c r="F561">
        <v>7283</v>
      </c>
      <c r="G561">
        <v>0</v>
      </c>
      <c r="H561">
        <v>0</v>
      </c>
      <c r="I561" s="1">
        <v>43924</v>
      </c>
      <c r="J561">
        <v>27</v>
      </c>
      <c r="K561">
        <v>0</v>
      </c>
    </row>
    <row r="562" spans="1:11" x14ac:dyDescent="0.3">
      <c r="A562" t="s">
        <v>13</v>
      </c>
      <c r="B562" t="s">
        <v>74</v>
      </c>
      <c r="C562">
        <v>296503272</v>
      </c>
      <c r="D562" s="1">
        <v>44015</v>
      </c>
      <c r="E562" s="1">
        <v>44045</v>
      </c>
      <c r="F562">
        <v>6125</v>
      </c>
      <c r="G562">
        <v>1</v>
      </c>
      <c r="H562">
        <v>0</v>
      </c>
      <c r="I562" s="1">
        <v>44050</v>
      </c>
      <c r="J562">
        <v>35</v>
      </c>
      <c r="K562">
        <v>5</v>
      </c>
    </row>
    <row r="563" spans="1:11" x14ac:dyDescent="0.3">
      <c r="A563" t="s">
        <v>22</v>
      </c>
      <c r="B563" t="s">
        <v>89</v>
      </c>
      <c r="C563">
        <v>2257886659</v>
      </c>
      <c r="D563" s="1">
        <v>44322</v>
      </c>
      <c r="E563" s="1">
        <v>44352</v>
      </c>
      <c r="F563">
        <v>4090</v>
      </c>
      <c r="G563">
        <v>0</v>
      </c>
      <c r="H563">
        <v>0</v>
      </c>
      <c r="I563" s="1">
        <v>44360</v>
      </c>
      <c r="J563">
        <v>38</v>
      </c>
      <c r="K563">
        <v>8</v>
      </c>
    </row>
    <row r="564" spans="1:11" x14ac:dyDescent="0.3">
      <c r="A564" t="s">
        <v>17</v>
      </c>
      <c r="B564" t="s">
        <v>97</v>
      </c>
      <c r="C564">
        <v>2262995436</v>
      </c>
      <c r="D564" s="1">
        <v>44303</v>
      </c>
      <c r="E564" s="1">
        <v>44333</v>
      </c>
      <c r="F564">
        <v>7059</v>
      </c>
      <c r="G564">
        <v>1</v>
      </c>
      <c r="H564">
        <v>0</v>
      </c>
      <c r="I564" s="1">
        <v>44349</v>
      </c>
      <c r="J564">
        <v>46</v>
      </c>
      <c r="K564">
        <v>16</v>
      </c>
    </row>
    <row r="565" spans="1:11" x14ac:dyDescent="0.3">
      <c r="A565" t="s">
        <v>13</v>
      </c>
      <c r="B565" t="s">
        <v>41</v>
      </c>
      <c r="C565">
        <v>7576910302</v>
      </c>
      <c r="D565" s="1">
        <v>44005</v>
      </c>
      <c r="E565" s="1">
        <v>44035</v>
      </c>
      <c r="F565">
        <v>8280</v>
      </c>
      <c r="G565">
        <v>0</v>
      </c>
      <c r="H565">
        <v>0</v>
      </c>
      <c r="I565" s="1">
        <v>44030</v>
      </c>
      <c r="J565">
        <v>25</v>
      </c>
      <c r="K565">
        <v>0</v>
      </c>
    </row>
    <row r="566" spans="1:11" x14ac:dyDescent="0.3">
      <c r="A566" t="s">
        <v>20</v>
      </c>
      <c r="B566" t="s">
        <v>109</v>
      </c>
      <c r="C566">
        <v>2267584907</v>
      </c>
      <c r="D566" s="1">
        <v>44531</v>
      </c>
      <c r="E566" s="1">
        <v>44561</v>
      </c>
      <c r="F566">
        <v>5276</v>
      </c>
      <c r="G566">
        <v>0</v>
      </c>
      <c r="H566">
        <v>0</v>
      </c>
      <c r="I566" s="1">
        <v>44545</v>
      </c>
      <c r="J566">
        <v>14</v>
      </c>
      <c r="K566">
        <v>0</v>
      </c>
    </row>
    <row r="567" spans="1:11" x14ac:dyDescent="0.3">
      <c r="A567" t="s">
        <v>20</v>
      </c>
      <c r="B567" t="s">
        <v>46</v>
      </c>
      <c r="C567">
        <v>2267825101</v>
      </c>
      <c r="D567" s="1">
        <v>44298</v>
      </c>
      <c r="E567" s="1">
        <v>44328</v>
      </c>
      <c r="F567">
        <v>2729</v>
      </c>
      <c r="G567">
        <v>0</v>
      </c>
      <c r="H567">
        <v>0</v>
      </c>
      <c r="I567" s="1">
        <v>44300</v>
      </c>
      <c r="J567">
        <v>2</v>
      </c>
      <c r="K567">
        <v>0</v>
      </c>
    </row>
    <row r="568" spans="1:11" x14ac:dyDescent="0.3">
      <c r="A568" t="s">
        <v>13</v>
      </c>
      <c r="B568" t="s">
        <v>62</v>
      </c>
      <c r="C568">
        <v>5747215345</v>
      </c>
      <c r="D568" s="1">
        <v>44017</v>
      </c>
      <c r="E568" s="1">
        <v>44047</v>
      </c>
      <c r="F568">
        <v>6654</v>
      </c>
      <c r="G568">
        <v>1</v>
      </c>
      <c r="H568">
        <v>0</v>
      </c>
      <c r="I568" s="1">
        <v>44056</v>
      </c>
      <c r="J568">
        <v>39</v>
      </c>
      <c r="K568">
        <v>9</v>
      </c>
    </row>
    <row r="569" spans="1:11" x14ac:dyDescent="0.3">
      <c r="A569" t="s">
        <v>17</v>
      </c>
      <c r="B569" t="s">
        <v>112</v>
      </c>
      <c r="C569">
        <v>2279639083</v>
      </c>
      <c r="D569" s="1">
        <v>44204</v>
      </c>
      <c r="E569" s="1">
        <v>44234</v>
      </c>
      <c r="F569">
        <v>5165</v>
      </c>
      <c r="G569">
        <v>0</v>
      </c>
      <c r="H569">
        <v>0</v>
      </c>
      <c r="I569" s="1">
        <v>44219</v>
      </c>
      <c r="J569">
        <v>15</v>
      </c>
      <c r="K569">
        <v>0</v>
      </c>
    </row>
    <row r="570" spans="1:11" x14ac:dyDescent="0.3">
      <c r="A570" t="s">
        <v>17</v>
      </c>
      <c r="B570" t="s">
        <v>40</v>
      </c>
      <c r="C570">
        <v>2281124725</v>
      </c>
      <c r="D570" s="1">
        <v>44092</v>
      </c>
      <c r="E570" s="1">
        <v>44122</v>
      </c>
      <c r="F570">
        <v>2737</v>
      </c>
      <c r="G570">
        <v>0</v>
      </c>
      <c r="H570">
        <v>0</v>
      </c>
      <c r="I570" s="1">
        <v>44117</v>
      </c>
      <c r="J570">
        <v>25</v>
      </c>
      <c r="K570">
        <v>0</v>
      </c>
    </row>
    <row r="571" spans="1:11" x14ac:dyDescent="0.3">
      <c r="A571" t="s">
        <v>20</v>
      </c>
      <c r="B571" t="s">
        <v>69</v>
      </c>
      <c r="C571">
        <v>2290457712</v>
      </c>
      <c r="D571" s="1">
        <v>44198</v>
      </c>
      <c r="E571" s="1">
        <v>44228</v>
      </c>
      <c r="F571">
        <v>5191</v>
      </c>
      <c r="G571">
        <v>1</v>
      </c>
      <c r="H571">
        <v>0</v>
      </c>
      <c r="I571" s="1">
        <v>44236</v>
      </c>
      <c r="J571">
        <v>38</v>
      </c>
      <c r="K571">
        <v>8</v>
      </c>
    </row>
    <row r="572" spans="1:11" x14ac:dyDescent="0.3">
      <c r="A572" t="s">
        <v>22</v>
      </c>
      <c r="B572" t="s">
        <v>58</v>
      </c>
      <c r="C572">
        <v>2290647128</v>
      </c>
      <c r="D572" s="1">
        <v>44317</v>
      </c>
      <c r="E572" s="1">
        <v>44347</v>
      </c>
      <c r="F572">
        <v>4924</v>
      </c>
      <c r="G572">
        <v>1</v>
      </c>
      <c r="H572">
        <v>0</v>
      </c>
      <c r="I572" s="1">
        <v>44351</v>
      </c>
      <c r="J572">
        <v>34</v>
      </c>
      <c r="K572">
        <v>4</v>
      </c>
    </row>
    <row r="573" spans="1:11" x14ac:dyDescent="0.3">
      <c r="A573" t="s">
        <v>17</v>
      </c>
      <c r="B573" t="s">
        <v>33</v>
      </c>
      <c r="C573">
        <v>2293228619</v>
      </c>
      <c r="D573" s="1">
        <v>43959</v>
      </c>
      <c r="E573" s="1">
        <v>43989</v>
      </c>
      <c r="F573">
        <v>4847</v>
      </c>
      <c r="G573">
        <v>1</v>
      </c>
      <c r="H573">
        <v>0</v>
      </c>
      <c r="I573" s="1">
        <v>43993</v>
      </c>
      <c r="J573">
        <v>34</v>
      </c>
      <c r="K573">
        <v>4</v>
      </c>
    </row>
    <row r="574" spans="1:11" x14ac:dyDescent="0.3">
      <c r="A574" t="s">
        <v>13</v>
      </c>
      <c r="B574" t="s">
        <v>104</v>
      </c>
      <c r="C574">
        <v>2294449843</v>
      </c>
      <c r="D574" s="1">
        <v>44132</v>
      </c>
      <c r="E574" s="1">
        <v>44162</v>
      </c>
      <c r="F574">
        <v>6796</v>
      </c>
      <c r="G574">
        <v>0</v>
      </c>
      <c r="H574">
        <v>0</v>
      </c>
      <c r="I574" s="1">
        <v>44143</v>
      </c>
      <c r="J574">
        <v>11</v>
      </c>
      <c r="K574">
        <v>0</v>
      </c>
    </row>
    <row r="575" spans="1:11" x14ac:dyDescent="0.3">
      <c r="A575" t="s">
        <v>17</v>
      </c>
      <c r="B575" t="s">
        <v>28</v>
      </c>
      <c r="C575">
        <v>2322349886</v>
      </c>
      <c r="D575" s="1">
        <v>44075</v>
      </c>
      <c r="E575" s="1">
        <v>44105</v>
      </c>
      <c r="F575">
        <v>5986</v>
      </c>
      <c r="G575">
        <v>0</v>
      </c>
      <c r="H575">
        <v>0</v>
      </c>
      <c r="I575" s="1">
        <v>44099</v>
      </c>
      <c r="J575">
        <v>24</v>
      </c>
      <c r="K575">
        <v>0</v>
      </c>
    </row>
    <row r="576" spans="1:11" x14ac:dyDescent="0.3">
      <c r="A576" t="s">
        <v>13</v>
      </c>
      <c r="B576" t="s">
        <v>68</v>
      </c>
      <c r="C576">
        <v>3949082624</v>
      </c>
      <c r="D576" s="1">
        <v>44020</v>
      </c>
      <c r="E576" s="1">
        <v>44050</v>
      </c>
      <c r="F576">
        <v>10704</v>
      </c>
      <c r="G576">
        <v>1</v>
      </c>
      <c r="H576">
        <v>0</v>
      </c>
      <c r="I576" s="1">
        <v>44053</v>
      </c>
      <c r="J576">
        <v>33</v>
      </c>
      <c r="K576">
        <v>3</v>
      </c>
    </row>
    <row r="577" spans="1:11" x14ac:dyDescent="0.3">
      <c r="A577" t="s">
        <v>11</v>
      </c>
      <c r="B577" t="s">
        <v>45</v>
      </c>
      <c r="C577">
        <v>2329204580</v>
      </c>
      <c r="D577" s="1">
        <v>44257</v>
      </c>
      <c r="E577" s="1">
        <v>44287</v>
      </c>
      <c r="F577">
        <v>5456</v>
      </c>
      <c r="G577">
        <v>0</v>
      </c>
      <c r="H577">
        <v>0</v>
      </c>
      <c r="I577" s="1">
        <v>44276</v>
      </c>
      <c r="J577">
        <v>19</v>
      </c>
      <c r="K577">
        <v>0</v>
      </c>
    </row>
    <row r="578" spans="1:11" x14ac:dyDescent="0.3">
      <c r="A578" t="s">
        <v>17</v>
      </c>
      <c r="B578" t="s">
        <v>101</v>
      </c>
      <c r="C578">
        <v>2335256143</v>
      </c>
      <c r="D578" s="1">
        <v>43937</v>
      </c>
      <c r="E578" s="1">
        <v>43967</v>
      </c>
      <c r="F578">
        <v>6120</v>
      </c>
      <c r="G578">
        <v>0</v>
      </c>
      <c r="H578">
        <v>0</v>
      </c>
      <c r="I578" s="1">
        <v>43967</v>
      </c>
      <c r="J578">
        <v>30</v>
      </c>
      <c r="K578">
        <v>0</v>
      </c>
    </row>
    <row r="579" spans="1:11" x14ac:dyDescent="0.3">
      <c r="A579" t="s">
        <v>13</v>
      </c>
      <c r="B579" t="s">
        <v>27</v>
      </c>
      <c r="C579">
        <v>2338417971</v>
      </c>
      <c r="D579" s="1">
        <v>44429</v>
      </c>
      <c r="E579" s="1">
        <v>44459</v>
      </c>
      <c r="F579">
        <v>6557</v>
      </c>
      <c r="G579">
        <v>0</v>
      </c>
      <c r="H579">
        <v>0</v>
      </c>
      <c r="I579" s="1">
        <v>44434</v>
      </c>
      <c r="J579">
        <v>5</v>
      </c>
      <c r="K579">
        <v>0</v>
      </c>
    </row>
    <row r="580" spans="1:11" x14ac:dyDescent="0.3">
      <c r="A580" t="s">
        <v>22</v>
      </c>
      <c r="B580" t="s">
        <v>47</v>
      </c>
      <c r="C580">
        <v>2346925494</v>
      </c>
      <c r="D580" s="1">
        <v>44327</v>
      </c>
      <c r="E580" s="1">
        <v>44357</v>
      </c>
      <c r="F580">
        <v>3587</v>
      </c>
      <c r="G580">
        <v>0</v>
      </c>
      <c r="H580">
        <v>0</v>
      </c>
      <c r="I580" s="1">
        <v>44358</v>
      </c>
      <c r="J580">
        <v>31</v>
      </c>
      <c r="K580">
        <v>1</v>
      </c>
    </row>
    <row r="581" spans="1:11" x14ac:dyDescent="0.3">
      <c r="A581" t="s">
        <v>20</v>
      </c>
      <c r="B581" t="s">
        <v>63</v>
      </c>
      <c r="C581">
        <v>2349505867</v>
      </c>
      <c r="D581" s="1">
        <v>44028</v>
      </c>
      <c r="E581" s="1">
        <v>44058</v>
      </c>
      <c r="F581">
        <v>919</v>
      </c>
      <c r="G581">
        <v>0</v>
      </c>
      <c r="H581">
        <v>0</v>
      </c>
      <c r="I581" s="1">
        <v>44085</v>
      </c>
      <c r="J581">
        <v>57</v>
      </c>
      <c r="K581">
        <v>27</v>
      </c>
    </row>
    <row r="582" spans="1:11" x14ac:dyDescent="0.3">
      <c r="A582" t="s">
        <v>11</v>
      </c>
      <c r="B582" t="s">
        <v>110</v>
      </c>
      <c r="C582">
        <v>2355391609</v>
      </c>
      <c r="D582" s="1">
        <v>44355</v>
      </c>
      <c r="E582" s="1">
        <v>44385</v>
      </c>
      <c r="F582">
        <v>6062</v>
      </c>
      <c r="G582">
        <v>0</v>
      </c>
      <c r="H582">
        <v>0</v>
      </c>
      <c r="I582" s="1">
        <v>44372</v>
      </c>
      <c r="J582">
        <v>17</v>
      </c>
      <c r="K582">
        <v>0</v>
      </c>
    </row>
    <row r="583" spans="1:11" x14ac:dyDescent="0.3">
      <c r="A583" t="s">
        <v>17</v>
      </c>
      <c r="B583" t="s">
        <v>28</v>
      </c>
      <c r="C583">
        <v>2361287480</v>
      </c>
      <c r="D583" s="1">
        <v>44202</v>
      </c>
      <c r="E583" s="1">
        <v>44232</v>
      </c>
      <c r="F583">
        <v>6922</v>
      </c>
      <c r="G583">
        <v>0</v>
      </c>
      <c r="H583">
        <v>0</v>
      </c>
      <c r="I583" s="1">
        <v>44216</v>
      </c>
      <c r="J583">
        <v>14</v>
      </c>
      <c r="K583">
        <v>0</v>
      </c>
    </row>
    <row r="584" spans="1:11" x14ac:dyDescent="0.3">
      <c r="A584" t="s">
        <v>20</v>
      </c>
      <c r="B584" t="s">
        <v>60</v>
      </c>
      <c r="C584">
        <v>2364345783</v>
      </c>
      <c r="D584" s="1">
        <v>44015</v>
      </c>
      <c r="E584" s="1">
        <v>44045</v>
      </c>
      <c r="F584">
        <v>4818</v>
      </c>
      <c r="G584">
        <v>0</v>
      </c>
      <c r="H584">
        <v>0</v>
      </c>
      <c r="I584" s="1">
        <v>44030</v>
      </c>
      <c r="J584">
        <v>15</v>
      </c>
      <c r="K584">
        <v>0</v>
      </c>
    </row>
    <row r="585" spans="1:11" x14ac:dyDescent="0.3">
      <c r="A585" t="s">
        <v>22</v>
      </c>
      <c r="B585" t="s">
        <v>96</v>
      </c>
      <c r="C585">
        <v>2367277437</v>
      </c>
      <c r="D585" s="1">
        <v>44056</v>
      </c>
      <c r="E585" s="1">
        <v>44086</v>
      </c>
      <c r="F585">
        <v>5246</v>
      </c>
      <c r="G585">
        <v>0</v>
      </c>
      <c r="H585">
        <v>0</v>
      </c>
      <c r="I585" s="1">
        <v>44087</v>
      </c>
      <c r="J585">
        <v>31</v>
      </c>
      <c r="K585">
        <v>1</v>
      </c>
    </row>
    <row r="586" spans="1:11" x14ac:dyDescent="0.3">
      <c r="A586" t="s">
        <v>13</v>
      </c>
      <c r="B586" t="s">
        <v>62</v>
      </c>
      <c r="C586">
        <v>4120167451</v>
      </c>
      <c r="D586" s="1">
        <v>44027</v>
      </c>
      <c r="E586" s="1">
        <v>44057</v>
      </c>
      <c r="F586">
        <v>8069</v>
      </c>
      <c r="G586">
        <v>1</v>
      </c>
      <c r="H586">
        <v>0</v>
      </c>
      <c r="I586" s="1">
        <v>44069</v>
      </c>
      <c r="J586">
        <v>42</v>
      </c>
      <c r="K586">
        <v>12</v>
      </c>
    </row>
    <row r="587" spans="1:11" x14ac:dyDescent="0.3">
      <c r="A587" t="s">
        <v>13</v>
      </c>
      <c r="B587" t="s">
        <v>56</v>
      </c>
      <c r="C587">
        <v>2404027687</v>
      </c>
      <c r="D587" s="1">
        <v>44031</v>
      </c>
      <c r="E587" s="1">
        <v>44061</v>
      </c>
      <c r="F587">
        <v>6740</v>
      </c>
      <c r="G587">
        <v>1</v>
      </c>
      <c r="H587">
        <v>0</v>
      </c>
      <c r="I587" s="1">
        <v>44044</v>
      </c>
      <c r="J587">
        <v>13</v>
      </c>
      <c r="K587">
        <v>0</v>
      </c>
    </row>
    <row r="588" spans="1:11" x14ac:dyDescent="0.3">
      <c r="A588" t="s">
        <v>17</v>
      </c>
      <c r="B588" t="s">
        <v>42</v>
      </c>
      <c r="C588">
        <v>2384851679</v>
      </c>
      <c r="D588" s="1">
        <v>44105</v>
      </c>
      <c r="E588" s="1">
        <v>44135</v>
      </c>
      <c r="F588">
        <v>4200</v>
      </c>
      <c r="G588">
        <v>0</v>
      </c>
      <c r="H588">
        <v>0</v>
      </c>
      <c r="I588" s="1">
        <v>44128</v>
      </c>
      <c r="J588">
        <v>23</v>
      </c>
      <c r="K588">
        <v>0</v>
      </c>
    </row>
    <row r="589" spans="1:11" x14ac:dyDescent="0.3">
      <c r="A589" t="s">
        <v>22</v>
      </c>
      <c r="B589" t="s">
        <v>47</v>
      </c>
      <c r="C589">
        <v>2399454051</v>
      </c>
      <c r="D589" s="1">
        <v>44183</v>
      </c>
      <c r="E589" s="1">
        <v>44213</v>
      </c>
      <c r="F589">
        <v>4156</v>
      </c>
      <c r="G589">
        <v>0</v>
      </c>
      <c r="H589">
        <v>0</v>
      </c>
      <c r="I589" s="1">
        <v>44221</v>
      </c>
      <c r="J589">
        <v>38</v>
      </c>
      <c r="K589">
        <v>8</v>
      </c>
    </row>
    <row r="590" spans="1:11" x14ac:dyDescent="0.3">
      <c r="A590" t="s">
        <v>13</v>
      </c>
      <c r="B590" t="s">
        <v>75</v>
      </c>
      <c r="C590">
        <v>8099860445</v>
      </c>
      <c r="D590" s="1">
        <v>44035</v>
      </c>
      <c r="E590" s="1">
        <v>44065</v>
      </c>
      <c r="F590">
        <v>5271</v>
      </c>
      <c r="G590">
        <v>1</v>
      </c>
      <c r="H590">
        <v>0</v>
      </c>
      <c r="I590" s="1">
        <v>44068</v>
      </c>
      <c r="J590">
        <v>33</v>
      </c>
      <c r="K590">
        <v>3</v>
      </c>
    </row>
    <row r="591" spans="1:11" x14ac:dyDescent="0.3">
      <c r="A591" t="s">
        <v>13</v>
      </c>
      <c r="B591" t="s">
        <v>59</v>
      </c>
      <c r="C591">
        <v>2419712397</v>
      </c>
      <c r="D591" s="1">
        <v>44238</v>
      </c>
      <c r="E591" s="1">
        <v>44268</v>
      </c>
      <c r="F591">
        <v>8672</v>
      </c>
      <c r="G591">
        <v>0</v>
      </c>
      <c r="H591">
        <v>0</v>
      </c>
      <c r="I591" s="1">
        <v>44284</v>
      </c>
      <c r="J591">
        <v>46</v>
      </c>
      <c r="K591">
        <v>16</v>
      </c>
    </row>
    <row r="592" spans="1:11" x14ac:dyDescent="0.3">
      <c r="A592" t="s">
        <v>20</v>
      </c>
      <c r="B592" t="s">
        <v>108</v>
      </c>
      <c r="C592">
        <v>2427601971</v>
      </c>
      <c r="D592" s="1">
        <v>44209</v>
      </c>
      <c r="E592" s="1">
        <v>44239</v>
      </c>
      <c r="F592">
        <v>3918</v>
      </c>
      <c r="G592">
        <v>0</v>
      </c>
      <c r="H592">
        <v>0</v>
      </c>
      <c r="I592" s="1">
        <v>44228</v>
      </c>
      <c r="J592">
        <v>19</v>
      </c>
      <c r="K592">
        <v>0</v>
      </c>
    </row>
    <row r="593" spans="1:11" x14ac:dyDescent="0.3">
      <c r="A593" t="s">
        <v>17</v>
      </c>
      <c r="B593" t="s">
        <v>112</v>
      </c>
      <c r="C593">
        <v>2428102854</v>
      </c>
      <c r="D593" s="1">
        <v>43923</v>
      </c>
      <c r="E593" s="1">
        <v>43953</v>
      </c>
      <c r="F593">
        <v>8374</v>
      </c>
      <c r="G593">
        <v>1</v>
      </c>
      <c r="H593">
        <v>0</v>
      </c>
      <c r="I593" s="1">
        <v>43953</v>
      </c>
      <c r="J593">
        <v>30</v>
      </c>
      <c r="K593">
        <v>0</v>
      </c>
    </row>
    <row r="594" spans="1:11" x14ac:dyDescent="0.3">
      <c r="A594" t="s">
        <v>17</v>
      </c>
      <c r="B594" t="s">
        <v>98</v>
      </c>
      <c r="C594">
        <v>2430916585</v>
      </c>
      <c r="D594" s="1">
        <v>44262</v>
      </c>
      <c r="E594" s="1">
        <v>44292</v>
      </c>
      <c r="F594">
        <v>6345</v>
      </c>
      <c r="G594">
        <v>0</v>
      </c>
      <c r="H594">
        <v>0</v>
      </c>
      <c r="I594" s="1">
        <v>44308</v>
      </c>
      <c r="J594">
        <v>46</v>
      </c>
      <c r="K594">
        <v>16</v>
      </c>
    </row>
    <row r="595" spans="1:11" x14ac:dyDescent="0.3">
      <c r="A595" t="s">
        <v>13</v>
      </c>
      <c r="B595" t="s">
        <v>56</v>
      </c>
      <c r="C595">
        <v>3817082781</v>
      </c>
      <c r="D595" s="1">
        <v>44037</v>
      </c>
      <c r="E595" s="1">
        <v>44067</v>
      </c>
      <c r="F595">
        <v>2985</v>
      </c>
      <c r="G595">
        <v>1</v>
      </c>
      <c r="H595">
        <v>0</v>
      </c>
      <c r="I595" s="1">
        <v>44058</v>
      </c>
      <c r="J595">
        <v>21</v>
      </c>
      <c r="K595">
        <v>0</v>
      </c>
    </row>
    <row r="596" spans="1:11" x14ac:dyDescent="0.3">
      <c r="A596" t="s">
        <v>22</v>
      </c>
      <c r="B596" t="s">
        <v>72</v>
      </c>
      <c r="C596">
        <v>2440506703</v>
      </c>
      <c r="D596" s="1">
        <v>44432</v>
      </c>
      <c r="E596" s="1">
        <v>44462</v>
      </c>
      <c r="F596">
        <v>8242</v>
      </c>
      <c r="G596">
        <v>1</v>
      </c>
      <c r="H596">
        <v>0</v>
      </c>
      <c r="I596" s="1">
        <v>44468</v>
      </c>
      <c r="J596">
        <v>36</v>
      </c>
      <c r="K596">
        <v>6</v>
      </c>
    </row>
    <row r="597" spans="1:11" x14ac:dyDescent="0.3">
      <c r="A597" t="s">
        <v>20</v>
      </c>
      <c r="B597" t="s">
        <v>109</v>
      </c>
      <c r="C597">
        <v>2441403899</v>
      </c>
      <c r="D597" s="1">
        <v>44254</v>
      </c>
      <c r="E597" s="1">
        <v>44284</v>
      </c>
      <c r="F597">
        <v>5917</v>
      </c>
      <c r="G597">
        <v>0</v>
      </c>
      <c r="H597">
        <v>0</v>
      </c>
      <c r="I597" s="1">
        <v>44277</v>
      </c>
      <c r="J597">
        <v>23</v>
      </c>
      <c r="K597">
        <v>0</v>
      </c>
    </row>
    <row r="598" spans="1:11" x14ac:dyDescent="0.3">
      <c r="A598" t="s">
        <v>20</v>
      </c>
      <c r="B598" t="s">
        <v>25</v>
      </c>
      <c r="C598">
        <v>2442634583</v>
      </c>
      <c r="D598" s="1">
        <v>44193</v>
      </c>
      <c r="E598" s="1">
        <v>44223</v>
      </c>
      <c r="F598">
        <v>4511</v>
      </c>
      <c r="G598">
        <v>0</v>
      </c>
      <c r="H598">
        <v>0</v>
      </c>
      <c r="I598" s="1">
        <v>44210</v>
      </c>
      <c r="J598">
        <v>17</v>
      </c>
      <c r="K598">
        <v>0</v>
      </c>
    </row>
    <row r="599" spans="1:11" x14ac:dyDescent="0.3">
      <c r="A599" t="s">
        <v>17</v>
      </c>
      <c r="B599" t="s">
        <v>42</v>
      </c>
      <c r="C599">
        <v>2442844131</v>
      </c>
      <c r="D599" s="1">
        <v>44301</v>
      </c>
      <c r="E599" s="1">
        <v>44331</v>
      </c>
      <c r="F599">
        <v>6419</v>
      </c>
      <c r="G599">
        <v>0</v>
      </c>
      <c r="H599">
        <v>0</v>
      </c>
      <c r="I599" s="1">
        <v>44323</v>
      </c>
      <c r="J599">
        <v>22</v>
      </c>
      <c r="K599">
        <v>0</v>
      </c>
    </row>
    <row r="600" spans="1:11" x14ac:dyDescent="0.3">
      <c r="A600" t="s">
        <v>13</v>
      </c>
      <c r="B600" t="s">
        <v>71</v>
      </c>
      <c r="C600">
        <v>2448402169</v>
      </c>
      <c r="D600" s="1">
        <v>44463</v>
      </c>
      <c r="E600" s="1">
        <v>44493</v>
      </c>
      <c r="F600">
        <v>7633</v>
      </c>
      <c r="G600">
        <v>0</v>
      </c>
      <c r="H600">
        <v>0</v>
      </c>
      <c r="I600" s="1">
        <v>44468</v>
      </c>
      <c r="J600">
        <v>5</v>
      </c>
      <c r="K600">
        <v>0</v>
      </c>
    </row>
    <row r="601" spans="1:11" x14ac:dyDescent="0.3">
      <c r="A601" t="s">
        <v>17</v>
      </c>
      <c r="B601" t="s">
        <v>42</v>
      </c>
      <c r="C601">
        <v>2455126326</v>
      </c>
      <c r="D601" s="1">
        <v>44532</v>
      </c>
      <c r="E601" s="1">
        <v>44562</v>
      </c>
      <c r="F601">
        <v>4951</v>
      </c>
      <c r="G601">
        <v>0</v>
      </c>
      <c r="H601">
        <v>0</v>
      </c>
      <c r="I601" s="1">
        <v>44568</v>
      </c>
      <c r="J601">
        <v>36</v>
      </c>
      <c r="K601">
        <v>6</v>
      </c>
    </row>
    <row r="602" spans="1:11" x14ac:dyDescent="0.3">
      <c r="A602" t="s">
        <v>11</v>
      </c>
      <c r="B602" t="s">
        <v>50</v>
      </c>
      <c r="C602">
        <v>2458578956</v>
      </c>
      <c r="D602" s="1">
        <v>44285</v>
      </c>
      <c r="E602" s="1">
        <v>44315</v>
      </c>
      <c r="F602">
        <v>6466</v>
      </c>
      <c r="G602">
        <v>0</v>
      </c>
      <c r="H602">
        <v>0</v>
      </c>
      <c r="I602" s="1">
        <v>44314</v>
      </c>
      <c r="J602">
        <v>29</v>
      </c>
      <c r="K602">
        <v>0</v>
      </c>
    </row>
    <row r="603" spans="1:11" x14ac:dyDescent="0.3">
      <c r="A603" t="s">
        <v>20</v>
      </c>
      <c r="B603" t="s">
        <v>107</v>
      </c>
      <c r="C603">
        <v>2464264785</v>
      </c>
      <c r="D603" s="1">
        <v>44521</v>
      </c>
      <c r="E603" s="1">
        <v>44551</v>
      </c>
      <c r="F603">
        <v>3422</v>
      </c>
      <c r="G603">
        <v>1</v>
      </c>
      <c r="H603">
        <v>0</v>
      </c>
      <c r="I603" s="1">
        <v>44562</v>
      </c>
      <c r="J603">
        <v>41</v>
      </c>
      <c r="K603">
        <v>11</v>
      </c>
    </row>
    <row r="604" spans="1:11" x14ac:dyDescent="0.3">
      <c r="A604" t="s">
        <v>13</v>
      </c>
      <c r="B604" t="s">
        <v>70</v>
      </c>
      <c r="C604">
        <v>2467417643</v>
      </c>
      <c r="D604" s="1">
        <v>44319</v>
      </c>
      <c r="E604" s="1">
        <v>44349</v>
      </c>
      <c r="F604">
        <v>7357</v>
      </c>
      <c r="G604">
        <v>0</v>
      </c>
      <c r="H604">
        <v>0</v>
      </c>
      <c r="I604" s="1">
        <v>44333</v>
      </c>
      <c r="J604">
        <v>14</v>
      </c>
      <c r="K604">
        <v>0</v>
      </c>
    </row>
    <row r="605" spans="1:11" x14ac:dyDescent="0.3">
      <c r="A605" t="s">
        <v>20</v>
      </c>
      <c r="B605" t="s">
        <v>43</v>
      </c>
      <c r="C605">
        <v>2468958629</v>
      </c>
      <c r="D605" s="1">
        <v>44139</v>
      </c>
      <c r="E605" s="1">
        <v>44169</v>
      </c>
      <c r="F605">
        <v>2505</v>
      </c>
      <c r="G605">
        <v>0</v>
      </c>
      <c r="H605">
        <v>0</v>
      </c>
      <c r="I605" s="1">
        <v>44150</v>
      </c>
      <c r="J605">
        <v>11</v>
      </c>
      <c r="K605">
        <v>0</v>
      </c>
    </row>
    <row r="606" spans="1:11" x14ac:dyDescent="0.3">
      <c r="A606" t="s">
        <v>20</v>
      </c>
      <c r="B606" t="s">
        <v>60</v>
      </c>
      <c r="C606">
        <v>2474022495</v>
      </c>
      <c r="D606" s="1">
        <v>44285</v>
      </c>
      <c r="E606" s="1">
        <v>44315</v>
      </c>
      <c r="F606">
        <v>2570</v>
      </c>
      <c r="G606">
        <v>0</v>
      </c>
      <c r="H606">
        <v>0</v>
      </c>
      <c r="I606" s="1">
        <v>44294</v>
      </c>
      <c r="J606">
        <v>9</v>
      </c>
      <c r="K606">
        <v>0</v>
      </c>
    </row>
    <row r="607" spans="1:11" x14ac:dyDescent="0.3">
      <c r="A607" t="s">
        <v>13</v>
      </c>
      <c r="B607" t="s">
        <v>92</v>
      </c>
      <c r="C607">
        <v>2486669145</v>
      </c>
      <c r="D607" s="1">
        <v>44510</v>
      </c>
      <c r="E607" s="1">
        <v>44540</v>
      </c>
      <c r="F607">
        <v>7462</v>
      </c>
      <c r="G607">
        <v>0</v>
      </c>
      <c r="H607">
        <v>0</v>
      </c>
      <c r="I607" s="1">
        <v>44533</v>
      </c>
      <c r="J607">
        <v>23</v>
      </c>
      <c r="K607">
        <v>0</v>
      </c>
    </row>
    <row r="608" spans="1:11" x14ac:dyDescent="0.3">
      <c r="A608" t="s">
        <v>22</v>
      </c>
      <c r="B608" t="s">
        <v>24</v>
      </c>
      <c r="C608">
        <v>2487012635</v>
      </c>
      <c r="D608" s="1">
        <v>44253</v>
      </c>
      <c r="E608" s="1">
        <v>44283</v>
      </c>
      <c r="F608">
        <v>7409</v>
      </c>
      <c r="G608">
        <v>0</v>
      </c>
      <c r="H608">
        <v>0</v>
      </c>
      <c r="I608" s="1">
        <v>44289</v>
      </c>
      <c r="J608">
        <v>36</v>
      </c>
      <c r="K608">
        <v>6</v>
      </c>
    </row>
    <row r="609" spans="1:11" x14ac:dyDescent="0.3">
      <c r="A609" t="s">
        <v>22</v>
      </c>
      <c r="B609" t="s">
        <v>47</v>
      </c>
      <c r="C609">
        <v>2487299552</v>
      </c>
      <c r="D609" s="1">
        <v>44367</v>
      </c>
      <c r="E609" s="1">
        <v>44397</v>
      </c>
      <c r="F609">
        <v>4870</v>
      </c>
      <c r="G609">
        <v>1</v>
      </c>
      <c r="H609">
        <v>0</v>
      </c>
      <c r="I609" s="1">
        <v>44407</v>
      </c>
      <c r="J609">
        <v>40</v>
      </c>
      <c r="K609">
        <v>10</v>
      </c>
    </row>
    <row r="610" spans="1:11" x14ac:dyDescent="0.3">
      <c r="A610" t="s">
        <v>22</v>
      </c>
      <c r="B610" t="s">
        <v>23</v>
      </c>
      <c r="C610">
        <v>2487366623</v>
      </c>
      <c r="D610" s="1">
        <v>44330</v>
      </c>
      <c r="E610" s="1">
        <v>44360</v>
      </c>
      <c r="F610">
        <v>8076</v>
      </c>
      <c r="G610">
        <v>1</v>
      </c>
      <c r="H610">
        <v>0</v>
      </c>
      <c r="I610" s="1">
        <v>44369</v>
      </c>
      <c r="J610">
        <v>39</v>
      </c>
      <c r="K610">
        <v>9</v>
      </c>
    </row>
    <row r="611" spans="1:11" x14ac:dyDescent="0.3">
      <c r="A611" t="s">
        <v>22</v>
      </c>
      <c r="B611" t="s">
        <v>82</v>
      </c>
      <c r="C611">
        <v>2498731372</v>
      </c>
      <c r="D611" s="1">
        <v>44320</v>
      </c>
      <c r="E611" s="1">
        <v>44350</v>
      </c>
      <c r="F611">
        <v>4259</v>
      </c>
      <c r="G611">
        <v>0</v>
      </c>
      <c r="H611">
        <v>0</v>
      </c>
      <c r="I611" s="1">
        <v>44340</v>
      </c>
      <c r="J611">
        <v>20</v>
      </c>
      <c r="K611">
        <v>0</v>
      </c>
    </row>
    <row r="612" spans="1:11" x14ac:dyDescent="0.3">
      <c r="A612" t="s">
        <v>17</v>
      </c>
      <c r="B612" t="s">
        <v>52</v>
      </c>
      <c r="C612">
        <v>2506087360</v>
      </c>
      <c r="D612" s="1">
        <v>43865</v>
      </c>
      <c r="E612" s="1">
        <v>43895</v>
      </c>
      <c r="F612">
        <v>6978</v>
      </c>
      <c r="G612">
        <v>0</v>
      </c>
      <c r="H612">
        <v>0</v>
      </c>
      <c r="I612" s="1">
        <v>43891</v>
      </c>
      <c r="J612">
        <v>26</v>
      </c>
      <c r="K612">
        <v>0</v>
      </c>
    </row>
    <row r="613" spans="1:11" x14ac:dyDescent="0.3">
      <c r="A613" t="s">
        <v>22</v>
      </c>
      <c r="B613" t="s">
        <v>65</v>
      </c>
      <c r="C613">
        <v>2511656905</v>
      </c>
      <c r="D613" s="1">
        <v>44519</v>
      </c>
      <c r="E613" s="1">
        <v>44549</v>
      </c>
      <c r="F613">
        <v>6412</v>
      </c>
      <c r="G613">
        <v>0</v>
      </c>
      <c r="H613">
        <v>0</v>
      </c>
      <c r="I613" s="1">
        <v>44533</v>
      </c>
      <c r="J613">
        <v>14</v>
      </c>
      <c r="K613">
        <v>0</v>
      </c>
    </row>
    <row r="614" spans="1:11" x14ac:dyDescent="0.3">
      <c r="A614" t="s">
        <v>13</v>
      </c>
      <c r="B614" t="s">
        <v>32</v>
      </c>
      <c r="C614">
        <v>2514985347</v>
      </c>
      <c r="D614" s="1">
        <v>44100</v>
      </c>
      <c r="E614" s="1">
        <v>44130</v>
      </c>
      <c r="F614">
        <v>5318</v>
      </c>
      <c r="G614">
        <v>0</v>
      </c>
      <c r="H614">
        <v>0</v>
      </c>
      <c r="I614" s="1">
        <v>44120</v>
      </c>
      <c r="J614">
        <v>20</v>
      </c>
      <c r="K614">
        <v>0</v>
      </c>
    </row>
    <row r="615" spans="1:11" x14ac:dyDescent="0.3">
      <c r="A615" t="s">
        <v>17</v>
      </c>
      <c r="B615" t="s">
        <v>40</v>
      </c>
      <c r="C615">
        <v>2515817366</v>
      </c>
      <c r="D615" s="1">
        <v>44422</v>
      </c>
      <c r="E615" s="1">
        <v>44452</v>
      </c>
      <c r="F615">
        <v>5953</v>
      </c>
      <c r="G615">
        <v>0</v>
      </c>
      <c r="H615">
        <v>0</v>
      </c>
      <c r="I615" s="1">
        <v>44444</v>
      </c>
      <c r="J615">
        <v>22</v>
      </c>
      <c r="K615">
        <v>0</v>
      </c>
    </row>
    <row r="616" spans="1:11" x14ac:dyDescent="0.3">
      <c r="A616" t="s">
        <v>22</v>
      </c>
      <c r="B616" t="s">
        <v>23</v>
      </c>
      <c r="C616">
        <v>2527171256</v>
      </c>
      <c r="D616" s="1">
        <v>44308</v>
      </c>
      <c r="E616" s="1">
        <v>44338</v>
      </c>
      <c r="F616">
        <v>7516</v>
      </c>
      <c r="G616">
        <v>1</v>
      </c>
      <c r="H616">
        <v>0</v>
      </c>
      <c r="I616" s="1">
        <v>44372</v>
      </c>
      <c r="J616">
        <v>64</v>
      </c>
      <c r="K616">
        <v>34</v>
      </c>
    </row>
    <row r="617" spans="1:11" x14ac:dyDescent="0.3">
      <c r="A617" t="s">
        <v>20</v>
      </c>
      <c r="B617" t="s">
        <v>46</v>
      </c>
      <c r="C617">
        <v>2528333146</v>
      </c>
      <c r="D617" s="1">
        <v>44046</v>
      </c>
      <c r="E617" s="1">
        <v>44076</v>
      </c>
      <c r="F617">
        <v>4531</v>
      </c>
      <c r="G617">
        <v>1</v>
      </c>
      <c r="H617">
        <v>1</v>
      </c>
      <c r="I617" s="1">
        <v>44062</v>
      </c>
      <c r="J617">
        <v>16</v>
      </c>
      <c r="K617">
        <v>0</v>
      </c>
    </row>
    <row r="618" spans="1:11" x14ac:dyDescent="0.3">
      <c r="A618" t="s">
        <v>22</v>
      </c>
      <c r="B618" t="s">
        <v>88</v>
      </c>
      <c r="C618">
        <v>2528705556</v>
      </c>
      <c r="D618" s="1">
        <v>44288</v>
      </c>
      <c r="E618" s="1">
        <v>44318</v>
      </c>
      <c r="F618">
        <v>6300</v>
      </c>
      <c r="G618">
        <v>0</v>
      </c>
      <c r="H618">
        <v>0</v>
      </c>
      <c r="I618" s="1">
        <v>44314</v>
      </c>
      <c r="J618">
        <v>26</v>
      </c>
      <c r="K618">
        <v>0</v>
      </c>
    </row>
    <row r="619" spans="1:11" x14ac:dyDescent="0.3">
      <c r="A619" t="s">
        <v>11</v>
      </c>
      <c r="B619" t="s">
        <v>91</v>
      </c>
      <c r="C619">
        <v>2529299296</v>
      </c>
      <c r="D619" s="1">
        <v>44500</v>
      </c>
      <c r="E619" s="1">
        <v>44530</v>
      </c>
      <c r="F619">
        <v>9471</v>
      </c>
      <c r="G619">
        <v>0</v>
      </c>
      <c r="H619">
        <v>0</v>
      </c>
      <c r="I619" s="1">
        <v>44514</v>
      </c>
      <c r="J619">
        <v>14</v>
      </c>
      <c r="K619">
        <v>0</v>
      </c>
    </row>
    <row r="620" spans="1:11" x14ac:dyDescent="0.3">
      <c r="A620" t="s">
        <v>13</v>
      </c>
      <c r="B620" t="s">
        <v>66</v>
      </c>
      <c r="C620">
        <v>2529818478</v>
      </c>
      <c r="D620" s="1">
        <v>44294</v>
      </c>
      <c r="E620" s="1">
        <v>44324</v>
      </c>
      <c r="F620">
        <v>7741</v>
      </c>
      <c r="G620">
        <v>0</v>
      </c>
      <c r="H620">
        <v>0</v>
      </c>
      <c r="I620" s="1">
        <v>44300</v>
      </c>
      <c r="J620">
        <v>6</v>
      </c>
      <c r="K620">
        <v>0</v>
      </c>
    </row>
    <row r="621" spans="1:11" x14ac:dyDescent="0.3">
      <c r="A621" t="s">
        <v>13</v>
      </c>
      <c r="B621" t="s">
        <v>71</v>
      </c>
      <c r="C621">
        <v>2536946008</v>
      </c>
      <c r="D621" s="1">
        <v>44294</v>
      </c>
      <c r="E621" s="1">
        <v>44324</v>
      </c>
      <c r="F621">
        <v>8256</v>
      </c>
      <c r="G621">
        <v>0</v>
      </c>
      <c r="H621">
        <v>0</v>
      </c>
      <c r="I621" s="1">
        <v>44298</v>
      </c>
      <c r="J621">
        <v>4</v>
      </c>
      <c r="K621">
        <v>0</v>
      </c>
    </row>
    <row r="622" spans="1:11" x14ac:dyDescent="0.3">
      <c r="A622" t="s">
        <v>17</v>
      </c>
      <c r="B622" t="s">
        <v>28</v>
      </c>
      <c r="C622">
        <v>2538593943</v>
      </c>
      <c r="D622" s="1">
        <v>44215</v>
      </c>
      <c r="E622" s="1">
        <v>44245</v>
      </c>
      <c r="F622">
        <v>7236</v>
      </c>
      <c r="G622">
        <v>1</v>
      </c>
      <c r="H622">
        <v>1</v>
      </c>
      <c r="I622" s="1">
        <v>44261</v>
      </c>
      <c r="J622">
        <v>46</v>
      </c>
      <c r="K622">
        <v>16</v>
      </c>
    </row>
    <row r="623" spans="1:11" x14ac:dyDescent="0.3">
      <c r="A623" t="s">
        <v>13</v>
      </c>
      <c r="B623" t="s">
        <v>83</v>
      </c>
      <c r="C623">
        <v>2548747107</v>
      </c>
      <c r="D623" s="1">
        <v>44142</v>
      </c>
      <c r="E623" s="1">
        <v>44172</v>
      </c>
      <c r="F623">
        <v>7382</v>
      </c>
      <c r="G623">
        <v>0</v>
      </c>
      <c r="H623">
        <v>0</v>
      </c>
      <c r="I623" s="1">
        <v>44155</v>
      </c>
      <c r="J623">
        <v>13</v>
      </c>
      <c r="K623">
        <v>0</v>
      </c>
    </row>
    <row r="624" spans="1:11" x14ac:dyDescent="0.3">
      <c r="A624" t="s">
        <v>20</v>
      </c>
      <c r="B624" t="s">
        <v>113</v>
      </c>
      <c r="C624">
        <v>2549781436</v>
      </c>
      <c r="D624" s="1">
        <v>44401</v>
      </c>
      <c r="E624" s="1">
        <v>44431</v>
      </c>
      <c r="F624">
        <v>7906</v>
      </c>
      <c r="G624">
        <v>0</v>
      </c>
      <c r="H624">
        <v>0</v>
      </c>
      <c r="I624" s="1">
        <v>44421</v>
      </c>
      <c r="J624">
        <v>20</v>
      </c>
      <c r="K624">
        <v>0</v>
      </c>
    </row>
    <row r="625" spans="1:11" x14ac:dyDescent="0.3">
      <c r="A625" t="s">
        <v>20</v>
      </c>
      <c r="B625" t="s">
        <v>102</v>
      </c>
      <c r="C625">
        <v>2556169247</v>
      </c>
      <c r="D625" s="1">
        <v>44253</v>
      </c>
      <c r="E625" s="1">
        <v>44283</v>
      </c>
      <c r="F625">
        <v>3988</v>
      </c>
      <c r="G625">
        <v>0</v>
      </c>
      <c r="H625">
        <v>0</v>
      </c>
      <c r="I625" s="1">
        <v>44281</v>
      </c>
      <c r="J625">
        <v>28</v>
      </c>
      <c r="K625">
        <v>0</v>
      </c>
    </row>
    <row r="626" spans="1:11" x14ac:dyDescent="0.3">
      <c r="A626" t="s">
        <v>11</v>
      </c>
      <c r="B626" t="s">
        <v>54</v>
      </c>
      <c r="C626">
        <v>2561298121</v>
      </c>
      <c r="D626" s="1">
        <v>44197</v>
      </c>
      <c r="E626" s="1">
        <v>44227</v>
      </c>
      <c r="F626">
        <v>3610</v>
      </c>
      <c r="G626">
        <v>0</v>
      </c>
      <c r="H626">
        <v>0</v>
      </c>
      <c r="I626" s="1">
        <v>44209</v>
      </c>
      <c r="J626">
        <v>12</v>
      </c>
      <c r="K626">
        <v>0</v>
      </c>
    </row>
    <row r="627" spans="1:11" x14ac:dyDescent="0.3">
      <c r="A627" t="s">
        <v>17</v>
      </c>
      <c r="B627" t="s">
        <v>28</v>
      </c>
      <c r="C627">
        <v>2567314578</v>
      </c>
      <c r="D627" s="1">
        <v>44300</v>
      </c>
      <c r="E627" s="1">
        <v>44330</v>
      </c>
      <c r="F627">
        <v>8126</v>
      </c>
      <c r="G627">
        <v>0</v>
      </c>
      <c r="H627">
        <v>0</v>
      </c>
      <c r="I627" s="1">
        <v>44323</v>
      </c>
      <c r="J627">
        <v>23</v>
      </c>
      <c r="K627">
        <v>0</v>
      </c>
    </row>
    <row r="628" spans="1:11" x14ac:dyDescent="0.3">
      <c r="A628" t="s">
        <v>22</v>
      </c>
      <c r="B628" t="s">
        <v>58</v>
      </c>
      <c r="C628">
        <v>2570203308</v>
      </c>
      <c r="D628" s="1">
        <v>43979</v>
      </c>
      <c r="E628" s="1">
        <v>44009</v>
      </c>
      <c r="F628">
        <v>4433</v>
      </c>
      <c r="G628">
        <v>0</v>
      </c>
      <c r="H628">
        <v>0</v>
      </c>
      <c r="I628" s="1">
        <v>44011</v>
      </c>
      <c r="J628">
        <v>32</v>
      </c>
      <c r="K628">
        <v>2</v>
      </c>
    </row>
    <row r="629" spans="1:11" x14ac:dyDescent="0.3">
      <c r="A629" t="s">
        <v>13</v>
      </c>
      <c r="B629" t="s">
        <v>14</v>
      </c>
      <c r="C629">
        <v>2571390571</v>
      </c>
      <c r="D629" s="1">
        <v>44371</v>
      </c>
      <c r="E629" s="1">
        <v>44401</v>
      </c>
      <c r="F629">
        <v>9062</v>
      </c>
      <c r="G629">
        <v>0</v>
      </c>
      <c r="H629">
        <v>0</v>
      </c>
      <c r="I629" s="1">
        <v>44406</v>
      </c>
      <c r="J629">
        <v>35</v>
      </c>
      <c r="K629">
        <v>5</v>
      </c>
    </row>
    <row r="630" spans="1:11" x14ac:dyDescent="0.3">
      <c r="A630" t="s">
        <v>20</v>
      </c>
      <c r="B630" t="s">
        <v>109</v>
      </c>
      <c r="C630">
        <v>2585470999</v>
      </c>
      <c r="D630" s="1">
        <v>43907</v>
      </c>
      <c r="E630" s="1">
        <v>43937</v>
      </c>
      <c r="F630">
        <v>3457</v>
      </c>
      <c r="G630">
        <v>0</v>
      </c>
      <c r="H630">
        <v>0</v>
      </c>
      <c r="I630" s="1">
        <v>43930</v>
      </c>
      <c r="J630">
        <v>23</v>
      </c>
      <c r="K630">
        <v>0</v>
      </c>
    </row>
    <row r="631" spans="1:11" x14ac:dyDescent="0.3">
      <c r="A631" t="s">
        <v>11</v>
      </c>
      <c r="B631" t="s">
        <v>45</v>
      </c>
      <c r="C631">
        <v>2592238538</v>
      </c>
      <c r="D631" s="1">
        <v>43978</v>
      </c>
      <c r="E631" s="1">
        <v>44008</v>
      </c>
      <c r="F631">
        <v>9225</v>
      </c>
      <c r="G631">
        <v>1</v>
      </c>
      <c r="H631">
        <v>1</v>
      </c>
      <c r="I631" s="1">
        <v>44011</v>
      </c>
      <c r="J631">
        <v>33</v>
      </c>
      <c r="K631">
        <v>3</v>
      </c>
    </row>
    <row r="632" spans="1:11" x14ac:dyDescent="0.3">
      <c r="A632" t="s">
        <v>11</v>
      </c>
      <c r="B632" t="s">
        <v>39</v>
      </c>
      <c r="C632">
        <v>2597867711</v>
      </c>
      <c r="D632" s="1">
        <v>44215</v>
      </c>
      <c r="E632" s="1">
        <v>44245</v>
      </c>
      <c r="F632">
        <v>5582</v>
      </c>
      <c r="G632">
        <v>0</v>
      </c>
      <c r="H632">
        <v>0</v>
      </c>
      <c r="I632" s="1">
        <v>44239</v>
      </c>
      <c r="J632">
        <v>24</v>
      </c>
      <c r="K632">
        <v>0</v>
      </c>
    </row>
    <row r="633" spans="1:11" x14ac:dyDescent="0.3">
      <c r="A633" t="s">
        <v>17</v>
      </c>
      <c r="B633" t="s">
        <v>34</v>
      </c>
      <c r="C633">
        <v>2601239901</v>
      </c>
      <c r="D633" s="1">
        <v>44072</v>
      </c>
      <c r="E633" s="1">
        <v>44102</v>
      </c>
      <c r="F633">
        <v>5554</v>
      </c>
      <c r="G633">
        <v>1</v>
      </c>
      <c r="H633">
        <v>0</v>
      </c>
      <c r="I633" s="1">
        <v>44117</v>
      </c>
      <c r="J633">
        <v>45</v>
      </c>
      <c r="K633">
        <v>15</v>
      </c>
    </row>
    <row r="634" spans="1:11" x14ac:dyDescent="0.3">
      <c r="A634" t="s">
        <v>11</v>
      </c>
      <c r="B634" t="s">
        <v>44</v>
      </c>
      <c r="C634">
        <v>2603539730</v>
      </c>
      <c r="D634" s="1">
        <v>43886</v>
      </c>
      <c r="E634" s="1">
        <v>43916</v>
      </c>
      <c r="F634">
        <v>8321</v>
      </c>
      <c r="G634">
        <v>0</v>
      </c>
      <c r="H634">
        <v>0</v>
      </c>
      <c r="I634" s="1">
        <v>43909</v>
      </c>
      <c r="J634">
        <v>23</v>
      </c>
      <c r="K634">
        <v>0</v>
      </c>
    </row>
    <row r="635" spans="1:11" x14ac:dyDescent="0.3">
      <c r="A635" t="s">
        <v>22</v>
      </c>
      <c r="B635" t="s">
        <v>72</v>
      </c>
      <c r="C635">
        <v>2606687623</v>
      </c>
      <c r="D635" s="1">
        <v>44039</v>
      </c>
      <c r="E635" s="1">
        <v>44069</v>
      </c>
      <c r="F635">
        <v>6317</v>
      </c>
      <c r="G635">
        <v>0</v>
      </c>
      <c r="H635">
        <v>0</v>
      </c>
      <c r="I635" s="1">
        <v>44065</v>
      </c>
      <c r="J635">
        <v>26</v>
      </c>
      <c r="K635">
        <v>0</v>
      </c>
    </row>
    <row r="636" spans="1:11" x14ac:dyDescent="0.3">
      <c r="A636" t="s">
        <v>13</v>
      </c>
      <c r="B636" t="s">
        <v>92</v>
      </c>
      <c r="C636">
        <v>1905229160</v>
      </c>
      <c r="D636" s="1">
        <v>44038</v>
      </c>
      <c r="E636" s="1">
        <v>44068</v>
      </c>
      <c r="F636">
        <v>7822</v>
      </c>
      <c r="G636">
        <v>1</v>
      </c>
      <c r="H636">
        <v>0</v>
      </c>
      <c r="I636" s="1">
        <v>44076</v>
      </c>
      <c r="J636">
        <v>38</v>
      </c>
      <c r="K636">
        <v>8</v>
      </c>
    </row>
    <row r="637" spans="1:11" x14ac:dyDescent="0.3">
      <c r="A637" t="s">
        <v>11</v>
      </c>
      <c r="B637" t="s">
        <v>61</v>
      </c>
      <c r="C637">
        <v>2620239474</v>
      </c>
      <c r="D637" s="1">
        <v>44147</v>
      </c>
      <c r="E637" s="1">
        <v>44177</v>
      </c>
      <c r="F637">
        <v>7612</v>
      </c>
      <c r="G637">
        <v>1</v>
      </c>
      <c r="H637">
        <v>0</v>
      </c>
      <c r="I637" s="1">
        <v>44188</v>
      </c>
      <c r="J637">
        <v>41</v>
      </c>
      <c r="K637">
        <v>11</v>
      </c>
    </row>
    <row r="638" spans="1:11" x14ac:dyDescent="0.3">
      <c r="A638" t="s">
        <v>11</v>
      </c>
      <c r="B638" t="s">
        <v>38</v>
      </c>
      <c r="C638">
        <v>2624507671</v>
      </c>
      <c r="D638" s="1">
        <v>44458</v>
      </c>
      <c r="E638" s="1">
        <v>44488</v>
      </c>
      <c r="F638">
        <v>6858</v>
      </c>
      <c r="G638">
        <v>0</v>
      </c>
      <c r="H638">
        <v>0</v>
      </c>
      <c r="I638" s="1">
        <v>44478</v>
      </c>
      <c r="J638">
        <v>20</v>
      </c>
      <c r="K638">
        <v>0</v>
      </c>
    </row>
    <row r="639" spans="1:11" x14ac:dyDescent="0.3">
      <c r="A639" t="s">
        <v>22</v>
      </c>
      <c r="B639" t="s">
        <v>26</v>
      </c>
      <c r="C639">
        <v>2631512798</v>
      </c>
      <c r="D639" s="1">
        <v>44302</v>
      </c>
      <c r="E639" s="1">
        <v>44332</v>
      </c>
      <c r="F639">
        <v>7761</v>
      </c>
      <c r="G639">
        <v>0</v>
      </c>
      <c r="H639">
        <v>0</v>
      </c>
      <c r="I639" s="1">
        <v>44313</v>
      </c>
      <c r="J639">
        <v>11</v>
      </c>
      <c r="K639">
        <v>0</v>
      </c>
    </row>
    <row r="640" spans="1:11" x14ac:dyDescent="0.3">
      <c r="A640" t="s">
        <v>20</v>
      </c>
      <c r="B640" t="s">
        <v>21</v>
      </c>
      <c r="C640">
        <v>2634865247</v>
      </c>
      <c r="D640" s="1">
        <v>44511</v>
      </c>
      <c r="E640" s="1">
        <v>44541</v>
      </c>
      <c r="F640">
        <v>5443</v>
      </c>
      <c r="G640">
        <v>0</v>
      </c>
      <c r="H640">
        <v>0</v>
      </c>
      <c r="I640" s="1">
        <v>44548</v>
      </c>
      <c r="J640">
        <v>37</v>
      </c>
      <c r="K640">
        <v>7</v>
      </c>
    </row>
    <row r="641" spans="1:11" x14ac:dyDescent="0.3">
      <c r="A641" t="s">
        <v>11</v>
      </c>
      <c r="B641" t="s">
        <v>79</v>
      </c>
      <c r="C641">
        <v>2637006256</v>
      </c>
      <c r="D641" s="1">
        <v>44128</v>
      </c>
      <c r="E641" s="1">
        <v>44158</v>
      </c>
      <c r="F641">
        <v>4632</v>
      </c>
      <c r="G641">
        <v>0</v>
      </c>
      <c r="H641">
        <v>0</v>
      </c>
      <c r="I641" s="1">
        <v>44142</v>
      </c>
      <c r="J641">
        <v>14</v>
      </c>
      <c r="K641">
        <v>0</v>
      </c>
    </row>
    <row r="642" spans="1:11" x14ac:dyDescent="0.3">
      <c r="A642" t="s">
        <v>17</v>
      </c>
      <c r="B642" t="s">
        <v>42</v>
      </c>
      <c r="C642">
        <v>2640415165</v>
      </c>
      <c r="D642" s="1">
        <v>44208</v>
      </c>
      <c r="E642" s="1">
        <v>44238</v>
      </c>
      <c r="F642">
        <v>3696</v>
      </c>
      <c r="G642">
        <v>0</v>
      </c>
      <c r="H642">
        <v>0</v>
      </c>
      <c r="I642" s="1">
        <v>44236</v>
      </c>
      <c r="J642">
        <v>28</v>
      </c>
      <c r="K642">
        <v>0</v>
      </c>
    </row>
    <row r="643" spans="1:11" x14ac:dyDescent="0.3">
      <c r="A643" t="s">
        <v>13</v>
      </c>
      <c r="B643" t="s">
        <v>104</v>
      </c>
      <c r="C643">
        <v>2649653276</v>
      </c>
      <c r="D643" s="1">
        <v>43965</v>
      </c>
      <c r="E643" s="1">
        <v>43995</v>
      </c>
      <c r="F643">
        <v>5288</v>
      </c>
      <c r="G643">
        <v>0</v>
      </c>
      <c r="H643">
        <v>0</v>
      </c>
      <c r="I643" s="1">
        <v>43984</v>
      </c>
      <c r="J643">
        <v>19</v>
      </c>
      <c r="K643">
        <v>0</v>
      </c>
    </row>
    <row r="644" spans="1:11" x14ac:dyDescent="0.3">
      <c r="A644" t="s">
        <v>22</v>
      </c>
      <c r="B644" t="s">
        <v>67</v>
      </c>
      <c r="C644">
        <v>2652788570</v>
      </c>
      <c r="D644" s="1">
        <v>44137</v>
      </c>
      <c r="E644" s="1">
        <v>44167</v>
      </c>
      <c r="F644">
        <v>5653</v>
      </c>
      <c r="G644">
        <v>0</v>
      </c>
      <c r="H644">
        <v>0</v>
      </c>
      <c r="I644" s="1">
        <v>44174</v>
      </c>
      <c r="J644">
        <v>37</v>
      </c>
      <c r="K644">
        <v>7</v>
      </c>
    </row>
    <row r="645" spans="1:11" x14ac:dyDescent="0.3">
      <c r="A645" t="s">
        <v>17</v>
      </c>
      <c r="B645" t="s">
        <v>97</v>
      </c>
      <c r="C645">
        <v>2659238903</v>
      </c>
      <c r="D645" s="1">
        <v>44264</v>
      </c>
      <c r="E645" s="1">
        <v>44294</v>
      </c>
      <c r="F645">
        <v>4686</v>
      </c>
      <c r="G645">
        <v>0</v>
      </c>
      <c r="H645">
        <v>0</v>
      </c>
      <c r="I645" s="1">
        <v>44298</v>
      </c>
      <c r="J645">
        <v>34</v>
      </c>
      <c r="K645">
        <v>4</v>
      </c>
    </row>
    <row r="646" spans="1:11" x14ac:dyDescent="0.3">
      <c r="A646" t="s">
        <v>17</v>
      </c>
      <c r="B646" t="s">
        <v>101</v>
      </c>
      <c r="C646">
        <v>2666514859</v>
      </c>
      <c r="D646" s="1">
        <v>44435</v>
      </c>
      <c r="E646" s="1">
        <v>44465</v>
      </c>
      <c r="F646">
        <v>9982</v>
      </c>
      <c r="G646">
        <v>1</v>
      </c>
      <c r="H646">
        <v>0</v>
      </c>
      <c r="I646" s="1">
        <v>44475</v>
      </c>
      <c r="J646">
        <v>40</v>
      </c>
      <c r="K646">
        <v>10</v>
      </c>
    </row>
    <row r="647" spans="1:11" x14ac:dyDescent="0.3">
      <c r="A647" t="s">
        <v>22</v>
      </c>
      <c r="B647" t="s">
        <v>58</v>
      </c>
      <c r="C647">
        <v>2669865910</v>
      </c>
      <c r="D647" s="1">
        <v>44446</v>
      </c>
      <c r="E647" s="1">
        <v>44476</v>
      </c>
      <c r="F647">
        <v>1453</v>
      </c>
      <c r="G647">
        <v>0</v>
      </c>
      <c r="H647">
        <v>0</v>
      </c>
      <c r="I647" s="1">
        <v>44472</v>
      </c>
      <c r="J647">
        <v>26</v>
      </c>
      <c r="K647">
        <v>0</v>
      </c>
    </row>
    <row r="648" spans="1:11" x14ac:dyDescent="0.3">
      <c r="A648" t="s">
        <v>11</v>
      </c>
      <c r="B648" t="s">
        <v>64</v>
      </c>
      <c r="C648">
        <v>2672884008</v>
      </c>
      <c r="D648" s="1">
        <v>44370</v>
      </c>
      <c r="E648" s="1">
        <v>44400</v>
      </c>
      <c r="F648">
        <v>8856</v>
      </c>
      <c r="G648">
        <v>0</v>
      </c>
      <c r="H648">
        <v>0</v>
      </c>
      <c r="I648" s="1">
        <v>44380</v>
      </c>
      <c r="J648">
        <v>10</v>
      </c>
      <c r="K648">
        <v>0</v>
      </c>
    </row>
    <row r="649" spans="1:11" x14ac:dyDescent="0.3">
      <c r="A649" t="s">
        <v>17</v>
      </c>
      <c r="B649" t="s">
        <v>97</v>
      </c>
      <c r="C649">
        <v>2675977268</v>
      </c>
      <c r="D649" s="1">
        <v>44345</v>
      </c>
      <c r="E649" s="1">
        <v>44375</v>
      </c>
      <c r="F649">
        <v>6735</v>
      </c>
      <c r="G649">
        <v>1</v>
      </c>
      <c r="H649">
        <v>0</v>
      </c>
      <c r="I649" s="1">
        <v>44400</v>
      </c>
      <c r="J649">
        <v>55</v>
      </c>
      <c r="K649">
        <v>25</v>
      </c>
    </row>
    <row r="650" spans="1:11" x14ac:dyDescent="0.3">
      <c r="A650" t="s">
        <v>11</v>
      </c>
      <c r="B650" t="s">
        <v>15</v>
      </c>
      <c r="C650">
        <v>2677499546</v>
      </c>
      <c r="D650" s="1">
        <v>44482</v>
      </c>
      <c r="E650" s="1">
        <v>44512</v>
      </c>
      <c r="F650">
        <v>5418</v>
      </c>
      <c r="G650">
        <v>0</v>
      </c>
      <c r="H650">
        <v>0</v>
      </c>
      <c r="I650" s="1">
        <v>44487</v>
      </c>
      <c r="J650">
        <v>5</v>
      </c>
      <c r="K650">
        <v>0</v>
      </c>
    </row>
    <row r="651" spans="1:11" x14ac:dyDescent="0.3">
      <c r="A651" t="s">
        <v>22</v>
      </c>
      <c r="B651" t="s">
        <v>67</v>
      </c>
      <c r="C651">
        <v>2680537112</v>
      </c>
      <c r="D651" s="1">
        <v>44196</v>
      </c>
      <c r="E651" s="1">
        <v>44226</v>
      </c>
      <c r="F651">
        <v>4968</v>
      </c>
      <c r="G651">
        <v>0</v>
      </c>
      <c r="H651">
        <v>0</v>
      </c>
      <c r="I651" s="1">
        <v>44229</v>
      </c>
      <c r="J651">
        <v>33</v>
      </c>
      <c r="K651">
        <v>3</v>
      </c>
    </row>
    <row r="652" spans="1:11" x14ac:dyDescent="0.3">
      <c r="A652" t="s">
        <v>13</v>
      </c>
      <c r="B652" t="s">
        <v>92</v>
      </c>
      <c r="C652">
        <v>2686795105</v>
      </c>
      <c r="D652" s="1">
        <v>44210</v>
      </c>
      <c r="E652" s="1">
        <v>44240</v>
      </c>
      <c r="F652">
        <v>5186</v>
      </c>
      <c r="G652">
        <v>0</v>
      </c>
      <c r="H652">
        <v>0</v>
      </c>
      <c r="I652" s="1">
        <v>44236</v>
      </c>
      <c r="J652">
        <v>26</v>
      </c>
      <c r="K652">
        <v>0</v>
      </c>
    </row>
    <row r="653" spans="1:11" x14ac:dyDescent="0.3">
      <c r="A653" t="s">
        <v>11</v>
      </c>
      <c r="B653" t="s">
        <v>79</v>
      </c>
      <c r="C653">
        <v>2690415975</v>
      </c>
      <c r="D653" s="1">
        <v>44032</v>
      </c>
      <c r="E653" s="1">
        <v>44062</v>
      </c>
      <c r="F653">
        <v>8454</v>
      </c>
      <c r="G653">
        <v>0</v>
      </c>
      <c r="H653">
        <v>0</v>
      </c>
      <c r="I653" s="1">
        <v>44056</v>
      </c>
      <c r="J653">
        <v>24</v>
      </c>
      <c r="K653">
        <v>0</v>
      </c>
    </row>
    <row r="654" spans="1:11" x14ac:dyDescent="0.3">
      <c r="A654" t="s">
        <v>13</v>
      </c>
      <c r="B654" t="s">
        <v>35</v>
      </c>
      <c r="C654">
        <v>2691990675</v>
      </c>
      <c r="D654" s="1">
        <v>43952</v>
      </c>
      <c r="E654" s="1">
        <v>43982</v>
      </c>
      <c r="F654">
        <v>9370</v>
      </c>
      <c r="G654">
        <v>0</v>
      </c>
      <c r="H654">
        <v>0</v>
      </c>
      <c r="I654" s="1">
        <v>43972</v>
      </c>
      <c r="J654">
        <v>20</v>
      </c>
      <c r="K654">
        <v>0</v>
      </c>
    </row>
    <row r="655" spans="1:11" x14ac:dyDescent="0.3">
      <c r="A655" t="s">
        <v>22</v>
      </c>
      <c r="B655" t="s">
        <v>99</v>
      </c>
      <c r="C655">
        <v>2693687613</v>
      </c>
      <c r="D655" s="1">
        <v>44506</v>
      </c>
      <c r="E655" s="1">
        <v>44536</v>
      </c>
      <c r="F655">
        <v>5624</v>
      </c>
      <c r="G655">
        <v>0</v>
      </c>
      <c r="H655">
        <v>0</v>
      </c>
      <c r="I655" s="1">
        <v>44527</v>
      </c>
      <c r="J655">
        <v>21</v>
      </c>
      <c r="K655">
        <v>0</v>
      </c>
    </row>
    <row r="656" spans="1:11" x14ac:dyDescent="0.3">
      <c r="A656" t="s">
        <v>20</v>
      </c>
      <c r="B656" t="s">
        <v>109</v>
      </c>
      <c r="C656">
        <v>2694732247</v>
      </c>
      <c r="D656" s="1">
        <v>43908</v>
      </c>
      <c r="E656" s="1">
        <v>43938</v>
      </c>
      <c r="F656">
        <v>3008</v>
      </c>
      <c r="G656">
        <v>0</v>
      </c>
      <c r="H656">
        <v>0</v>
      </c>
      <c r="I656" s="1">
        <v>43930</v>
      </c>
      <c r="J656">
        <v>22</v>
      </c>
      <c r="K656">
        <v>0</v>
      </c>
    </row>
    <row r="657" spans="1:11" x14ac:dyDescent="0.3">
      <c r="A657" t="s">
        <v>20</v>
      </c>
      <c r="B657" t="s">
        <v>63</v>
      </c>
      <c r="C657">
        <v>2698045799</v>
      </c>
      <c r="D657" s="1">
        <v>44281</v>
      </c>
      <c r="E657" s="1">
        <v>44311</v>
      </c>
      <c r="F657">
        <v>5516</v>
      </c>
      <c r="G657">
        <v>1</v>
      </c>
      <c r="H657">
        <v>0</v>
      </c>
      <c r="I657" s="1">
        <v>44343</v>
      </c>
      <c r="J657">
        <v>62</v>
      </c>
      <c r="K657">
        <v>32</v>
      </c>
    </row>
    <row r="658" spans="1:11" x14ac:dyDescent="0.3">
      <c r="A658" t="s">
        <v>13</v>
      </c>
      <c r="B658" t="s">
        <v>95</v>
      </c>
      <c r="C658">
        <v>2699755955</v>
      </c>
      <c r="D658" s="1">
        <v>44369</v>
      </c>
      <c r="E658" s="1">
        <v>44399</v>
      </c>
      <c r="F658">
        <v>3881</v>
      </c>
      <c r="G658">
        <v>0</v>
      </c>
      <c r="H658">
        <v>0</v>
      </c>
      <c r="I658" s="1">
        <v>44404</v>
      </c>
      <c r="J658">
        <v>35</v>
      </c>
      <c r="K658">
        <v>5</v>
      </c>
    </row>
    <row r="659" spans="1:11" x14ac:dyDescent="0.3">
      <c r="A659" t="s">
        <v>22</v>
      </c>
      <c r="B659" t="s">
        <v>82</v>
      </c>
      <c r="C659">
        <v>2702927066</v>
      </c>
      <c r="D659" s="1">
        <v>44330</v>
      </c>
      <c r="E659" s="1">
        <v>44360</v>
      </c>
      <c r="F659">
        <v>4307</v>
      </c>
      <c r="G659">
        <v>0</v>
      </c>
      <c r="H659">
        <v>0</v>
      </c>
      <c r="I659" s="1">
        <v>44344</v>
      </c>
      <c r="J659">
        <v>14</v>
      </c>
      <c r="K659">
        <v>0</v>
      </c>
    </row>
    <row r="660" spans="1:11" x14ac:dyDescent="0.3">
      <c r="A660" t="s">
        <v>11</v>
      </c>
      <c r="B660" t="s">
        <v>110</v>
      </c>
      <c r="C660">
        <v>2714712437</v>
      </c>
      <c r="D660" s="1">
        <v>44193</v>
      </c>
      <c r="E660" s="1">
        <v>44223</v>
      </c>
      <c r="F660">
        <v>9631</v>
      </c>
      <c r="G660">
        <v>0</v>
      </c>
      <c r="H660">
        <v>0</v>
      </c>
      <c r="I660" s="1">
        <v>44218</v>
      </c>
      <c r="J660">
        <v>25</v>
      </c>
      <c r="K660">
        <v>0</v>
      </c>
    </row>
    <row r="661" spans="1:11" x14ac:dyDescent="0.3">
      <c r="A661" t="s">
        <v>17</v>
      </c>
      <c r="B661" t="s">
        <v>33</v>
      </c>
      <c r="C661">
        <v>2717531125</v>
      </c>
      <c r="D661" s="1">
        <v>44109</v>
      </c>
      <c r="E661" s="1">
        <v>44139</v>
      </c>
      <c r="F661">
        <v>8313</v>
      </c>
      <c r="G661">
        <v>1</v>
      </c>
      <c r="H661">
        <v>0</v>
      </c>
      <c r="I661" s="1">
        <v>44132</v>
      </c>
      <c r="J661">
        <v>23</v>
      </c>
      <c r="K661">
        <v>0</v>
      </c>
    </row>
    <row r="662" spans="1:11" x14ac:dyDescent="0.3">
      <c r="A662" t="s">
        <v>17</v>
      </c>
      <c r="B662" t="s">
        <v>18</v>
      </c>
      <c r="C662">
        <v>2726493725</v>
      </c>
      <c r="D662" s="1">
        <v>44240</v>
      </c>
      <c r="E662" s="1">
        <v>44270</v>
      </c>
      <c r="F662">
        <v>5735</v>
      </c>
      <c r="G662">
        <v>0</v>
      </c>
      <c r="H662">
        <v>0</v>
      </c>
      <c r="I662" s="1">
        <v>44252</v>
      </c>
      <c r="J662">
        <v>12</v>
      </c>
      <c r="K662">
        <v>0</v>
      </c>
    </row>
    <row r="663" spans="1:11" x14ac:dyDescent="0.3">
      <c r="A663" t="s">
        <v>11</v>
      </c>
      <c r="B663" t="s">
        <v>110</v>
      </c>
      <c r="C663">
        <v>2726898858</v>
      </c>
      <c r="D663" s="1">
        <v>44348</v>
      </c>
      <c r="E663" s="1">
        <v>44378</v>
      </c>
      <c r="F663">
        <v>7798</v>
      </c>
      <c r="G663">
        <v>0</v>
      </c>
      <c r="H663">
        <v>0</v>
      </c>
      <c r="I663" s="1">
        <v>44365</v>
      </c>
      <c r="J663">
        <v>17</v>
      </c>
      <c r="K663">
        <v>0</v>
      </c>
    </row>
    <row r="664" spans="1:11" x14ac:dyDescent="0.3">
      <c r="A664" t="s">
        <v>13</v>
      </c>
      <c r="B664" t="s">
        <v>29</v>
      </c>
      <c r="C664">
        <v>9275623026</v>
      </c>
      <c r="D664" s="1">
        <v>44039</v>
      </c>
      <c r="E664" s="1">
        <v>44069</v>
      </c>
      <c r="F664">
        <v>6995</v>
      </c>
      <c r="G664">
        <v>1</v>
      </c>
      <c r="H664">
        <v>1</v>
      </c>
      <c r="I664" s="1">
        <v>44106</v>
      </c>
      <c r="J664">
        <v>67</v>
      </c>
      <c r="K664">
        <v>37</v>
      </c>
    </row>
    <row r="665" spans="1:11" x14ac:dyDescent="0.3">
      <c r="A665" t="s">
        <v>13</v>
      </c>
      <c r="B665" t="s">
        <v>41</v>
      </c>
      <c r="C665">
        <v>312361525</v>
      </c>
      <c r="D665" s="1">
        <v>44017</v>
      </c>
      <c r="E665" s="1">
        <v>44047</v>
      </c>
      <c r="F665">
        <v>6613</v>
      </c>
      <c r="G665">
        <v>1</v>
      </c>
      <c r="H665">
        <v>0</v>
      </c>
      <c r="I665" s="1">
        <v>44056</v>
      </c>
      <c r="J665">
        <v>39</v>
      </c>
      <c r="K665">
        <v>9</v>
      </c>
    </row>
    <row r="666" spans="1:11" x14ac:dyDescent="0.3">
      <c r="A666" t="s">
        <v>13</v>
      </c>
      <c r="B666" t="s">
        <v>70</v>
      </c>
      <c r="C666">
        <v>2741619477</v>
      </c>
      <c r="D666" s="1">
        <v>44358</v>
      </c>
      <c r="E666" s="1">
        <v>44388</v>
      </c>
      <c r="F666">
        <v>8819</v>
      </c>
      <c r="G666">
        <v>0</v>
      </c>
      <c r="H666">
        <v>0</v>
      </c>
      <c r="I666" s="1">
        <v>44383</v>
      </c>
      <c r="J666">
        <v>25</v>
      </c>
      <c r="K666">
        <v>0</v>
      </c>
    </row>
    <row r="667" spans="1:11" x14ac:dyDescent="0.3">
      <c r="A667" t="s">
        <v>11</v>
      </c>
      <c r="B667" t="s">
        <v>49</v>
      </c>
      <c r="C667">
        <v>2742482273</v>
      </c>
      <c r="D667" s="1">
        <v>44150</v>
      </c>
      <c r="E667" s="1">
        <v>44180</v>
      </c>
      <c r="F667">
        <v>5593</v>
      </c>
      <c r="G667">
        <v>1</v>
      </c>
      <c r="H667">
        <v>0</v>
      </c>
      <c r="I667" s="1">
        <v>44171</v>
      </c>
      <c r="J667">
        <v>21</v>
      </c>
      <c r="K667">
        <v>0</v>
      </c>
    </row>
    <row r="668" spans="1:11" x14ac:dyDescent="0.3">
      <c r="A668" t="s">
        <v>20</v>
      </c>
      <c r="B668" t="s">
        <v>113</v>
      </c>
      <c r="C668">
        <v>2744921812</v>
      </c>
      <c r="D668" s="1">
        <v>44063</v>
      </c>
      <c r="E668" s="1">
        <v>44093</v>
      </c>
      <c r="F668">
        <v>5205</v>
      </c>
      <c r="G668">
        <v>0</v>
      </c>
      <c r="H668">
        <v>0</v>
      </c>
      <c r="I668" s="1">
        <v>44080</v>
      </c>
      <c r="J668">
        <v>17</v>
      </c>
      <c r="K668">
        <v>0</v>
      </c>
    </row>
    <row r="669" spans="1:11" x14ac:dyDescent="0.3">
      <c r="A669" t="s">
        <v>20</v>
      </c>
      <c r="B669" t="s">
        <v>63</v>
      </c>
      <c r="C669">
        <v>2745672878</v>
      </c>
      <c r="D669" s="1">
        <v>44149</v>
      </c>
      <c r="E669" s="1">
        <v>44179</v>
      </c>
      <c r="F669">
        <v>2305</v>
      </c>
      <c r="G669">
        <v>0</v>
      </c>
      <c r="H669">
        <v>0</v>
      </c>
      <c r="I669" s="1">
        <v>44190</v>
      </c>
      <c r="J669">
        <v>41</v>
      </c>
      <c r="K669">
        <v>11</v>
      </c>
    </row>
    <row r="670" spans="1:11" x14ac:dyDescent="0.3">
      <c r="A670" t="s">
        <v>17</v>
      </c>
      <c r="B670" t="s">
        <v>93</v>
      </c>
      <c r="C670">
        <v>2746735879</v>
      </c>
      <c r="D670" s="1">
        <v>44280</v>
      </c>
      <c r="E670" s="1">
        <v>44310</v>
      </c>
      <c r="F670">
        <v>5079</v>
      </c>
      <c r="G670">
        <v>1</v>
      </c>
      <c r="H670">
        <v>0</v>
      </c>
      <c r="I670" s="1">
        <v>44322</v>
      </c>
      <c r="J670">
        <v>42</v>
      </c>
      <c r="K670">
        <v>12</v>
      </c>
    </row>
    <row r="671" spans="1:11" x14ac:dyDescent="0.3">
      <c r="A671" t="s">
        <v>13</v>
      </c>
      <c r="B671" t="s">
        <v>92</v>
      </c>
      <c r="C671">
        <v>8467769345</v>
      </c>
      <c r="D671" s="1">
        <v>44040</v>
      </c>
      <c r="E671" s="1">
        <v>44070</v>
      </c>
      <c r="F671">
        <v>8676</v>
      </c>
      <c r="G671">
        <v>1</v>
      </c>
      <c r="H671">
        <v>1</v>
      </c>
      <c r="I671" s="1">
        <v>44089</v>
      </c>
      <c r="J671">
        <v>49</v>
      </c>
      <c r="K671">
        <v>19</v>
      </c>
    </row>
    <row r="672" spans="1:11" x14ac:dyDescent="0.3">
      <c r="A672" t="s">
        <v>11</v>
      </c>
      <c r="B672" t="s">
        <v>12</v>
      </c>
      <c r="C672">
        <v>2748334767</v>
      </c>
      <c r="D672" s="1">
        <v>44371</v>
      </c>
      <c r="E672" s="1">
        <v>44401</v>
      </c>
      <c r="F672">
        <v>6166</v>
      </c>
      <c r="G672">
        <v>0</v>
      </c>
      <c r="H672">
        <v>0</v>
      </c>
      <c r="I672" s="1">
        <v>44388</v>
      </c>
      <c r="J672">
        <v>17</v>
      </c>
      <c r="K672">
        <v>0</v>
      </c>
    </row>
    <row r="673" spans="1:11" x14ac:dyDescent="0.3">
      <c r="A673" t="s">
        <v>11</v>
      </c>
      <c r="B673" t="s">
        <v>105</v>
      </c>
      <c r="C673">
        <v>2752068327</v>
      </c>
      <c r="D673" s="1">
        <v>44400</v>
      </c>
      <c r="E673" s="1">
        <v>44430</v>
      </c>
      <c r="F673">
        <v>5603</v>
      </c>
      <c r="G673">
        <v>0</v>
      </c>
      <c r="H673">
        <v>0</v>
      </c>
      <c r="I673" s="1">
        <v>44426</v>
      </c>
      <c r="J673">
        <v>26</v>
      </c>
      <c r="K673">
        <v>0</v>
      </c>
    </row>
    <row r="674" spans="1:11" x14ac:dyDescent="0.3">
      <c r="A674" t="s">
        <v>22</v>
      </c>
      <c r="B674" t="s">
        <v>23</v>
      </c>
      <c r="C674">
        <v>2757630472</v>
      </c>
      <c r="D674" s="1">
        <v>44314</v>
      </c>
      <c r="E674" s="1">
        <v>44344</v>
      </c>
      <c r="F674">
        <v>6263</v>
      </c>
      <c r="G674">
        <v>0</v>
      </c>
      <c r="H674">
        <v>0</v>
      </c>
      <c r="I674" s="1">
        <v>44348</v>
      </c>
      <c r="J674">
        <v>34</v>
      </c>
      <c r="K674">
        <v>4</v>
      </c>
    </row>
    <row r="675" spans="1:11" x14ac:dyDescent="0.3">
      <c r="A675" t="s">
        <v>20</v>
      </c>
      <c r="B675" t="s">
        <v>108</v>
      </c>
      <c r="C675">
        <v>2758133753</v>
      </c>
      <c r="D675" s="1">
        <v>44359</v>
      </c>
      <c r="E675" s="1">
        <v>44389</v>
      </c>
      <c r="F675">
        <v>2680</v>
      </c>
      <c r="G675">
        <v>0</v>
      </c>
      <c r="H675">
        <v>0</v>
      </c>
      <c r="I675" s="1">
        <v>44380</v>
      </c>
      <c r="J675">
        <v>21</v>
      </c>
      <c r="K675">
        <v>0</v>
      </c>
    </row>
    <row r="676" spans="1:11" x14ac:dyDescent="0.3">
      <c r="A676" t="s">
        <v>22</v>
      </c>
      <c r="B676" t="s">
        <v>86</v>
      </c>
      <c r="C676">
        <v>2765073058</v>
      </c>
      <c r="D676" s="1">
        <v>44301</v>
      </c>
      <c r="E676" s="1">
        <v>44331</v>
      </c>
      <c r="F676">
        <v>5533</v>
      </c>
      <c r="G676">
        <v>0</v>
      </c>
      <c r="H676">
        <v>0</v>
      </c>
      <c r="I676" s="1">
        <v>44311</v>
      </c>
      <c r="J676">
        <v>10</v>
      </c>
      <c r="K676">
        <v>0</v>
      </c>
    </row>
    <row r="677" spans="1:11" x14ac:dyDescent="0.3">
      <c r="A677" t="s">
        <v>20</v>
      </c>
      <c r="B677" t="s">
        <v>113</v>
      </c>
      <c r="C677">
        <v>2771850469</v>
      </c>
      <c r="D677" s="1">
        <v>44132</v>
      </c>
      <c r="E677" s="1">
        <v>44162</v>
      </c>
      <c r="F677">
        <v>4513</v>
      </c>
      <c r="G677">
        <v>0</v>
      </c>
      <c r="H677">
        <v>0</v>
      </c>
      <c r="I677" s="1">
        <v>44157</v>
      </c>
      <c r="J677">
        <v>25</v>
      </c>
      <c r="K677">
        <v>0</v>
      </c>
    </row>
    <row r="678" spans="1:11" x14ac:dyDescent="0.3">
      <c r="A678" t="s">
        <v>17</v>
      </c>
      <c r="B678" t="s">
        <v>30</v>
      </c>
      <c r="C678">
        <v>2783374260</v>
      </c>
      <c r="D678" s="1">
        <v>44275</v>
      </c>
      <c r="E678" s="1">
        <v>44305</v>
      </c>
      <c r="F678">
        <v>4990</v>
      </c>
      <c r="G678">
        <v>0</v>
      </c>
      <c r="H678">
        <v>0</v>
      </c>
      <c r="I678" s="1">
        <v>44279</v>
      </c>
      <c r="J678">
        <v>4</v>
      </c>
      <c r="K678">
        <v>0</v>
      </c>
    </row>
    <row r="679" spans="1:11" x14ac:dyDescent="0.3">
      <c r="A679" t="s">
        <v>13</v>
      </c>
      <c r="B679" t="s">
        <v>95</v>
      </c>
      <c r="C679">
        <v>2794370654</v>
      </c>
      <c r="D679" s="1">
        <v>43846</v>
      </c>
      <c r="E679" s="1">
        <v>43876</v>
      </c>
      <c r="F679">
        <v>8778</v>
      </c>
      <c r="G679">
        <v>0</v>
      </c>
      <c r="H679">
        <v>0</v>
      </c>
      <c r="I679" s="1">
        <v>43881</v>
      </c>
      <c r="J679">
        <v>35</v>
      </c>
      <c r="K679">
        <v>5</v>
      </c>
    </row>
    <row r="680" spans="1:11" x14ac:dyDescent="0.3">
      <c r="A680" t="s">
        <v>11</v>
      </c>
      <c r="B680" t="s">
        <v>76</v>
      </c>
      <c r="C680">
        <v>2800981232</v>
      </c>
      <c r="D680" s="1">
        <v>44014</v>
      </c>
      <c r="E680" s="1">
        <v>44044</v>
      </c>
      <c r="F680">
        <v>8914</v>
      </c>
      <c r="G680">
        <v>0</v>
      </c>
      <c r="H680">
        <v>0</v>
      </c>
      <c r="I680" s="1">
        <v>44040</v>
      </c>
      <c r="J680">
        <v>26</v>
      </c>
      <c r="K680">
        <v>0</v>
      </c>
    </row>
    <row r="681" spans="1:11" x14ac:dyDescent="0.3">
      <c r="A681" t="s">
        <v>13</v>
      </c>
      <c r="B681" t="s">
        <v>92</v>
      </c>
      <c r="C681">
        <v>2801147000</v>
      </c>
      <c r="D681" s="1">
        <v>44258</v>
      </c>
      <c r="E681" s="1">
        <v>44288</v>
      </c>
      <c r="F681">
        <v>7974</v>
      </c>
      <c r="G681">
        <v>0</v>
      </c>
      <c r="H681">
        <v>0</v>
      </c>
      <c r="I681" s="1">
        <v>44280</v>
      </c>
      <c r="J681">
        <v>22</v>
      </c>
      <c r="K681">
        <v>0</v>
      </c>
    </row>
    <row r="682" spans="1:11" x14ac:dyDescent="0.3">
      <c r="A682" t="s">
        <v>11</v>
      </c>
      <c r="B682" t="s">
        <v>94</v>
      </c>
      <c r="C682">
        <v>2806337298</v>
      </c>
      <c r="D682" s="1">
        <v>43880</v>
      </c>
      <c r="E682" s="1">
        <v>43910</v>
      </c>
      <c r="F682">
        <v>6285</v>
      </c>
      <c r="G682">
        <v>0</v>
      </c>
      <c r="H682">
        <v>0</v>
      </c>
      <c r="I682" s="1">
        <v>43915</v>
      </c>
      <c r="J682">
        <v>35</v>
      </c>
      <c r="K682">
        <v>5</v>
      </c>
    </row>
    <row r="683" spans="1:11" x14ac:dyDescent="0.3">
      <c r="A683" t="s">
        <v>13</v>
      </c>
      <c r="B683" t="s">
        <v>70</v>
      </c>
      <c r="C683">
        <v>2806345363</v>
      </c>
      <c r="D683" s="1">
        <v>44304</v>
      </c>
      <c r="E683" s="1">
        <v>44334</v>
      </c>
      <c r="F683">
        <v>5037</v>
      </c>
      <c r="G683">
        <v>0</v>
      </c>
      <c r="H683">
        <v>0</v>
      </c>
      <c r="I683" s="1">
        <v>44324</v>
      </c>
      <c r="J683">
        <v>20</v>
      </c>
      <c r="K683">
        <v>0</v>
      </c>
    </row>
    <row r="684" spans="1:11" x14ac:dyDescent="0.3">
      <c r="A684" t="s">
        <v>11</v>
      </c>
      <c r="B684" t="s">
        <v>73</v>
      </c>
      <c r="C684">
        <v>2811916189</v>
      </c>
      <c r="D684" s="1">
        <v>44497</v>
      </c>
      <c r="E684" s="1">
        <v>44527</v>
      </c>
      <c r="F684">
        <v>5407</v>
      </c>
      <c r="G684">
        <v>0</v>
      </c>
      <c r="H684">
        <v>0</v>
      </c>
      <c r="I684" s="1">
        <v>44513</v>
      </c>
      <c r="J684">
        <v>16</v>
      </c>
      <c r="K684">
        <v>0</v>
      </c>
    </row>
    <row r="685" spans="1:11" x14ac:dyDescent="0.3">
      <c r="A685" t="s">
        <v>11</v>
      </c>
      <c r="B685" t="s">
        <v>45</v>
      </c>
      <c r="C685">
        <v>2818239190</v>
      </c>
      <c r="D685" s="1">
        <v>44027</v>
      </c>
      <c r="E685" s="1">
        <v>44057</v>
      </c>
      <c r="F685">
        <v>6148</v>
      </c>
      <c r="G685">
        <v>0</v>
      </c>
      <c r="H685">
        <v>0</v>
      </c>
      <c r="I685" s="1">
        <v>44056</v>
      </c>
      <c r="J685">
        <v>29</v>
      </c>
      <c r="K685">
        <v>0</v>
      </c>
    </row>
    <row r="686" spans="1:11" x14ac:dyDescent="0.3">
      <c r="A686" t="s">
        <v>11</v>
      </c>
      <c r="B686" t="s">
        <v>15</v>
      </c>
      <c r="C686">
        <v>2819777550</v>
      </c>
      <c r="D686" s="1">
        <v>44340</v>
      </c>
      <c r="E686" s="1">
        <v>44370</v>
      </c>
      <c r="F686">
        <v>6145</v>
      </c>
      <c r="G686">
        <v>0</v>
      </c>
      <c r="H686">
        <v>0</v>
      </c>
      <c r="I686" s="1">
        <v>44344</v>
      </c>
      <c r="J686">
        <v>4</v>
      </c>
      <c r="K686">
        <v>0</v>
      </c>
    </row>
    <row r="687" spans="1:11" x14ac:dyDescent="0.3">
      <c r="A687" t="s">
        <v>11</v>
      </c>
      <c r="B687" t="s">
        <v>87</v>
      </c>
      <c r="C687">
        <v>2824604487</v>
      </c>
      <c r="D687" s="1">
        <v>43858</v>
      </c>
      <c r="E687" s="1">
        <v>43888</v>
      </c>
      <c r="F687">
        <v>7425</v>
      </c>
      <c r="G687">
        <v>0</v>
      </c>
      <c r="H687">
        <v>0</v>
      </c>
      <c r="I687" s="1">
        <v>43874</v>
      </c>
      <c r="J687">
        <v>16</v>
      </c>
      <c r="K687">
        <v>0</v>
      </c>
    </row>
    <row r="688" spans="1:11" x14ac:dyDescent="0.3">
      <c r="A688" t="s">
        <v>22</v>
      </c>
      <c r="B688" t="s">
        <v>82</v>
      </c>
      <c r="C688">
        <v>2827612677</v>
      </c>
      <c r="D688" s="1">
        <v>44156</v>
      </c>
      <c r="E688" s="1">
        <v>44186</v>
      </c>
      <c r="F688">
        <v>3336</v>
      </c>
      <c r="G688">
        <v>0</v>
      </c>
      <c r="H688">
        <v>0</v>
      </c>
      <c r="I688" s="1">
        <v>44172</v>
      </c>
      <c r="J688">
        <v>16</v>
      </c>
      <c r="K688">
        <v>0</v>
      </c>
    </row>
    <row r="689" spans="1:11" x14ac:dyDescent="0.3">
      <c r="A689" t="s">
        <v>17</v>
      </c>
      <c r="B689" t="s">
        <v>97</v>
      </c>
      <c r="C689">
        <v>2836103383</v>
      </c>
      <c r="D689" s="1">
        <v>43961</v>
      </c>
      <c r="E689" s="1">
        <v>43991</v>
      </c>
      <c r="F689">
        <v>6821</v>
      </c>
      <c r="G689">
        <v>1</v>
      </c>
      <c r="H689">
        <v>0</v>
      </c>
      <c r="I689" s="1">
        <v>44005</v>
      </c>
      <c r="J689">
        <v>44</v>
      </c>
      <c r="K689">
        <v>14</v>
      </c>
    </row>
    <row r="690" spans="1:11" x14ac:dyDescent="0.3">
      <c r="A690" t="s">
        <v>13</v>
      </c>
      <c r="B690" t="s">
        <v>29</v>
      </c>
      <c r="C690">
        <v>2840107285</v>
      </c>
      <c r="D690" s="1">
        <v>44198</v>
      </c>
      <c r="E690" s="1">
        <v>44228</v>
      </c>
      <c r="F690">
        <v>4959</v>
      </c>
      <c r="G690">
        <v>0</v>
      </c>
      <c r="H690">
        <v>0</v>
      </c>
      <c r="I690" s="1">
        <v>44233</v>
      </c>
      <c r="J690">
        <v>35</v>
      </c>
      <c r="K690">
        <v>5</v>
      </c>
    </row>
    <row r="691" spans="1:11" x14ac:dyDescent="0.3">
      <c r="A691" t="s">
        <v>22</v>
      </c>
      <c r="B691" t="s">
        <v>67</v>
      </c>
      <c r="C691">
        <v>2843203106</v>
      </c>
      <c r="D691" s="1">
        <v>44009</v>
      </c>
      <c r="E691" s="1">
        <v>44039</v>
      </c>
      <c r="F691">
        <v>4575</v>
      </c>
      <c r="G691">
        <v>0</v>
      </c>
      <c r="H691">
        <v>0</v>
      </c>
      <c r="I691" s="1">
        <v>44043</v>
      </c>
      <c r="J691">
        <v>34</v>
      </c>
      <c r="K691">
        <v>4</v>
      </c>
    </row>
    <row r="692" spans="1:11" x14ac:dyDescent="0.3">
      <c r="A692" t="s">
        <v>13</v>
      </c>
      <c r="B692" t="s">
        <v>16</v>
      </c>
      <c r="C692">
        <v>2863276075</v>
      </c>
      <c r="D692" s="1">
        <v>43916</v>
      </c>
      <c r="E692" s="1">
        <v>43946</v>
      </c>
      <c r="F692">
        <v>9594</v>
      </c>
      <c r="G692">
        <v>0</v>
      </c>
      <c r="H692">
        <v>0</v>
      </c>
      <c r="I692" s="1">
        <v>43957</v>
      </c>
      <c r="J692">
        <v>41</v>
      </c>
      <c r="K692">
        <v>11</v>
      </c>
    </row>
    <row r="693" spans="1:11" x14ac:dyDescent="0.3">
      <c r="A693" t="s">
        <v>11</v>
      </c>
      <c r="B693" t="s">
        <v>79</v>
      </c>
      <c r="C693">
        <v>2867355070</v>
      </c>
      <c r="D693" s="1">
        <v>44505</v>
      </c>
      <c r="E693" s="1">
        <v>44535</v>
      </c>
      <c r="F693">
        <v>9041</v>
      </c>
      <c r="G693">
        <v>0</v>
      </c>
      <c r="H693">
        <v>0</v>
      </c>
      <c r="I693" s="1">
        <v>44522</v>
      </c>
      <c r="J693">
        <v>17</v>
      </c>
      <c r="K693">
        <v>0</v>
      </c>
    </row>
    <row r="694" spans="1:11" x14ac:dyDescent="0.3">
      <c r="A694" t="s">
        <v>11</v>
      </c>
      <c r="B694" t="s">
        <v>55</v>
      </c>
      <c r="C694">
        <v>2871447909</v>
      </c>
      <c r="D694" s="1">
        <v>44321</v>
      </c>
      <c r="E694" s="1">
        <v>44351</v>
      </c>
      <c r="F694">
        <v>7649</v>
      </c>
      <c r="G694">
        <v>0</v>
      </c>
      <c r="H694">
        <v>0</v>
      </c>
      <c r="I694" s="1">
        <v>44350</v>
      </c>
      <c r="J694">
        <v>29</v>
      </c>
      <c r="K694">
        <v>0</v>
      </c>
    </row>
    <row r="695" spans="1:11" x14ac:dyDescent="0.3">
      <c r="A695" t="s">
        <v>13</v>
      </c>
      <c r="B695" t="s">
        <v>32</v>
      </c>
      <c r="C695">
        <v>2872500354</v>
      </c>
      <c r="D695" s="1">
        <v>43915</v>
      </c>
      <c r="E695" s="1">
        <v>43945</v>
      </c>
      <c r="F695">
        <v>6741</v>
      </c>
      <c r="G695">
        <v>0</v>
      </c>
      <c r="H695">
        <v>0</v>
      </c>
      <c r="I695" s="1">
        <v>43939</v>
      </c>
      <c r="J695">
        <v>24</v>
      </c>
      <c r="K695">
        <v>0</v>
      </c>
    </row>
    <row r="696" spans="1:11" x14ac:dyDescent="0.3">
      <c r="A696" t="s">
        <v>11</v>
      </c>
      <c r="B696" t="s">
        <v>94</v>
      </c>
      <c r="C696">
        <v>2879905746</v>
      </c>
      <c r="D696" s="1">
        <v>44524</v>
      </c>
      <c r="E696" s="1">
        <v>44554</v>
      </c>
      <c r="F696">
        <v>5629</v>
      </c>
      <c r="G696">
        <v>0</v>
      </c>
      <c r="H696">
        <v>0</v>
      </c>
      <c r="I696" s="1">
        <v>44554</v>
      </c>
      <c r="J696">
        <v>30</v>
      </c>
      <c r="K696">
        <v>0</v>
      </c>
    </row>
    <row r="697" spans="1:11" x14ac:dyDescent="0.3">
      <c r="A697" t="s">
        <v>17</v>
      </c>
      <c r="B697" t="s">
        <v>93</v>
      </c>
      <c r="C697">
        <v>2882083969</v>
      </c>
      <c r="D697" s="1">
        <v>44338</v>
      </c>
      <c r="E697" s="1">
        <v>44368</v>
      </c>
      <c r="F697">
        <v>6606</v>
      </c>
      <c r="G697">
        <v>1</v>
      </c>
      <c r="H697">
        <v>0</v>
      </c>
      <c r="I697" s="1">
        <v>44385</v>
      </c>
      <c r="J697">
        <v>47</v>
      </c>
      <c r="K697">
        <v>17</v>
      </c>
    </row>
    <row r="698" spans="1:11" x14ac:dyDescent="0.3">
      <c r="A698" t="s">
        <v>22</v>
      </c>
      <c r="B698" t="s">
        <v>65</v>
      </c>
      <c r="C698">
        <v>2884857136</v>
      </c>
      <c r="D698" s="1">
        <v>44093</v>
      </c>
      <c r="E698" s="1">
        <v>44123</v>
      </c>
      <c r="F698">
        <v>5253</v>
      </c>
      <c r="G698">
        <v>0</v>
      </c>
      <c r="H698">
        <v>0</v>
      </c>
      <c r="I698" s="1">
        <v>44117</v>
      </c>
      <c r="J698">
        <v>24</v>
      </c>
      <c r="K698">
        <v>0</v>
      </c>
    </row>
    <row r="699" spans="1:11" x14ac:dyDescent="0.3">
      <c r="A699" t="s">
        <v>20</v>
      </c>
      <c r="B699" t="s">
        <v>109</v>
      </c>
      <c r="C699">
        <v>2898287464</v>
      </c>
      <c r="D699" s="1">
        <v>44132</v>
      </c>
      <c r="E699" s="1">
        <v>44162</v>
      </c>
      <c r="F699">
        <v>1270</v>
      </c>
      <c r="G699">
        <v>0</v>
      </c>
      <c r="H699">
        <v>0</v>
      </c>
      <c r="I699" s="1">
        <v>44160</v>
      </c>
      <c r="J699">
        <v>28</v>
      </c>
      <c r="K699">
        <v>0</v>
      </c>
    </row>
    <row r="700" spans="1:11" x14ac:dyDescent="0.3">
      <c r="A700" t="s">
        <v>11</v>
      </c>
      <c r="B700" t="s">
        <v>114</v>
      </c>
      <c r="C700">
        <v>2899243412</v>
      </c>
      <c r="D700" s="1">
        <v>44012</v>
      </c>
      <c r="E700" s="1">
        <v>44042</v>
      </c>
      <c r="F700">
        <v>7422</v>
      </c>
      <c r="G700">
        <v>0</v>
      </c>
      <c r="H700">
        <v>0</v>
      </c>
      <c r="I700" s="1">
        <v>44035</v>
      </c>
      <c r="J700">
        <v>23</v>
      </c>
      <c r="K700">
        <v>0</v>
      </c>
    </row>
    <row r="701" spans="1:11" x14ac:dyDescent="0.3">
      <c r="A701" t="s">
        <v>20</v>
      </c>
      <c r="B701" t="s">
        <v>109</v>
      </c>
      <c r="C701">
        <v>2900528557</v>
      </c>
      <c r="D701" s="1">
        <v>44163</v>
      </c>
      <c r="E701" s="1">
        <v>44193</v>
      </c>
      <c r="F701">
        <v>4176</v>
      </c>
      <c r="G701">
        <v>0</v>
      </c>
      <c r="H701">
        <v>0</v>
      </c>
      <c r="I701" s="1">
        <v>44196</v>
      </c>
      <c r="J701">
        <v>33</v>
      </c>
      <c r="K701">
        <v>3</v>
      </c>
    </row>
    <row r="702" spans="1:11" x14ac:dyDescent="0.3">
      <c r="A702" t="s">
        <v>11</v>
      </c>
      <c r="B702" t="s">
        <v>105</v>
      </c>
      <c r="C702">
        <v>2906379133</v>
      </c>
      <c r="D702" s="1">
        <v>44182</v>
      </c>
      <c r="E702" s="1">
        <v>44212</v>
      </c>
      <c r="F702">
        <v>6675</v>
      </c>
      <c r="G702">
        <v>0</v>
      </c>
      <c r="H702">
        <v>0</v>
      </c>
      <c r="I702" s="1">
        <v>44228</v>
      </c>
      <c r="J702">
        <v>46</v>
      </c>
      <c r="K702">
        <v>16</v>
      </c>
    </row>
    <row r="703" spans="1:11" x14ac:dyDescent="0.3">
      <c r="A703" t="s">
        <v>11</v>
      </c>
      <c r="B703" t="s">
        <v>45</v>
      </c>
      <c r="C703">
        <v>2912484665</v>
      </c>
      <c r="D703" s="1">
        <v>44413</v>
      </c>
      <c r="E703" s="1">
        <v>44443</v>
      </c>
      <c r="F703">
        <v>9216</v>
      </c>
      <c r="G703">
        <v>1</v>
      </c>
      <c r="H703">
        <v>0</v>
      </c>
      <c r="I703" s="1">
        <v>44447</v>
      </c>
      <c r="J703">
        <v>34</v>
      </c>
      <c r="K703">
        <v>4</v>
      </c>
    </row>
    <row r="704" spans="1:11" x14ac:dyDescent="0.3">
      <c r="A704" t="s">
        <v>13</v>
      </c>
      <c r="B704" t="s">
        <v>83</v>
      </c>
      <c r="C704">
        <v>2923296215</v>
      </c>
      <c r="D704" s="1">
        <v>43834</v>
      </c>
      <c r="E704" s="1">
        <v>43864</v>
      </c>
      <c r="F704">
        <v>6771</v>
      </c>
      <c r="G704">
        <v>0</v>
      </c>
      <c r="H704">
        <v>0</v>
      </c>
      <c r="I704" s="1">
        <v>43858</v>
      </c>
      <c r="J704">
        <v>24</v>
      </c>
      <c r="K704">
        <v>0</v>
      </c>
    </row>
    <row r="705" spans="1:11" x14ac:dyDescent="0.3">
      <c r="A705" t="s">
        <v>17</v>
      </c>
      <c r="B705" t="s">
        <v>19</v>
      </c>
      <c r="C705">
        <v>2924198306</v>
      </c>
      <c r="D705" s="1">
        <v>44500</v>
      </c>
      <c r="E705" s="1">
        <v>44530</v>
      </c>
      <c r="F705">
        <v>9126</v>
      </c>
      <c r="G705">
        <v>0</v>
      </c>
      <c r="H705">
        <v>0</v>
      </c>
      <c r="I705" s="1">
        <v>44522</v>
      </c>
      <c r="J705">
        <v>22</v>
      </c>
      <c r="K705">
        <v>0</v>
      </c>
    </row>
    <row r="706" spans="1:11" x14ac:dyDescent="0.3">
      <c r="A706" t="s">
        <v>17</v>
      </c>
      <c r="B706" t="s">
        <v>18</v>
      </c>
      <c r="C706">
        <v>2924562161</v>
      </c>
      <c r="D706" s="1">
        <v>44182</v>
      </c>
      <c r="E706" s="1">
        <v>44212</v>
      </c>
      <c r="F706">
        <v>9873</v>
      </c>
      <c r="G706">
        <v>0</v>
      </c>
      <c r="H706">
        <v>0</v>
      </c>
      <c r="I706" s="1">
        <v>44199</v>
      </c>
      <c r="J706">
        <v>17</v>
      </c>
      <c r="K706">
        <v>0</v>
      </c>
    </row>
    <row r="707" spans="1:11" x14ac:dyDescent="0.3">
      <c r="A707" t="s">
        <v>11</v>
      </c>
      <c r="B707" t="s">
        <v>45</v>
      </c>
      <c r="C707">
        <v>2925434206</v>
      </c>
      <c r="D707" s="1">
        <v>44480</v>
      </c>
      <c r="E707" s="1">
        <v>44510</v>
      </c>
      <c r="F707">
        <v>7607</v>
      </c>
      <c r="G707">
        <v>0</v>
      </c>
      <c r="H707">
        <v>0</v>
      </c>
      <c r="I707" s="1">
        <v>44492</v>
      </c>
      <c r="J707">
        <v>12</v>
      </c>
      <c r="K707">
        <v>0</v>
      </c>
    </row>
    <row r="708" spans="1:11" x14ac:dyDescent="0.3">
      <c r="A708" t="s">
        <v>20</v>
      </c>
      <c r="B708" t="s">
        <v>60</v>
      </c>
      <c r="C708">
        <v>2926591272</v>
      </c>
      <c r="D708" s="1">
        <v>44369</v>
      </c>
      <c r="E708" s="1">
        <v>44399</v>
      </c>
      <c r="F708">
        <v>3662</v>
      </c>
      <c r="G708">
        <v>1</v>
      </c>
      <c r="H708">
        <v>0</v>
      </c>
      <c r="I708" s="1">
        <v>44393</v>
      </c>
      <c r="J708">
        <v>24</v>
      </c>
      <c r="K708">
        <v>0</v>
      </c>
    </row>
    <row r="709" spans="1:11" x14ac:dyDescent="0.3">
      <c r="A709" t="s">
        <v>22</v>
      </c>
      <c r="B709" t="s">
        <v>99</v>
      </c>
      <c r="C709">
        <v>2936586813</v>
      </c>
      <c r="D709" s="1">
        <v>44316</v>
      </c>
      <c r="E709" s="1">
        <v>44346</v>
      </c>
      <c r="F709">
        <v>5978</v>
      </c>
      <c r="G709">
        <v>0</v>
      </c>
      <c r="H709">
        <v>0</v>
      </c>
      <c r="I709" s="1">
        <v>44346</v>
      </c>
      <c r="J709">
        <v>30</v>
      </c>
      <c r="K709">
        <v>0</v>
      </c>
    </row>
    <row r="710" spans="1:11" x14ac:dyDescent="0.3">
      <c r="A710" t="s">
        <v>17</v>
      </c>
      <c r="B710" t="s">
        <v>30</v>
      </c>
      <c r="C710">
        <v>2938081000</v>
      </c>
      <c r="D710" s="1">
        <v>43909</v>
      </c>
      <c r="E710" s="1">
        <v>43939</v>
      </c>
      <c r="F710">
        <v>5721</v>
      </c>
      <c r="G710">
        <v>1</v>
      </c>
      <c r="H710">
        <v>0</v>
      </c>
      <c r="I710" s="1">
        <v>43927</v>
      </c>
      <c r="J710">
        <v>18</v>
      </c>
      <c r="K710">
        <v>0</v>
      </c>
    </row>
    <row r="711" spans="1:11" x14ac:dyDescent="0.3">
      <c r="A711" t="s">
        <v>13</v>
      </c>
      <c r="B711" t="s">
        <v>68</v>
      </c>
      <c r="C711">
        <v>2073573910</v>
      </c>
      <c r="D711" s="1">
        <v>44042</v>
      </c>
      <c r="E711" s="1">
        <v>44072</v>
      </c>
      <c r="F711">
        <v>7495</v>
      </c>
      <c r="G711">
        <v>1</v>
      </c>
      <c r="H711">
        <v>0</v>
      </c>
      <c r="I711" s="1">
        <v>44076</v>
      </c>
      <c r="J711">
        <v>34</v>
      </c>
      <c r="K711">
        <v>4</v>
      </c>
    </row>
    <row r="712" spans="1:11" x14ac:dyDescent="0.3">
      <c r="A712" t="s">
        <v>22</v>
      </c>
      <c r="B712" t="s">
        <v>36</v>
      </c>
      <c r="C712">
        <v>2947584001</v>
      </c>
      <c r="D712" s="1">
        <v>44274</v>
      </c>
      <c r="E712" s="1">
        <v>44304</v>
      </c>
      <c r="F712">
        <v>7250</v>
      </c>
      <c r="G712">
        <v>1</v>
      </c>
      <c r="H712">
        <v>0</v>
      </c>
      <c r="I712" s="1">
        <v>44327</v>
      </c>
      <c r="J712">
        <v>53</v>
      </c>
      <c r="K712">
        <v>23</v>
      </c>
    </row>
    <row r="713" spans="1:11" x14ac:dyDescent="0.3">
      <c r="A713" t="s">
        <v>20</v>
      </c>
      <c r="B713" t="s">
        <v>113</v>
      </c>
      <c r="C713">
        <v>2947790220</v>
      </c>
      <c r="D713" s="1">
        <v>43835</v>
      </c>
      <c r="E713" s="1">
        <v>43865</v>
      </c>
      <c r="F713">
        <v>3228</v>
      </c>
      <c r="G713">
        <v>0</v>
      </c>
      <c r="H713">
        <v>0</v>
      </c>
      <c r="I713" s="1">
        <v>43849</v>
      </c>
      <c r="J713">
        <v>14</v>
      </c>
      <c r="K713">
        <v>0</v>
      </c>
    </row>
    <row r="714" spans="1:11" x14ac:dyDescent="0.3">
      <c r="A714" t="s">
        <v>17</v>
      </c>
      <c r="B714" t="s">
        <v>77</v>
      </c>
      <c r="C714">
        <v>2949843698</v>
      </c>
      <c r="D714" s="1">
        <v>43931</v>
      </c>
      <c r="E714" s="1">
        <v>43961</v>
      </c>
      <c r="F714">
        <v>3935</v>
      </c>
      <c r="G714">
        <v>0</v>
      </c>
      <c r="H714">
        <v>0</v>
      </c>
      <c r="I714" s="1">
        <v>43936</v>
      </c>
      <c r="J714">
        <v>5</v>
      </c>
      <c r="K714">
        <v>0</v>
      </c>
    </row>
    <row r="715" spans="1:11" x14ac:dyDescent="0.3">
      <c r="A715" t="s">
        <v>11</v>
      </c>
      <c r="B715" t="s">
        <v>54</v>
      </c>
      <c r="C715">
        <v>2952430924</v>
      </c>
      <c r="D715" s="1">
        <v>44358</v>
      </c>
      <c r="E715" s="1">
        <v>44388</v>
      </c>
      <c r="F715">
        <v>5309</v>
      </c>
      <c r="G715">
        <v>0</v>
      </c>
      <c r="H715">
        <v>0</v>
      </c>
      <c r="I715" s="1">
        <v>44368</v>
      </c>
      <c r="J715">
        <v>10</v>
      </c>
      <c r="K715">
        <v>0</v>
      </c>
    </row>
    <row r="716" spans="1:11" x14ac:dyDescent="0.3">
      <c r="A716" t="s">
        <v>13</v>
      </c>
      <c r="B716" t="s">
        <v>92</v>
      </c>
      <c r="C716">
        <v>2953405140</v>
      </c>
      <c r="D716" s="1">
        <v>44429</v>
      </c>
      <c r="E716" s="1">
        <v>44459</v>
      </c>
      <c r="F716">
        <v>6141</v>
      </c>
      <c r="G716">
        <v>0</v>
      </c>
      <c r="H716">
        <v>0</v>
      </c>
      <c r="I716" s="1">
        <v>44451</v>
      </c>
      <c r="J716">
        <v>22</v>
      </c>
      <c r="K716">
        <v>0</v>
      </c>
    </row>
    <row r="717" spans="1:11" x14ac:dyDescent="0.3">
      <c r="A717" t="s">
        <v>20</v>
      </c>
      <c r="B717" t="s">
        <v>63</v>
      </c>
      <c r="C717">
        <v>2960848343</v>
      </c>
      <c r="D717" s="1">
        <v>44430</v>
      </c>
      <c r="E717" s="1">
        <v>44460</v>
      </c>
      <c r="F717">
        <v>3660</v>
      </c>
      <c r="G717">
        <v>0</v>
      </c>
      <c r="H717">
        <v>0</v>
      </c>
      <c r="I717" s="1">
        <v>44465</v>
      </c>
      <c r="J717">
        <v>35</v>
      </c>
      <c r="K717">
        <v>5</v>
      </c>
    </row>
    <row r="718" spans="1:11" x14ac:dyDescent="0.3">
      <c r="A718" t="s">
        <v>11</v>
      </c>
      <c r="B718" t="s">
        <v>91</v>
      </c>
      <c r="C718">
        <v>2962262974</v>
      </c>
      <c r="D718" s="1">
        <v>44445</v>
      </c>
      <c r="E718" s="1">
        <v>44475</v>
      </c>
      <c r="F718">
        <v>5650</v>
      </c>
      <c r="G718">
        <v>0</v>
      </c>
      <c r="H718">
        <v>0</v>
      </c>
      <c r="I718" s="1">
        <v>44452</v>
      </c>
      <c r="J718">
        <v>7</v>
      </c>
      <c r="K718">
        <v>0</v>
      </c>
    </row>
    <row r="719" spans="1:11" x14ac:dyDescent="0.3">
      <c r="A719" t="s">
        <v>17</v>
      </c>
      <c r="B719" t="s">
        <v>112</v>
      </c>
      <c r="C719">
        <v>2964011777</v>
      </c>
      <c r="D719" s="1">
        <v>44202</v>
      </c>
      <c r="E719" s="1">
        <v>44232</v>
      </c>
      <c r="F719">
        <v>7050</v>
      </c>
      <c r="G719">
        <v>0</v>
      </c>
      <c r="H719">
        <v>0</v>
      </c>
      <c r="I719" s="1">
        <v>44226</v>
      </c>
      <c r="J719">
        <v>24</v>
      </c>
      <c r="K719">
        <v>0</v>
      </c>
    </row>
    <row r="720" spans="1:11" x14ac:dyDescent="0.3">
      <c r="A720" t="s">
        <v>17</v>
      </c>
      <c r="B720" t="s">
        <v>101</v>
      </c>
      <c r="C720">
        <v>2966579935</v>
      </c>
      <c r="D720" s="1">
        <v>44334</v>
      </c>
      <c r="E720" s="1">
        <v>44364</v>
      </c>
      <c r="F720">
        <v>9985</v>
      </c>
      <c r="G720">
        <v>1</v>
      </c>
      <c r="H720">
        <v>0</v>
      </c>
      <c r="I720" s="1">
        <v>44392</v>
      </c>
      <c r="J720">
        <v>58</v>
      </c>
      <c r="K720">
        <v>28</v>
      </c>
    </row>
    <row r="721" spans="1:11" x14ac:dyDescent="0.3">
      <c r="A721" t="s">
        <v>20</v>
      </c>
      <c r="B721" t="s">
        <v>81</v>
      </c>
      <c r="C721">
        <v>2969671399</v>
      </c>
      <c r="D721" s="1">
        <v>44342</v>
      </c>
      <c r="E721" s="1">
        <v>44372</v>
      </c>
      <c r="F721">
        <v>747</v>
      </c>
      <c r="G721">
        <v>0</v>
      </c>
      <c r="H721">
        <v>0</v>
      </c>
      <c r="I721" s="1">
        <v>44347</v>
      </c>
      <c r="J721">
        <v>5</v>
      </c>
      <c r="K721">
        <v>0</v>
      </c>
    </row>
    <row r="722" spans="1:11" x14ac:dyDescent="0.3">
      <c r="A722" t="s">
        <v>20</v>
      </c>
      <c r="B722" t="s">
        <v>108</v>
      </c>
      <c r="C722">
        <v>2969926155</v>
      </c>
      <c r="D722" s="1">
        <v>44358</v>
      </c>
      <c r="E722" s="1">
        <v>44388</v>
      </c>
      <c r="F722">
        <v>8263</v>
      </c>
      <c r="G722">
        <v>0</v>
      </c>
      <c r="H722">
        <v>0</v>
      </c>
      <c r="I722" s="1">
        <v>44380</v>
      </c>
      <c r="J722">
        <v>22</v>
      </c>
      <c r="K722">
        <v>0</v>
      </c>
    </row>
    <row r="723" spans="1:11" x14ac:dyDescent="0.3">
      <c r="A723" t="s">
        <v>11</v>
      </c>
      <c r="B723" t="s">
        <v>54</v>
      </c>
      <c r="C723">
        <v>2969979027</v>
      </c>
      <c r="D723" s="1">
        <v>44195</v>
      </c>
      <c r="E723" s="1">
        <v>44225</v>
      </c>
      <c r="F723">
        <v>5034</v>
      </c>
      <c r="G723">
        <v>0</v>
      </c>
      <c r="H723">
        <v>0</v>
      </c>
      <c r="I723" s="1">
        <v>44210</v>
      </c>
      <c r="J723">
        <v>15</v>
      </c>
      <c r="K723">
        <v>0</v>
      </c>
    </row>
    <row r="724" spans="1:11" x14ac:dyDescent="0.3">
      <c r="A724" t="s">
        <v>22</v>
      </c>
      <c r="B724" t="s">
        <v>47</v>
      </c>
      <c r="C724">
        <v>2970425808</v>
      </c>
      <c r="D724" s="1">
        <v>44421</v>
      </c>
      <c r="E724" s="1">
        <v>44451</v>
      </c>
      <c r="F724">
        <v>3574</v>
      </c>
      <c r="G724">
        <v>0</v>
      </c>
      <c r="H724">
        <v>0</v>
      </c>
      <c r="I724" s="1">
        <v>44440</v>
      </c>
      <c r="J724">
        <v>19</v>
      </c>
      <c r="K724">
        <v>0</v>
      </c>
    </row>
    <row r="725" spans="1:11" x14ac:dyDescent="0.3">
      <c r="A725" t="s">
        <v>20</v>
      </c>
      <c r="B725" t="s">
        <v>109</v>
      </c>
      <c r="C725">
        <v>2977673351</v>
      </c>
      <c r="D725" s="1">
        <v>44350</v>
      </c>
      <c r="E725" s="1">
        <v>44380</v>
      </c>
      <c r="F725">
        <v>3489</v>
      </c>
      <c r="G725">
        <v>0</v>
      </c>
      <c r="H725">
        <v>0</v>
      </c>
      <c r="I725" s="1">
        <v>44371</v>
      </c>
      <c r="J725">
        <v>21</v>
      </c>
      <c r="K725">
        <v>0</v>
      </c>
    </row>
    <row r="726" spans="1:11" x14ac:dyDescent="0.3">
      <c r="A726" t="s">
        <v>13</v>
      </c>
      <c r="B726" t="s">
        <v>32</v>
      </c>
      <c r="C726">
        <v>2979360755</v>
      </c>
      <c r="D726" s="1">
        <v>43963</v>
      </c>
      <c r="E726" s="1">
        <v>43993</v>
      </c>
      <c r="F726">
        <v>10367</v>
      </c>
      <c r="G726">
        <v>0</v>
      </c>
      <c r="H726">
        <v>0</v>
      </c>
      <c r="I726" s="1">
        <v>43984</v>
      </c>
      <c r="J726">
        <v>21</v>
      </c>
      <c r="K726">
        <v>0</v>
      </c>
    </row>
    <row r="727" spans="1:11" x14ac:dyDescent="0.3">
      <c r="A727" t="s">
        <v>22</v>
      </c>
      <c r="B727" t="s">
        <v>72</v>
      </c>
      <c r="C727">
        <v>2987359559</v>
      </c>
      <c r="D727" s="1">
        <v>44263</v>
      </c>
      <c r="E727" s="1">
        <v>44293</v>
      </c>
      <c r="F727">
        <v>5796</v>
      </c>
      <c r="G727">
        <v>1</v>
      </c>
      <c r="H727">
        <v>0</v>
      </c>
      <c r="I727" s="1">
        <v>44310</v>
      </c>
      <c r="J727">
        <v>47</v>
      </c>
      <c r="K727">
        <v>17</v>
      </c>
    </row>
    <row r="728" spans="1:11" x14ac:dyDescent="0.3">
      <c r="A728" t="s">
        <v>11</v>
      </c>
      <c r="B728" t="s">
        <v>12</v>
      </c>
      <c r="C728">
        <v>2998565198</v>
      </c>
      <c r="D728" s="1">
        <v>43873</v>
      </c>
      <c r="E728" s="1">
        <v>43903</v>
      </c>
      <c r="F728">
        <v>2821</v>
      </c>
      <c r="G728">
        <v>0</v>
      </c>
      <c r="H728">
        <v>0</v>
      </c>
      <c r="I728" s="1">
        <v>43889</v>
      </c>
      <c r="J728">
        <v>16</v>
      </c>
      <c r="K728">
        <v>0</v>
      </c>
    </row>
    <row r="729" spans="1:11" x14ac:dyDescent="0.3">
      <c r="A729" t="s">
        <v>11</v>
      </c>
      <c r="B729" t="s">
        <v>91</v>
      </c>
      <c r="C729">
        <v>3007642107</v>
      </c>
      <c r="D729" s="1">
        <v>43971</v>
      </c>
      <c r="E729" s="1">
        <v>44001</v>
      </c>
      <c r="F729">
        <v>5603</v>
      </c>
      <c r="G729">
        <v>0</v>
      </c>
      <c r="H729">
        <v>0</v>
      </c>
      <c r="I729" s="1">
        <v>43983</v>
      </c>
      <c r="J729">
        <v>12</v>
      </c>
      <c r="K729">
        <v>0</v>
      </c>
    </row>
    <row r="730" spans="1:11" x14ac:dyDescent="0.3">
      <c r="A730" t="s">
        <v>17</v>
      </c>
      <c r="B730" t="s">
        <v>52</v>
      </c>
      <c r="C730">
        <v>3014047428</v>
      </c>
      <c r="D730" s="1">
        <v>44147</v>
      </c>
      <c r="E730" s="1">
        <v>44177</v>
      </c>
      <c r="F730">
        <v>9203</v>
      </c>
      <c r="G730">
        <v>0</v>
      </c>
      <c r="H730">
        <v>0</v>
      </c>
      <c r="I730" s="1">
        <v>44173</v>
      </c>
      <c r="J730">
        <v>26</v>
      </c>
      <c r="K730">
        <v>0</v>
      </c>
    </row>
    <row r="731" spans="1:11" x14ac:dyDescent="0.3">
      <c r="A731" t="s">
        <v>11</v>
      </c>
      <c r="B731" t="s">
        <v>105</v>
      </c>
      <c r="C731">
        <v>3021707927</v>
      </c>
      <c r="D731" s="1">
        <v>44063</v>
      </c>
      <c r="E731" s="1">
        <v>44093</v>
      </c>
      <c r="F731">
        <v>7555</v>
      </c>
      <c r="G731">
        <v>0</v>
      </c>
      <c r="H731">
        <v>0</v>
      </c>
      <c r="I731" s="1">
        <v>44091</v>
      </c>
      <c r="J731">
        <v>28</v>
      </c>
      <c r="K731">
        <v>0</v>
      </c>
    </row>
    <row r="732" spans="1:11" x14ac:dyDescent="0.3">
      <c r="A732" t="s">
        <v>13</v>
      </c>
      <c r="B732" t="s">
        <v>74</v>
      </c>
      <c r="C732">
        <v>3023099566</v>
      </c>
      <c r="D732" s="1">
        <v>44245</v>
      </c>
      <c r="E732" s="1">
        <v>44275</v>
      </c>
      <c r="F732">
        <v>4551</v>
      </c>
      <c r="G732">
        <v>0</v>
      </c>
      <c r="H732">
        <v>0</v>
      </c>
      <c r="I732" s="1">
        <v>44262</v>
      </c>
      <c r="J732">
        <v>17</v>
      </c>
      <c r="K732">
        <v>0</v>
      </c>
    </row>
    <row r="733" spans="1:11" x14ac:dyDescent="0.3">
      <c r="A733" t="s">
        <v>22</v>
      </c>
      <c r="B733" t="s">
        <v>100</v>
      </c>
      <c r="C733">
        <v>3025631462</v>
      </c>
      <c r="D733" s="1">
        <v>44312</v>
      </c>
      <c r="E733" s="1">
        <v>44342</v>
      </c>
      <c r="F733">
        <v>10354</v>
      </c>
      <c r="G733">
        <v>1</v>
      </c>
      <c r="H733">
        <v>0</v>
      </c>
      <c r="I733" s="1">
        <v>44341</v>
      </c>
      <c r="J733">
        <v>29</v>
      </c>
      <c r="K733">
        <v>0</v>
      </c>
    </row>
    <row r="734" spans="1:11" x14ac:dyDescent="0.3">
      <c r="A734" t="s">
        <v>20</v>
      </c>
      <c r="B734" t="s">
        <v>80</v>
      </c>
      <c r="C734">
        <v>3030097145</v>
      </c>
      <c r="D734" s="1">
        <v>43881</v>
      </c>
      <c r="E734" s="1">
        <v>43911</v>
      </c>
      <c r="F734">
        <v>6841</v>
      </c>
      <c r="G734">
        <v>0</v>
      </c>
      <c r="H734">
        <v>0</v>
      </c>
      <c r="I734" s="1">
        <v>43908</v>
      </c>
      <c r="J734">
        <v>27</v>
      </c>
      <c r="K734">
        <v>0</v>
      </c>
    </row>
    <row r="735" spans="1:11" x14ac:dyDescent="0.3">
      <c r="A735" t="s">
        <v>17</v>
      </c>
      <c r="B735" t="s">
        <v>19</v>
      </c>
      <c r="C735">
        <v>3032739429</v>
      </c>
      <c r="D735" s="1">
        <v>44326</v>
      </c>
      <c r="E735" s="1">
        <v>44356</v>
      </c>
      <c r="F735">
        <v>8641</v>
      </c>
      <c r="G735">
        <v>1</v>
      </c>
      <c r="H735">
        <v>0</v>
      </c>
      <c r="I735" s="1">
        <v>44358</v>
      </c>
      <c r="J735">
        <v>32</v>
      </c>
      <c r="K735">
        <v>2</v>
      </c>
    </row>
    <row r="736" spans="1:11" x14ac:dyDescent="0.3">
      <c r="A736" t="s">
        <v>17</v>
      </c>
      <c r="B736" t="s">
        <v>98</v>
      </c>
      <c r="C736">
        <v>3037486776</v>
      </c>
      <c r="D736" s="1">
        <v>44225</v>
      </c>
      <c r="E736" s="1">
        <v>44255</v>
      </c>
      <c r="F736">
        <v>7937</v>
      </c>
      <c r="G736">
        <v>0</v>
      </c>
      <c r="H736">
        <v>0</v>
      </c>
      <c r="I736" s="1">
        <v>44266</v>
      </c>
      <c r="J736">
        <v>41</v>
      </c>
      <c r="K736">
        <v>11</v>
      </c>
    </row>
    <row r="737" spans="1:11" x14ac:dyDescent="0.3">
      <c r="A737" t="s">
        <v>17</v>
      </c>
      <c r="B737" t="s">
        <v>42</v>
      </c>
      <c r="C737">
        <v>3047515591</v>
      </c>
      <c r="D737" s="1">
        <v>44230</v>
      </c>
      <c r="E737" s="1">
        <v>44260</v>
      </c>
      <c r="F737">
        <v>3717</v>
      </c>
      <c r="G737">
        <v>1</v>
      </c>
      <c r="H737">
        <v>0</v>
      </c>
      <c r="I737" s="1">
        <v>44273</v>
      </c>
      <c r="J737">
        <v>43</v>
      </c>
      <c r="K737">
        <v>13</v>
      </c>
    </row>
    <row r="738" spans="1:11" x14ac:dyDescent="0.3">
      <c r="A738" t="s">
        <v>11</v>
      </c>
      <c r="B738" t="s">
        <v>49</v>
      </c>
      <c r="C738">
        <v>3053205526</v>
      </c>
      <c r="D738" s="1">
        <v>43979</v>
      </c>
      <c r="E738" s="1">
        <v>44009</v>
      </c>
      <c r="F738">
        <v>5656</v>
      </c>
      <c r="G738">
        <v>0</v>
      </c>
      <c r="H738">
        <v>0</v>
      </c>
      <c r="I738" s="1">
        <v>43992</v>
      </c>
      <c r="J738">
        <v>13</v>
      </c>
      <c r="K738">
        <v>0</v>
      </c>
    </row>
    <row r="739" spans="1:11" x14ac:dyDescent="0.3">
      <c r="A739" t="s">
        <v>22</v>
      </c>
      <c r="B739" t="s">
        <v>67</v>
      </c>
      <c r="C739">
        <v>3053271258</v>
      </c>
      <c r="D739" s="1">
        <v>44289</v>
      </c>
      <c r="E739" s="1">
        <v>44319</v>
      </c>
      <c r="F739">
        <v>8395</v>
      </c>
      <c r="G739">
        <v>0</v>
      </c>
      <c r="H739">
        <v>0</v>
      </c>
      <c r="I739" s="1">
        <v>44325</v>
      </c>
      <c r="J739">
        <v>36</v>
      </c>
      <c r="K739">
        <v>6</v>
      </c>
    </row>
    <row r="740" spans="1:11" x14ac:dyDescent="0.3">
      <c r="A740" t="s">
        <v>11</v>
      </c>
      <c r="B740" t="s">
        <v>12</v>
      </c>
      <c r="C740">
        <v>3056950219</v>
      </c>
      <c r="D740" s="1">
        <v>44419</v>
      </c>
      <c r="E740" s="1">
        <v>44449</v>
      </c>
      <c r="F740">
        <v>4708</v>
      </c>
      <c r="G740">
        <v>0</v>
      </c>
      <c r="H740">
        <v>0</v>
      </c>
      <c r="I740" s="1">
        <v>44429</v>
      </c>
      <c r="J740">
        <v>10</v>
      </c>
      <c r="K740">
        <v>0</v>
      </c>
    </row>
    <row r="741" spans="1:11" x14ac:dyDescent="0.3">
      <c r="A741" t="s">
        <v>13</v>
      </c>
      <c r="B741" t="s">
        <v>104</v>
      </c>
      <c r="C741">
        <v>3059762404</v>
      </c>
      <c r="D741" s="1">
        <v>43976</v>
      </c>
      <c r="E741" s="1">
        <v>44006</v>
      </c>
      <c r="F741">
        <v>5134</v>
      </c>
      <c r="G741">
        <v>0</v>
      </c>
      <c r="H741">
        <v>0</v>
      </c>
      <c r="I741" s="1">
        <v>43993</v>
      </c>
      <c r="J741">
        <v>17</v>
      </c>
      <c r="K741">
        <v>0</v>
      </c>
    </row>
    <row r="742" spans="1:11" x14ac:dyDescent="0.3">
      <c r="A742" t="s">
        <v>11</v>
      </c>
      <c r="B742" t="s">
        <v>91</v>
      </c>
      <c r="C742">
        <v>3060840745</v>
      </c>
      <c r="D742" s="1">
        <v>44129</v>
      </c>
      <c r="E742" s="1">
        <v>44159</v>
      </c>
      <c r="F742">
        <v>8368</v>
      </c>
      <c r="G742">
        <v>0</v>
      </c>
      <c r="H742">
        <v>0</v>
      </c>
      <c r="I742" s="1">
        <v>44144</v>
      </c>
      <c r="J742">
        <v>15</v>
      </c>
      <c r="K742">
        <v>0</v>
      </c>
    </row>
    <row r="743" spans="1:11" x14ac:dyDescent="0.3">
      <c r="A743" t="s">
        <v>11</v>
      </c>
      <c r="B743" t="s">
        <v>48</v>
      </c>
      <c r="C743">
        <v>3066073542</v>
      </c>
      <c r="D743" s="1">
        <v>43892</v>
      </c>
      <c r="E743" s="1">
        <v>43922</v>
      </c>
      <c r="F743">
        <v>5379</v>
      </c>
      <c r="G743">
        <v>0</v>
      </c>
      <c r="H743">
        <v>0</v>
      </c>
      <c r="I743" s="1">
        <v>43923</v>
      </c>
      <c r="J743">
        <v>31</v>
      </c>
      <c r="K743">
        <v>1</v>
      </c>
    </row>
    <row r="744" spans="1:11" x14ac:dyDescent="0.3">
      <c r="A744" t="s">
        <v>17</v>
      </c>
      <c r="B744" t="s">
        <v>112</v>
      </c>
      <c r="C744">
        <v>3077571538</v>
      </c>
      <c r="D744" s="1">
        <v>44254</v>
      </c>
      <c r="E744" s="1">
        <v>44284</v>
      </c>
      <c r="F744">
        <v>6454</v>
      </c>
      <c r="G744">
        <v>0</v>
      </c>
      <c r="H744">
        <v>0</v>
      </c>
      <c r="I744" s="1">
        <v>44273</v>
      </c>
      <c r="J744">
        <v>19</v>
      </c>
      <c r="K744">
        <v>0</v>
      </c>
    </row>
    <row r="745" spans="1:11" x14ac:dyDescent="0.3">
      <c r="A745" t="s">
        <v>13</v>
      </c>
      <c r="B745" t="s">
        <v>62</v>
      </c>
      <c r="C745">
        <v>3078815567</v>
      </c>
      <c r="D745" s="1">
        <v>44288</v>
      </c>
      <c r="E745" s="1">
        <v>44318</v>
      </c>
      <c r="F745">
        <v>9462</v>
      </c>
      <c r="G745">
        <v>0</v>
      </c>
      <c r="H745">
        <v>0</v>
      </c>
      <c r="I745" s="1">
        <v>44307</v>
      </c>
      <c r="J745">
        <v>19</v>
      </c>
      <c r="K745">
        <v>0</v>
      </c>
    </row>
    <row r="746" spans="1:11" x14ac:dyDescent="0.3">
      <c r="A746" t="s">
        <v>22</v>
      </c>
      <c r="B746" t="s">
        <v>89</v>
      </c>
      <c r="C746">
        <v>3085234788</v>
      </c>
      <c r="D746" s="1">
        <v>44236</v>
      </c>
      <c r="E746" s="1">
        <v>44266</v>
      </c>
      <c r="F746">
        <v>3470</v>
      </c>
      <c r="G746">
        <v>0</v>
      </c>
      <c r="H746">
        <v>0</v>
      </c>
      <c r="I746" s="1">
        <v>44269</v>
      </c>
      <c r="J746">
        <v>33</v>
      </c>
      <c r="K746">
        <v>3</v>
      </c>
    </row>
    <row r="747" spans="1:11" x14ac:dyDescent="0.3">
      <c r="A747" t="s">
        <v>13</v>
      </c>
      <c r="B747" t="s">
        <v>74</v>
      </c>
      <c r="C747">
        <v>3163580771</v>
      </c>
      <c r="D747" s="1">
        <v>44044</v>
      </c>
      <c r="E747" s="1">
        <v>44074</v>
      </c>
      <c r="F747">
        <v>7902</v>
      </c>
      <c r="G747">
        <v>1</v>
      </c>
      <c r="H747">
        <v>0</v>
      </c>
      <c r="I747" s="1">
        <v>44073</v>
      </c>
      <c r="J747">
        <v>29</v>
      </c>
      <c r="K747">
        <v>0</v>
      </c>
    </row>
    <row r="748" spans="1:11" x14ac:dyDescent="0.3">
      <c r="A748" t="s">
        <v>22</v>
      </c>
      <c r="B748" t="s">
        <v>36</v>
      </c>
      <c r="C748">
        <v>3089793704</v>
      </c>
      <c r="D748" s="1">
        <v>44113</v>
      </c>
      <c r="E748" s="1">
        <v>44143</v>
      </c>
      <c r="F748">
        <v>5682</v>
      </c>
      <c r="G748">
        <v>0</v>
      </c>
      <c r="H748">
        <v>0</v>
      </c>
      <c r="I748" s="1">
        <v>44145</v>
      </c>
      <c r="J748">
        <v>32</v>
      </c>
      <c r="K748">
        <v>2</v>
      </c>
    </row>
    <row r="749" spans="1:11" x14ac:dyDescent="0.3">
      <c r="A749" t="s">
        <v>13</v>
      </c>
      <c r="B749" t="s">
        <v>70</v>
      </c>
      <c r="C749">
        <v>6941328190</v>
      </c>
      <c r="D749" s="1">
        <v>44044</v>
      </c>
      <c r="E749" s="1">
        <v>44074</v>
      </c>
      <c r="F749">
        <v>7183</v>
      </c>
      <c r="G749">
        <v>1</v>
      </c>
      <c r="H749">
        <v>0</v>
      </c>
      <c r="I749" s="1">
        <v>44078</v>
      </c>
      <c r="J749">
        <v>34</v>
      </c>
      <c r="K749">
        <v>4</v>
      </c>
    </row>
    <row r="750" spans="1:11" x14ac:dyDescent="0.3">
      <c r="A750" t="s">
        <v>11</v>
      </c>
      <c r="B750" t="s">
        <v>50</v>
      </c>
      <c r="C750">
        <v>3090692385</v>
      </c>
      <c r="D750" s="1">
        <v>44157</v>
      </c>
      <c r="E750" s="1">
        <v>44187</v>
      </c>
      <c r="F750">
        <v>8968</v>
      </c>
      <c r="G750">
        <v>0</v>
      </c>
      <c r="H750">
        <v>0</v>
      </c>
      <c r="I750" s="1">
        <v>44189</v>
      </c>
      <c r="J750">
        <v>32</v>
      </c>
      <c r="K750">
        <v>2</v>
      </c>
    </row>
    <row r="751" spans="1:11" x14ac:dyDescent="0.3">
      <c r="A751" t="s">
        <v>17</v>
      </c>
      <c r="B751" t="s">
        <v>52</v>
      </c>
      <c r="C751">
        <v>3091329049</v>
      </c>
      <c r="D751" s="1">
        <v>44233</v>
      </c>
      <c r="E751" s="1">
        <v>44263</v>
      </c>
      <c r="F751">
        <v>9159</v>
      </c>
      <c r="G751">
        <v>1</v>
      </c>
      <c r="H751">
        <v>0</v>
      </c>
      <c r="I751" s="1">
        <v>44263</v>
      </c>
      <c r="J751">
        <v>30</v>
      </c>
      <c r="K751">
        <v>0</v>
      </c>
    </row>
    <row r="752" spans="1:11" x14ac:dyDescent="0.3">
      <c r="A752" t="s">
        <v>17</v>
      </c>
      <c r="B752" t="s">
        <v>18</v>
      </c>
      <c r="C752">
        <v>3094167273</v>
      </c>
      <c r="D752" s="1">
        <v>44409</v>
      </c>
      <c r="E752" s="1">
        <v>44439</v>
      </c>
      <c r="F752">
        <v>8683</v>
      </c>
      <c r="G752">
        <v>0</v>
      </c>
      <c r="H752">
        <v>0</v>
      </c>
      <c r="I752" s="1">
        <v>44431</v>
      </c>
      <c r="J752">
        <v>22</v>
      </c>
      <c r="K752">
        <v>0</v>
      </c>
    </row>
    <row r="753" spans="1:11" x14ac:dyDescent="0.3">
      <c r="A753" t="s">
        <v>17</v>
      </c>
      <c r="B753" t="s">
        <v>97</v>
      </c>
      <c r="C753">
        <v>3097229122</v>
      </c>
      <c r="D753" s="1">
        <v>44294</v>
      </c>
      <c r="E753" s="1">
        <v>44324</v>
      </c>
      <c r="F753">
        <v>5601</v>
      </c>
      <c r="G753">
        <v>1</v>
      </c>
      <c r="H753">
        <v>0</v>
      </c>
      <c r="I753" s="1">
        <v>44324</v>
      </c>
      <c r="J753">
        <v>30</v>
      </c>
      <c r="K753">
        <v>0</v>
      </c>
    </row>
    <row r="754" spans="1:11" x14ac:dyDescent="0.3">
      <c r="A754" t="s">
        <v>11</v>
      </c>
      <c r="B754" t="s">
        <v>50</v>
      </c>
      <c r="C754">
        <v>3102041998</v>
      </c>
      <c r="D754" s="1">
        <v>43847</v>
      </c>
      <c r="E754" s="1">
        <v>43877</v>
      </c>
      <c r="F754">
        <v>6999</v>
      </c>
      <c r="G754">
        <v>0</v>
      </c>
      <c r="H754">
        <v>0</v>
      </c>
      <c r="I754" s="1">
        <v>43876</v>
      </c>
      <c r="J754">
        <v>29</v>
      </c>
      <c r="K754">
        <v>0</v>
      </c>
    </row>
    <row r="755" spans="1:11" x14ac:dyDescent="0.3">
      <c r="A755" t="s">
        <v>13</v>
      </c>
      <c r="B755" t="s">
        <v>75</v>
      </c>
      <c r="C755">
        <v>7603025462</v>
      </c>
      <c r="D755" s="1">
        <v>44045</v>
      </c>
      <c r="E755" s="1">
        <v>44075</v>
      </c>
      <c r="F755">
        <v>5806</v>
      </c>
      <c r="G755">
        <v>1</v>
      </c>
      <c r="H755">
        <v>1</v>
      </c>
      <c r="I755" s="1">
        <v>44088</v>
      </c>
      <c r="J755">
        <v>43</v>
      </c>
      <c r="K755">
        <v>13</v>
      </c>
    </row>
    <row r="756" spans="1:11" x14ac:dyDescent="0.3">
      <c r="A756" t="s">
        <v>20</v>
      </c>
      <c r="B756" t="s">
        <v>81</v>
      </c>
      <c r="C756">
        <v>3110080050</v>
      </c>
      <c r="D756" s="1">
        <v>44092</v>
      </c>
      <c r="E756" s="1">
        <v>44122</v>
      </c>
      <c r="F756">
        <v>1306</v>
      </c>
      <c r="G756">
        <v>0</v>
      </c>
      <c r="H756">
        <v>0</v>
      </c>
      <c r="I756" s="1">
        <v>44104</v>
      </c>
      <c r="J756">
        <v>12</v>
      </c>
      <c r="K756">
        <v>0</v>
      </c>
    </row>
    <row r="757" spans="1:11" x14ac:dyDescent="0.3">
      <c r="A757" t="s">
        <v>17</v>
      </c>
      <c r="B757" t="s">
        <v>33</v>
      </c>
      <c r="C757">
        <v>3110539999</v>
      </c>
      <c r="D757" s="1">
        <v>43920</v>
      </c>
      <c r="E757" s="1">
        <v>43950</v>
      </c>
      <c r="F757">
        <v>3621</v>
      </c>
      <c r="G757">
        <v>1</v>
      </c>
      <c r="H757">
        <v>0</v>
      </c>
      <c r="I757" s="1">
        <v>43950</v>
      </c>
      <c r="J757">
        <v>30</v>
      </c>
      <c r="K757">
        <v>0</v>
      </c>
    </row>
    <row r="758" spans="1:11" x14ac:dyDescent="0.3">
      <c r="A758" t="s">
        <v>11</v>
      </c>
      <c r="B758" t="s">
        <v>105</v>
      </c>
      <c r="C758">
        <v>3110878377</v>
      </c>
      <c r="D758" s="1">
        <v>44366</v>
      </c>
      <c r="E758" s="1">
        <v>44396</v>
      </c>
      <c r="F758">
        <v>3623</v>
      </c>
      <c r="G758">
        <v>0</v>
      </c>
      <c r="H758">
        <v>0</v>
      </c>
      <c r="I758" s="1">
        <v>44389</v>
      </c>
      <c r="J758">
        <v>23</v>
      </c>
      <c r="K758">
        <v>0</v>
      </c>
    </row>
    <row r="759" spans="1:11" x14ac:dyDescent="0.3">
      <c r="A759" t="s">
        <v>20</v>
      </c>
      <c r="B759" t="s">
        <v>81</v>
      </c>
      <c r="C759">
        <v>3112379825</v>
      </c>
      <c r="D759" s="1">
        <v>44341</v>
      </c>
      <c r="E759" s="1">
        <v>44371</v>
      </c>
      <c r="F759">
        <v>5160</v>
      </c>
      <c r="G759">
        <v>0</v>
      </c>
      <c r="H759">
        <v>0</v>
      </c>
      <c r="I759" s="1">
        <v>44349</v>
      </c>
      <c r="J759">
        <v>8</v>
      </c>
      <c r="K759">
        <v>0</v>
      </c>
    </row>
    <row r="760" spans="1:11" x14ac:dyDescent="0.3">
      <c r="A760" t="s">
        <v>20</v>
      </c>
      <c r="B760" t="s">
        <v>80</v>
      </c>
      <c r="C760">
        <v>3113502518</v>
      </c>
      <c r="D760" s="1">
        <v>44089</v>
      </c>
      <c r="E760" s="1">
        <v>44119</v>
      </c>
      <c r="F760">
        <v>4649</v>
      </c>
      <c r="G760">
        <v>0</v>
      </c>
      <c r="H760">
        <v>0</v>
      </c>
      <c r="I760" s="1">
        <v>44119</v>
      </c>
      <c r="J760">
        <v>30</v>
      </c>
      <c r="K760">
        <v>0</v>
      </c>
    </row>
    <row r="761" spans="1:11" x14ac:dyDescent="0.3">
      <c r="A761" t="s">
        <v>22</v>
      </c>
      <c r="B761" t="s">
        <v>100</v>
      </c>
      <c r="C761">
        <v>3115534110</v>
      </c>
      <c r="D761" s="1">
        <v>44347</v>
      </c>
      <c r="E761" s="1">
        <v>44377</v>
      </c>
      <c r="F761">
        <v>7066</v>
      </c>
      <c r="G761">
        <v>1</v>
      </c>
      <c r="H761">
        <v>0</v>
      </c>
      <c r="I761" s="1">
        <v>44373</v>
      </c>
      <c r="J761">
        <v>26</v>
      </c>
      <c r="K761">
        <v>0</v>
      </c>
    </row>
    <row r="762" spans="1:11" x14ac:dyDescent="0.3">
      <c r="A762" t="s">
        <v>20</v>
      </c>
      <c r="B762" t="s">
        <v>80</v>
      </c>
      <c r="C762">
        <v>3121730234</v>
      </c>
      <c r="D762" s="1">
        <v>44109</v>
      </c>
      <c r="E762" s="1">
        <v>44139</v>
      </c>
      <c r="F762">
        <v>4887</v>
      </c>
      <c r="G762">
        <v>0</v>
      </c>
      <c r="H762">
        <v>0</v>
      </c>
      <c r="I762" s="1">
        <v>44130</v>
      </c>
      <c r="J762">
        <v>21</v>
      </c>
      <c r="K762">
        <v>0</v>
      </c>
    </row>
    <row r="763" spans="1:11" x14ac:dyDescent="0.3">
      <c r="A763" t="s">
        <v>20</v>
      </c>
      <c r="B763" t="s">
        <v>81</v>
      </c>
      <c r="C763">
        <v>3123420222</v>
      </c>
      <c r="D763" s="1">
        <v>44015</v>
      </c>
      <c r="E763" s="1">
        <v>44045</v>
      </c>
      <c r="F763">
        <v>2541</v>
      </c>
      <c r="G763">
        <v>0</v>
      </c>
      <c r="H763">
        <v>0</v>
      </c>
      <c r="I763" s="1">
        <v>44023</v>
      </c>
      <c r="J763">
        <v>8</v>
      </c>
      <c r="K763">
        <v>0</v>
      </c>
    </row>
    <row r="764" spans="1:11" x14ac:dyDescent="0.3">
      <c r="A764" t="s">
        <v>11</v>
      </c>
      <c r="B764" t="s">
        <v>110</v>
      </c>
      <c r="C764">
        <v>3138040805</v>
      </c>
      <c r="D764" s="1">
        <v>44106</v>
      </c>
      <c r="E764" s="1">
        <v>44136</v>
      </c>
      <c r="F764">
        <v>7521</v>
      </c>
      <c r="G764">
        <v>0</v>
      </c>
      <c r="H764">
        <v>0</v>
      </c>
      <c r="I764" s="1">
        <v>44136</v>
      </c>
      <c r="J764">
        <v>30</v>
      </c>
      <c r="K764">
        <v>0</v>
      </c>
    </row>
    <row r="765" spans="1:11" x14ac:dyDescent="0.3">
      <c r="A765" t="s">
        <v>22</v>
      </c>
      <c r="B765" t="s">
        <v>96</v>
      </c>
      <c r="C765">
        <v>3141193941</v>
      </c>
      <c r="D765" s="1">
        <v>44205</v>
      </c>
      <c r="E765" s="1">
        <v>44235</v>
      </c>
      <c r="F765">
        <v>6581</v>
      </c>
      <c r="G765">
        <v>0</v>
      </c>
      <c r="H765">
        <v>0</v>
      </c>
      <c r="I765" s="1">
        <v>44230</v>
      </c>
      <c r="J765">
        <v>25</v>
      </c>
      <c r="K765">
        <v>0</v>
      </c>
    </row>
    <row r="766" spans="1:11" x14ac:dyDescent="0.3">
      <c r="A766" t="s">
        <v>17</v>
      </c>
      <c r="B766" t="s">
        <v>18</v>
      </c>
      <c r="C766">
        <v>3146057306</v>
      </c>
      <c r="D766" s="1">
        <v>44051</v>
      </c>
      <c r="E766" s="1">
        <v>44081</v>
      </c>
      <c r="F766">
        <v>7800</v>
      </c>
      <c r="G766">
        <v>0</v>
      </c>
      <c r="H766">
        <v>0</v>
      </c>
      <c r="I766" s="1">
        <v>44069</v>
      </c>
      <c r="J766">
        <v>18</v>
      </c>
      <c r="K766">
        <v>0</v>
      </c>
    </row>
    <row r="767" spans="1:11" x14ac:dyDescent="0.3">
      <c r="A767" t="s">
        <v>17</v>
      </c>
      <c r="B767" t="s">
        <v>40</v>
      </c>
      <c r="C767">
        <v>3148320908</v>
      </c>
      <c r="D767" s="1">
        <v>44500</v>
      </c>
      <c r="E767" s="1">
        <v>44530</v>
      </c>
      <c r="F767">
        <v>5648</v>
      </c>
      <c r="G767">
        <v>0</v>
      </c>
      <c r="H767">
        <v>0</v>
      </c>
      <c r="I767" s="1">
        <v>44528</v>
      </c>
      <c r="J767">
        <v>28</v>
      </c>
      <c r="K767">
        <v>0</v>
      </c>
    </row>
    <row r="768" spans="1:11" x14ac:dyDescent="0.3">
      <c r="A768" t="s">
        <v>13</v>
      </c>
      <c r="B768" t="s">
        <v>27</v>
      </c>
      <c r="C768">
        <v>3148914031</v>
      </c>
      <c r="D768" s="1">
        <v>43889</v>
      </c>
      <c r="E768" s="1">
        <v>43919</v>
      </c>
      <c r="F768">
        <v>7891</v>
      </c>
      <c r="G768">
        <v>0</v>
      </c>
      <c r="H768">
        <v>0</v>
      </c>
      <c r="I768" s="1">
        <v>43904</v>
      </c>
      <c r="J768">
        <v>15</v>
      </c>
      <c r="K768">
        <v>0</v>
      </c>
    </row>
    <row r="769" spans="1:11" x14ac:dyDescent="0.3">
      <c r="A769" t="s">
        <v>11</v>
      </c>
      <c r="B769" t="s">
        <v>39</v>
      </c>
      <c r="C769">
        <v>3148980303</v>
      </c>
      <c r="D769" s="1">
        <v>43968</v>
      </c>
      <c r="E769" s="1">
        <v>43998</v>
      </c>
      <c r="F769">
        <v>8220</v>
      </c>
      <c r="G769">
        <v>0</v>
      </c>
      <c r="H769">
        <v>0</v>
      </c>
      <c r="I769" s="1">
        <v>43997</v>
      </c>
      <c r="J769">
        <v>29</v>
      </c>
      <c r="K769">
        <v>0</v>
      </c>
    </row>
    <row r="770" spans="1:11" x14ac:dyDescent="0.3">
      <c r="A770" t="s">
        <v>20</v>
      </c>
      <c r="B770" t="s">
        <v>80</v>
      </c>
      <c r="C770">
        <v>3153726272</v>
      </c>
      <c r="D770" s="1">
        <v>44216</v>
      </c>
      <c r="E770" s="1">
        <v>44246</v>
      </c>
      <c r="F770">
        <v>6543</v>
      </c>
      <c r="G770">
        <v>0</v>
      </c>
      <c r="H770">
        <v>0</v>
      </c>
      <c r="I770" s="1">
        <v>44237</v>
      </c>
      <c r="J770">
        <v>21</v>
      </c>
      <c r="K770">
        <v>0</v>
      </c>
    </row>
    <row r="771" spans="1:11" x14ac:dyDescent="0.3">
      <c r="A771" t="s">
        <v>13</v>
      </c>
      <c r="B771" t="s">
        <v>27</v>
      </c>
      <c r="C771">
        <v>847327295</v>
      </c>
      <c r="D771" s="1">
        <v>44047</v>
      </c>
      <c r="E771" s="1">
        <v>44077</v>
      </c>
      <c r="F771">
        <v>7295</v>
      </c>
      <c r="G771">
        <v>1</v>
      </c>
      <c r="H771">
        <v>0</v>
      </c>
      <c r="I771" s="1">
        <v>44083</v>
      </c>
      <c r="J771">
        <v>36</v>
      </c>
      <c r="K771">
        <v>6</v>
      </c>
    </row>
    <row r="772" spans="1:11" x14ac:dyDescent="0.3">
      <c r="A772" t="s">
        <v>22</v>
      </c>
      <c r="B772" t="s">
        <v>86</v>
      </c>
      <c r="C772">
        <v>3155625555</v>
      </c>
      <c r="D772" s="1">
        <v>44322</v>
      </c>
      <c r="E772" s="1">
        <v>44352</v>
      </c>
      <c r="F772">
        <v>4172</v>
      </c>
      <c r="G772">
        <v>0</v>
      </c>
      <c r="H772">
        <v>0</v>
      </c>
      <c r="I772" s="1">
        <v>44325</v>
      </c>
      <c r="J772">
        <v>3</v>
      </c>
      <c r="K772">
        <v>0</v>
      </c>
    </row>
    <row r="773" spans="1:11" x14ac:dyDescent="0.3">
      <c r="A773" t="s">
        <v>11</v>
      </c>
      <c r="B773" t="s">
        <v>76</v>
      </c>
      <c r="C773">
        <v>3155920868</v>
      </c>
      <c r="D773" s="1">
        <v>44051</v>
      </c>
      <c r="E773" s="1">
        <v>44081</v>
      </c>
      <c r="F773">
        <v>5374</v>
      </c>
      <c r="G773">
        <v>0</v>
      </c>
      <c r="H773">
        <v>0</v>
      </c>
      <c r="I773" s="1">
        <v>44078</v>
      </c>
      <c r="J773">
        <v>27</v>
      </c>
      <c r="K773">
        <v>0</v>
      </c>
    </row>
    <row r="774" spans="1:11" x14ac:dyDescent="0.3">
      <c r="A774" t="s">
        <v>22</v>
      </c>
      <c r="B774" t="s">
        <v>82</v>
      </c>
      <c r="C774">
        <v>3158139891</v>
      </c>
      <c r="D774" s="1">
        <v>44041</v>
      </c>
      <c r="E774" s="1">
        <v>44071</v>
      </c>
      <c r="F774">
        <v>3259</v>
      </c>
      <c r="G774">
        <v>0</v>
      </c>
      <c r="H774">
        <v>0</v>
      </c>
      <c r="I774" s="1">
        <v>44059</v>
      </c>
      <c r="J774">
        <v>18</v>
      </c>
      <c r="K774">
        <v>0</v>
      </c>
    </row>
    <row r="775" spans="1:11" x14ac:dyDescent="0.3">
      <c r="A775" t="s">
        <v>17</v>
      </c>
      <c r="B775" t="s">
        <v>34</v>
      </c>
      <c r="C775">
        <v>3160080084</v>
      </c>
      <c r="D775" s="1">
        <v>44302</v>
      </c>
      <c r="E775" s="1">
        <v>44332</v>
      </c>
      <c r="F775">
        <v>7186</v>
      </c>
      <c r="G775">
        <v>0</v>
      </c>
      <c r="H775">
        <v>0</v>
      </c>
      <c r="I775" s="1">
        <v>44340</v>
      </c>
      <c r="J775">
        <v>38</v>
      </c>
      <c r="K775">
        <v>8</v>
      </c>
    </row>
    <row r="776" spans="1:11" x14ac:dyDescent="0.3">
      <c r="A776" t="s">
        <v>22</v>
      </c>
      <c r="B776" t="s">
        <v>24</v>
      </c>
      <c r="C776">
        <v>3161602616</v>
      </c>
      <c r="D776" s="1">
        <v>43919</v>
      </c>
      <c r="E776" s="1">
        <v>43949</v>
      </c>
      <c r="F776">
        <v>7928</v>
      </c>
      <c r="G776">
        <v>0</v>
      </c>
      <c r="H776">
        <v>0</v>
      </c>
      <c r="I776" s="1">
        <v>43957</v>
      </c>
      <c r="J776">
        <v>38</v>
      </c>
      <c r="K776">
        <v>8</v>
      </c>
    </row>
    <row r="777" spans="1:11" x14ac:dyDescent="0.3">
      <c r="A777" t="s">
        <v>11</v>
      </c>
      <c r="B777" t="s">
        <v>79</v>
      </c>
      <c r="C777">
        <v>3162263646</v>
      </c>
      <c r="D777" s="1">
        <v>44103</v>
      </c>
      <c r="E777" s="1">
        <v>44133</v>
      </c>
      <c r="F777">
        <v>9091</v>
      </c>
      <c r="G777">
        <v>0</v>
      </c>
      <c r="H777">
        <v>0</v>
      </c>
      <c r="I777" s="1">
        <v>44123</v>
      </c>
      <c r="J777">
        <v>20</v>
      </c>
      <c r="K777">
        <v>0</v>
      </c>
    </row>
    <row r="778" spans="1:11" x14ac:dyDescent="0.3">
      <c r="A778" t="s">
        <v>13</v>
      </c>
      <c r="B778" t="s">
        <v>70</v>
      </c>
      <c r="C778">
        <v>8193753679</v>
      </c>
      <c r="D778" s="1">
        <v>44047</v>
      </c>
      <c r="E778" s="1">
        <v>44077</v>
      </c>
      <c r="F778">
        <v>6965</v>
      </c>
      <c r="G778">
        <v>1</v>
      </c>
      <c r="H778">
        <v>0</v>
      </c>
      <c r="I778" s="1">
        <v>44087</v>
      </c>
      <c r="J778">
        <v>40</v>
      </c>
      <c r="K778">
        <v>10</v>
      </c>
    </row>
    <row r="779" spans="1:11" x14ac:dyDescent="0.3">
      <c r="A779" t="s">
        <v>13</v>
      </c>
      <c r="B779" t="s">
        <v>56</v>
      </c>
      <c r="C779">
        <v>6265467648</v>
      </c>
      <c r="D779" s="1">
        <v>44050</v>
      </c>
      <c r="E779" s="1">
        <v>44080</v>
      </c>
      <c r="F779">
        <v>5119</v>
      </c>
      <c r="G779">
        <v>1</v>
      </c>
      <c r="H779">
        <v>0</v>
      </c>
      <c r="I779" s="1">
        <v>44074</v>
      </c>
      <c r="J779">
        <v>24</v>
      </c>
      <c r="K779">
        <v>0</v>
      </c>
    </row>
    <row r="780" spans="1:11" x14ac:dyDescent="0.3">
      <c r="A780" t="s">
        <v>17</v>
      </c>
      <c r="B780" t="s">
        <v>33</v>
      </c>
      <c r="C780">
        <v>3168924777</v>
      </c>
      <c r="D780" s="1">
        <v>44311</v>
      </c>
      <c r="E780" s="1">
        <v>44341</v>
      </c>
      <c r="F780">
        <v>7288</v>
      </c>
      <c r="G780">
        <v>1</v>
      </c>
      <c r="H780">
        <v>0</v>
      </c>
      <c r="I780" s="1">
        <v>44329</v>
      </c>
      <c r="J780">
        <v>18</v>
      </c>
      <c r="K780">
        <v>0</v>
      </c>
    </row>
    <row r="781" spans="1:11" x14ac:dyDescent="0.3">
      <c r="A781" t="s">
        <v>22</v>
      </c>
      <c r="B781" t="s">
        <v>65</v>
      </c>
      <c r="C781">
        <v>3170339882</v>
      </c>
      <c r="D781" s="1">
        <v>43897</v>
      </c>
      <c r="E781" s="1">
        <v>43927</v>
      </c>
      <c r="F781">
        <v>6224</v>
      </c>
      <c r="G781">
        <v>0</v>
      </c>
      <c r="H781">
        <v>0</v>
      </c>
      <c r="I781" s="1">
        <v>43926</v>
      </c>
      <c r="J781">
        <v>29</v>
      </c>
      <c r="K781">
        <v>0</v>
      </c>
    </row>
    <row r="782" spans="1:11" x14ac:dyDescent="0.3">
      <c r="A782" t="s">
        <v>11</v>
      </c>
      <c r="B782" t="s">
        <v>57</v>
      </c>
      <c r="C782">
        <v>3171200707</v>
      </c>
      <c r="D782" s="1">
        <v>44195</v>
      </c>
      <c r="E782" s="1">
        <v>44225</v>
      </c>
      <c r="F782">
        <v>6193</v>
      </c>
      <c r="G782">
        <v>0</v>
      </c>
      <c r="H782">
        <v>0</v>
      </c>
      <c r="I782" s="1">
        <v>44243</v>
      </c>
      <c r="J782">
        <v>48</v>
      </c>
      <c r="K782">
        <v>18</v>
      </c>
    </row>
    <row r="783" spans="1:11" x14ac:dyDescent="0.3">
      <c r="A783" t="s">
        <v>20</v>
      </c>
      <c r="B783" t="s">
        <v>25</v>
      </c>
      <c r="C783">
        <v>3177584497</v>
      </c>
      <c r="D783" s="1">
        <v>44054</v>
      </c>
      <c r="E783" s="1">
        <v>44084</v>
      </c>
      <c r="F783">
        <v>2304</v>
      </c>
      <c r="G783">
        <v>0</v>
      </c>
      <c r="H783">
        <v>0</v>
      </c>
      <c r="I783" s="1">
        <v>44080</v>
      </c>
      <c r="J783">
        <v>26</v>
      </c>
      <c r="K783">
        <v>0</v>
      </c>
    </row>
    <row r="784" spans="1:11" x14ac:dyDescent="0.3">
      <c r="A784" t="s">
        <v>17</v>
      </c>
      <c r="B784" t="s">
        <v>37</v>
      </c>
      <c r="C784">
        <v>3180169613</v>
      </c>
      <c r="D784" s="1">
        <v>43998</v>
      </c>
      <c r="E784" s="1">
        <v>44028</v>
      </c>
      <c r="F784">
        <v>6551</v>
      </c>
      <c r="G784">
        <v>0</v>
      </c>
      <c r="H784">
        <v>0</v>
      </c>
      <c r="I784" s="1">
        <v>44018</v>
      </c>
      <c r="J784">
        <v>20</v>
      </c>
      <c r="K784">
        <v>0</v>
      </c>
    </row>
    <row r="785" spans="1:11" x14ac:dyDescent="0.3">
      <c r="A785" t="s">
        <v>13</v>
      </c>
      <c r="B785" t="s">
        <v>83</v>
      </c>
      <c r="C785">
        <v>3191043730</v>
      </c>
      <c r="D785" s="1">
        <v>44137</v>
      </c>
      <c r="E785" s="1">
        <v>44167</v>
      </c>
      <c r="F785">
        <v>6157</v>
      </c>
      <c r="G785">
        <v>0</v>
      </c>
      <c r="H785">
        <v>0</v>
      </c>
      <c r="I785" s="1">
        <v>44153</v>
      </c>
      <c r="J785">
        <v>16</v>
      </c>
      <c r="K785">
        <v>0</v>
      </c>
    </row>
    <row r="786" spans="1:11" x14ac:dyDescent="0.3">
      <c r="A786" t="s">
        <v>17</v>
      </c>
      <c r="B786" t="s">
        <v>33</v>
      </c>
      <c r="C786">
        <v>3191622040</v>
      </c>
      <c r="D786" s="1">
        <v>44341</v>
      </c>
      <c r="E786" s="1">
        <v>44371</v>
      </c>
      <c r="F786">
        <v>9664</v>
      </c>
      <c r="G786">
        <v>1</v>
      </c>
      <c r="H786">
        <v>0</v>
      </c>
      <c r="I786" s="1">
        <v>44357</v>
      </c>
      <c r="J786">
        <v>16</v>
      </c>
      <c r="K786">
        <v>0</v>
      </c>
    </row>
    <row r="787" spans="1:11" x14ac:dyDescent="0.3">
      <c r="A787" t="s">
        <v>20</v>
      </c>
      <c r="B787" t="s">
        <v>90</v>
      </c>
      <c r="C787">
        <v>3193716421</v>
      </c>
      <c r="D787" s="1">
        <v>43974</v>
      </c>
      <c r="E787" s="1">
        <v>44004</v>
      </c>
      <c r="F787">
        <v>1901</v>
      </c>
      <c r="G787">
        <v>1</v>
      </c>
      <c r="H787">
        <v>0</v>
      </c>
      <c r="I787" s="1">
        <v>44017</v>
      </c>
      <c r="J787">
        <v>43</v>
      </c>
      <c r="K787">
        <v>13</v>
      </c>
    </row>
    <row r="788" spans="1:11" x14ac:dyDescent="0.3">
      <c r="A788" t="s">
        <v>17</v>
      </c>
      <c r="B788" t="s">
        <v>97</v>
      </c>
      <c r="C788">
        <v>3197860193</v>
      </c>
      <c r="D788" s="1">
        <v>44096</v>
      </c>
      <c r="E788" s="1">
        <v>44126</v>
      </c>
      <c r="F788">
        <v>3286</v>
      </c>
      <c r="G788">
        <v>0</v>
      </c>
      <c r="H788">
        <v>0</v>
      </c>
      <c r="I788" s="1">
        <v>44137</v>
      </c>
      <c r="J788">
        <v>41</v>
      </c>
      <c r="K788">
        <v>11</v>
      </c>
    </row>
    <row r="789" spans="1:11" x14ac:dyDescent="0.3">
      <c r="A789" t="s">
        <v>17</v>
      </c>
      <c r="B789" t="s">
        <v>18</v>
      </c>
      <c r="C789">
        <v>3205321485</v>
      </c>
      <c r="D789" s="1">
        <v>43850</v>
      </c>
      <c r="E789" s="1">
        <v>43880</v>
      </c>
      <c r="F789">
        <v>6052</v>
      </c>
      <c r="G789">
        <v>0</v>
      </c>
      <c r="H789">
        <v>0</v>
      </c>
      <c r="I789" s="1">
        <v>43872</v>
      </c>
      <c r="J789">
        <v>22</v>
      </c>
      <c r="K789">
        <v>0</v>
      </c>
    </row>
    <row r="790" spans="1:11" x14ac:dyDescent="0.3">
      <c r="A790" t="s">
        <v>22</v>
      </c>
      <c r="B790" t="s">
        <v>99</v>
      </c>
      <c r="C790">
        <v>3206241963</v>
      </c>
      <c r="D790" s="1">
        <v>44249</v>
      </c>
      <c r="E790" s="1">
        <v>44279</v>
      </c>
      <c r="F790">
        <v>8944</v>
      </c>
      <c r="G790">
        <v>0</v>
      </c>
      <c r="H790">
        <v>0</v>
      </c>
      <c r="I790" s="1">
        <v>44271</v>
      </c>
      <c r="J790">
        <v>22</v>
      </c>
      <c r="K790">
        <v>0</v>
      </c>
    </row>
    <row r="791" spans="1:11" x14ac:dyDescent="0.3">
      <c r="A791" t="s">
        <v>11</v>
      </c>
      <c r="B791" t="s">
        <v>31</v>
      </c>
      <c r="C791">
        <v>3208997911</v>
      </c>
      <c r="D791" s="1">
        <v>44208</v>
      </c>
      <c r="E791" s="1">
        <v>44238</v>
      </c>
      <c r="F791">
        <v>4632</v>
      </c>
      <c r="G791">
        <v>0</v>
      </c>
      <c r="H791">
        <v>0</v>
      </c>
      <c r="I791" s="1">
        <v>44217</v>
      </c>
      <c r="J791">
        <v>9</v>
      </c>
      <c r="K791">
        <v>0</v>
      </c>
    </row>
    <row r="792" spans="1:11" x14ac:dyDescent="0.3">
      <c r="A792" t="s">
        <v>11</v>
      </c>
      <c r="B792" t="s">
        <v>49</v>
      </c>
      <c r="C792">
        <v>3218896620</v>
      </c>
      <c r="D792" s="1">
        <v>44413</v>
      </c>
      <c r="E792" s="1">
        <v>44443</v>
      </c>
      <c r="F792">
        <v>5250</v>
      </c>
      <c r="G792">
        <v>0</v>
      </c>
      <c r="H792">
        <v>0</v>
      </c>
      <c r="I792" s="1">
        <v>44421</v>
      </c>
      <c r="J792">
        <v>8</v>
      </c>
      <c r="K792">
        <v>0</v>
      </c>
    </row>
    <row r="793" spans="1:11" x14ac:dyDescent="0.3">
      <c r="A793" t="s">
        <v>17</v>
      </c>
      <c r="B793" t="s">
        <v>52</v>
      </c>
      <c r="C793">
        <v>3219214405</v>
      </c>
      <c r="D793" s="1">
        <v>44271</v>
      </c>
      <c r="E793" s="1">
        <v>44301</v>
      </c>
      <c r="F793">
        <v>6267</v>
      </c>
      <c r="G793">
        <v>1</v>
      </c>
      <c r="H793">
        <v>0</v>
      </c>
      <c r="I793" s="1">
        <v>44305</v>
      </c>
      <c r="J793">
        <v>34</v>
      </c>
      <c r="K793">
        <v>4</v>
      </c>
    </row>
    <row r="794" spans="1:11" x14ac:dyDescent="0.3">
      <c r="A794" t="s">
        <v>17</v>
      </c>
      <c r="B794" t="s">
        <v>112</v>
      </c>
      <c r="C794">
        <v>3223401501</v>
      </c>
      <c r="D794" s="1">
        <v>44165</v>
      </c>
      <c r="E794" s="1">
        <v>44195</v>
      </c>
      <c r="F794">
        <v>10008</v>
      </c>
      <c r="G794">
        <v>0</v>
      </c>
      <c r="H794">
        <v>0</v>
      </c>
      <c r="I794" s="1">
        <v>44195</v>
      </c>
      <c r="J794">
        <v>30</v>
      </c>
      <c r="K794">
        <v>0</v>
      </c>
    </row>
    <row r="795" spans="1:11" x14ac:dyDescent="0.3">
      <c r="A795" t="s">
        <v>22</v>
      </c>
      <c r="B795" t="s">
        <v>23</v>
      </c>
      <c r="C795">
        <v>3224727771</v>
      </c>
      <c r="D795" s="1">
        <v>44250</v>
      </c>
      <c r="E795" s="1">
        <v>44280</v>
      </c>
      <c r="F795">
        <v>8471</v>
      </c>
      <c r="G795">
        <v>1</v>
      </c>
      <c r="H795">
        <v>0</v>
      </c>
      <c r="I795" s="1">
        <v>44287</v>
      </c>
      <c r="J795">
        <v>37</v>
      </c>
      <c r="K795">
        <v>7</v>
      </c>
    </row>
    <row r="796" spans="1:11" x14ac:dyDescent="0.3">
      <c r="A796" t="s">
        <v>13</v>
      </c>
      <c r="B796" t="s">
        <v>29</v>
      </c>
      <c r="C796">
        <v>3225557120</v>
      </c>
      <c r="D796" s="1">
        <v>44247</v>
      </c>
      <c r="E796" s="1">
        <v>44277</v>
      </c>
      <c r="F796">
        <v>2925</v>
      </c>
      <c r="G796">
        <v>0</v>
      </c>
      <c r="H796">
        <v>0</v>
      </c>
      <c r="I796" s="1">
        <v>44278</v>
      </c>
      <c r="J796">
        <v>31</v>
      </c>
      <c r="K796">
        <v>1</v>
      </c>
    </row>
    <row r="797" spans="1:11" x14ac:dyDescent="0.3">
      <c r="A797" t="s">
        <v>11</v>
      </c>
      <c r="B797" t="s">
        <v>55</v>
      </c>
      <c r="C797">
        <v>3228259319</v>
      </c>
      <c r="D797" s="1">
        <v>44146</v>
      </c>
      <c r="E797" s="1">
        <v>44176</v>
      </c>
      <c r="F797">
        <v>9419</v>
      </c>
      <c r="G797">
        <v>0</v>
      </c>
      <c r="H797">
        <v>0</v>
      </c>
      <c r="I797" s="1">
        <v>44180</v>
      </c>
      <c r="J797">
        <v>34</v>
      </c>
      <c r="K797">
        <v>4</v>
      </c>
    </row>
    <row r="798" spans="1:11" x14ac:dyDescent="0.3">
      <c r="A798" t="s">
        <v>11</v>
      </c>
      <c r="B798" t="s">
        <v>76</v>
      </c>
      <c r="C798">
        <v>3230944193</v>
      </c>
      <c r="D798" s="1">
        <v>44036</v>
      </c>
      <c r="E798" s="1">
        <v>44066</v>
      </c>
      <c r="F798">
        <v>7784</v>
      </c>
      <c r="G798">
        <v>0</v>
      </c>
      <c r="H798">
        <v>0</v>
      </c>
      <c r="I798" s="1">
        <v>44058</v>
      </c>
      <c r="J798">
        <v>22</v>
      </c>
      <c r="K798">
        <v>0</v>
      </c>
    </row>
    <row r="799" spans="1:11" x14ac:dyDescent="0.3">
      <c r="A799" t="s">
        <v>13</v>
      </c>
      <c r="B799" t="s">
        <v>66</v>
      </c>
      <c r="C799">
        <v>3240616518</v>
      </c>
      <c r="D799" s="1">
        <v>44487</v>
      </c>
      <c r="E799" s="1">
        <v>44517</v>
      </c>
      <c r="F799">
        <v>6356</v>
      </c>
      <c r="G799">
        <v>1</v>
      </c>
      <c r="H799">
        <v>1</v>
      </c>
      <c r="I799" s="1">
        <v>44491</v>
      </c>
      <c r="J799">
        <v>4</v>
      </c>
      <c r="K799">
        <v>0</v>
      </c>
    </row>
    <row r="800" spans="1:11" x14ac:dyDescent="0.3">
      <c r="A800" t="s">
        <v>11</v>
      </c>
      <c r="B800" t="s">
        <v>64</v>
      </c>
      <c r="C800">
        <v>3242588970</v>
      </c>
      <c r="D800" s="1">
        <v>44331</v>
      </c>
      <c r="E800" s="1">
        <v>44361</v>
      </c>
      <c r="F800">
        <v>3523</v>
      </c>
      <c r="G800">
        <v>0</v>
      </c>
      <c r="H800">
        <v>0</v>
      </c>
      <c r="I800" s="1">
        <v>44354</v>
      </c>
      <c r="J800">
        <v>23</v>
      </c>
      <c r="K800">
        <v>0</v>
      </c>
    </row>
    <row r="801" spans="1:11" x14ac:dyDescent="0.3">
      <c r="A801" t="s">
        <v>22</v>
      </c>
      <c r="B801" t="s">
        <v>23</v>
      </c>
      <c r="C801">
        <v>3242899571</v>
      </c>
      <c r="D801" s="1">
        <v>43915</v>
      </c>
      <c r="E801" s="1">
        <v>43945</v>
      </c>
      <c r="F801">
        <v>4559</v>
      </c>
      <c r="G801">
        <v>0</v>
      </c>
      <c r="H801">
        <v>0</v>
      </c>
      <c r="I801" s="1">
        <v>43949</v>
      </c>
      <c r="J801">
        <v>34</v>
      </c>
      <c r="K801">
        <v>4</v>
      </c>
    </row>
    <row r="802" spans="1:11" x14ac:dyDescent="0.3">
      <c r="A802" t="s">
        <v>22</v>
      </c>
      <c r="B802" t="s">
        <v>26</v>
      </c>
      <c r="C802">
        <v>3244991557</v>
      </c>
      <c r="D802" s="1">
        <v>44292</v>
      </c>
      <c r="E802" s="1">
        <v>44322</v>
      </c>
      <c r="F802">
        <v>7644</v>
      </c>
      <c r="G802">
        <v>0</v>
      </c>
      <c r="H802">
        <v>0</v>
      </c>
      <c r="I802" s="1">
        <v>44303</v>
      </c>
      <c r="J802">
        <v>11</v>
      </c>
      <c r="K802">
        <v>0</v>
      </c>
    </row>
    <row r="803" spans="1:11" x14ac:dyDescent="0.3">
      <c r="A803" t="s">
        <v>22</v>
      </c>
      <c r="B803" t="s">
        <v>36</v>
      </c>
      <c r="C803">
        <v>3248497540</v>
      </c>
      <c r="D803" s="1">
        <v>43991</v>
      </c>
      <c r="E803" s="1">
        <v>44021</v>
      </c>
      <c r="F803">
        <v>6806</v>
      </c>
      <c r="G803">
        <v>0</v>
      </c>
      <c r="H803">
        <v>0</v>
      </c>
      <c r="I803" s="1">
        <v>44018</v>
      </c>
      <c r="J803">
        <v>27</v>
      </c>
      <c r="K803">
        <v>0</v>
      </c>
    </row>
    <row r="804" spans="1:11" x14ac:dyDescent="0.3">
      <c r="A804" t="s">
        <v>22</v>
      </c>
      <c r="B804" t="s">
        <v>36</v>
      </c>
      <c r="C804">
        <v>3248545962</v>
      </c>
      <c r="D804" s="1">
        <v>43914</v>
      </c>
      <c r="E804" s="1">
        <v>43944</v>
      </c>
      <c r="F804">
        <v>6308</v>
      </c>
      <c r="G804">
        <v>1</v>
      </c>
      <c r="H804">
        <v>0</v>
      </c>
      <c r="I804" s="1">
        <v>43958</v>
      </c>
      <c r="J804">
        <v>44</v>
      </c>
      <c r="K804">
        <v>14</v>
      </c>
    </row>
    <row r="805" spans="1:11" x14ac:dyDescent="0.3">
      <c r="A805" t="s">
        <v>22</v>
      </c>
      <c r="B805" t="s">
        <v>96</v>
      </c>
      <c r="C805">
        <v>3250840107</v>
      </c>
      <c r="D805" s="1">
        <v>44528</v>
      </c>
      <c r="E805" s="1">
        <v>44558</v>
      </c>
      <c r="F805">
        <v>4257</v>
      </c>
      <c r="G805">
        <v>0</v>
      </c>
      <c r="H805">
        <v>0</v>
      </c>
      <c r="I805" s="1">
        <v>44553</v>
      </c>
      <c r="J805">
        <v>25</v>
      </c>
      <c r="K805">
        <v>0</v>
      </c>
    </row>
    <row r="806" spans="1:11" x14ac:dyDescent="0.3">
      <c r="A806" t="s">
        <v>22</v>
      </c>
      <c r="B806" t="s">
        <v>72</v>
      </c>
      <c r="C806">
        <v>3261039339</v>
      </c>
      <c r="D806" s="1">
        <v>44284</v>
      </c>
      <c r="E806" s="1">
        <v>44314</v>
      </c>
      <c r="F806">
        <v>1463</v>
      </c>
      <c r="G806">
        <v>0</v>
      </c>
      <c r="H806">
        <v>0</v>
      </c>
      <c r="I806" s="1">
        <v>44310</v>
      </c>
      <c r="J806">
        <v>26</v>
      </c>
      <c r="K806">
        <v>0</v>
      </c>
    </row>
    <row r="807" spans="1:11" x14ac:dyDescent="0.3">
      <c r="A807" t="s">
        <v>22</v>
      </c>
      <c r="B807" t="s">
        <v>67</v>
      </c>
      <c r="C807">
        <v>3264536681</v>
      </c>
      <c r="D807" s="1">
        <v>44119</v>
      </c>
      <c r="E807" s="1">
        <v>44149</v>
      </c>
      <c r="F807">
        <v>3277</v>
      </c>
      <c r="G807">
        <v>0</v>
      </c>
      <c r="H807">
        <v>0</v>
      </c>
      <c r="I807" s="1">
        <v>44151</v>
      </c>
      <c r="J807">
        <v>32</v>
      </c>
      <c r="K807">
        <v>2</v>
      </c>
    </row>
    <row r="808" spans="1:11" x14ac:dyDescent="0.3">
      <c r="A808" t="s">
        <v>13</v>
      </c>
      <c r="B808" t="s">
        <v>32</v>
      </c>
      <c r="C808">
        <v>3267864290</v>
      </c>
      <c r="D808" s="1">
        <v>43845</v>
      </c>
      <c r="E808" s="1">
        <v>43875</v>
      </c>
      <c r="F808">
        <v>5755</v>
      </c>
      <c r="G808">
        <v>0</v>
      </c>
      <c r="H808">
        <v>0</v>
      </c>
      <c r="I808" s="1">
        <v>43876</v>
      </c>
      <c r="J808">
        <v>31</v>
      </c>
      <c r="K808">
        <v>1</v>
      </c>
    </row>
    <row r="809" spans="1:11" x14ac:dyDescent="0.3">
      <c r="A809" t="s">
        <v>20</v>
      </c>
      <c r="B809" t="s">
        <v>90</v>
      </c>
      <c r="C809">
        <v>3271911081</v>
      </c>
      <c r="D809" s="1">
        <v>44434</v>
      </c>
      <c r="E809" s="1">
        <v>44464</v>
      </c>
      <c r="F809">
        <v>4968</v>
      </c>
      <c r="G809">
        <v>1</v>
      </c>
      <c r="H809">
        <v>0</v>
      </c>
      <c r="I809" s="1">
        <v>44484</v>
      </c>
      <c r="J809">
        <v>50</v>
      </c>
      <c r="K809">
        <v>20</v>
      </c>
    </row>
    <row r="810" spans="1:11" x14ac:dyDescent="0.3">
      <c r="A810" t="s">
        <v>11</v>
      </c>
      <c r="B810" t="s">
        <v>49</v>
      </c>
      <c r="C810">
        <v>3284111300</v>
      </c>
      <c r="D810" s="1">
        <v>44026</v>
      </c>
      <c r="E810" s="1">
        <v>44056</v>
      </c>
      <c r="F810">
        <v>8931</v>
      </c>
      <c r="G810">
        <v>0</v>
      </c>
      <c r="H810">
        <v>0</v>
      </c>
      <c r="I810" s="1">
        <v>44045</v>
      </c>
      <c r="J810">
        <v>19</v>
      </c>
      <c r="K810">
        <v>0</v>
      </c>
    </row>
    <row r="811" spans="1:11" x14ac:dyDescent="0.3">
      <c r="A811" t="s">
        <v>13</v>
      </c>
      <c r="B811" t="s">
        <v>59</v>
      </c>
      <c r="C811">
        <v>3285658330</v>
      </c>
      <c r="D811" s="1">
        <v>44427</v>
      </c>
      <c r="E811" s="1">
        <v>44457</v>
      </c>
      <c r="F811">
        <v>4754</v>
      </c>
      <c r="G811">
        <v>0</v>
      </c>
      <c r="H811">
        <v>0</v>
      </c>
      <c r="I811" s="1">
        <v>44465</v>
      </c>
      <c r="J811">
        <v>38</v>
      </c>
      <c r="K811">
        <v>8</v>
      </c>
    </row>
    <row r="812" spans="1:11" x14ac:dyDescent="0.3">
      <c r="A812" t="s">
        <v>11</v>
      </c>
      <c r="B812" t="s">
        <v>45</v>
      </c>
      <c r="C812">
        <v>3289097967</v>
      </c>
      <c r="D812" s="1">
        <v>44438</v>
      </c>
      <c r="E812" s="1">
        <v>44468</v>
      </c>
      <c r="F812">
        <v>8260</v>
      </c>
      <c r="G812">
        <v>1</v>
      </c>
      <c r="H812">
        <v>0</v>
      </c>
      <c r="I812" s="1">
        <v>44472</v>
      </c>
      <c r="J812">
        <v>34</v>
      </c>
      <c r="K812">
        <v>4</v>
      </c>
    </row>
    <row r="813" spans="1:11" x14ac:dyDescent="0.3">
      <c r="A813" t="s">
        <v>13</v>
      </c>
      <c r="B813" t="s">
        <v>106</v>
      </c>
      <c r="C813">
        <v>3289137440</v>
      </c>
      <c r="D813" s="1">
        <v>44045</v>
      </c>
      <c r="E813" s="1">
        <v>44075</v>
      </c>
      <c r="F813">
        <v>8475</v>
      </c>
      <c r="G813">
        <v>0</v>
      </c>
      <c r="H813">
        <v>0</v>
      </c>
      <c r="I813" s="1">
        <v>44087</v>
      </c>
      <c r="J813">
        <v>42</v>
      </c>
      <c r="K813">
        <v>12</v>
      </c>
    </row>
    <row r="814" spans="1:11" x14ac:dyDescent="0.3">
      <c r="A814" t="s">
        <v>20</v>
      </c>
      <c r="B814" t="s">
        <v>107</v>
      </c>
      <c r="C814">
        <v>3289419980</v>
      </c>
      <c r="D814" s="1">
        <v>43914</v>
      </c>
      <c r="E814" s="1">
        <v>43944</v>
      </c>
      <c r="F814">
        <v>711</v>
      </c>
      <c r="G814">
        <v>0</v>
      </c>
      <c r="H814">
        <v>0</v>
      </c>
      <c r="I814" s="1">
        <v>43930</v>
      </c>
      <c r="J814">
        <v>16</v>
      </c>
      <c r="K814">
        <v>0</v>
      </c>
    </row>
    <row r="815" spans="1:11" x14ac:dyDescent="0.3">
      <c r="A815" t="s">
        <v>11</v>
      </c>
      <c r="B815" t="s">
        <v>87</v>
      </c>
      <c r="C815">
        <v>3294653032</v>
      </c>
      <c r="D815" s="1">
        <v>44172</v>
      </c>
      <c r="E815" s="1">
        <v>44202</v>
      </c>
      <c r="F815">
        <v>7773</v>
      </c>
      <c r="G815">
        <v>0</v>
      </c>
      <c r="H815">
        <v>0</v>
      </c>
      <c r="I815" s="1">
        <v>44184</v>
      </c>
      <c r="J815">
        <v>12</v>
      </c>
      <c r="K815">
        <v>0</v>
      </c>
    </row>
    <row r="816" spans="1:11" x14ac:dyDescent="0.3">
      <c r="A816" t="s">
        <v>20</v>
      </c>
      <c r="B816" t="s">
        <v>109</v>
      </c>
      <c r="C816">
        <v>3298709830</v>
      </c>
      <c r="D816" s="1">
        <v>43931</v>
      </c>
      <c r="E816" s="1">
        <v>43961</v>
      </c>
      <c r="F816">
        <v>2124</v>
      </c>
      <c r="G816">
        <v>0</v>
      </c>
      <c r="H816">
        <v>0</v>
      </c>
      <c r="I816" s="1">
        <v>43955</v>
      </c>
      <c r="J816">
        <v>24</v>
      </c>
      <c r="K816">
        <v>0</v>
      </c>
    </row>
    <row r="817" spans="1:11" x14ac:dyDescent="0.3">
      <c r="A817" t="s">
        <v>13</v>
      </c>
      <c r="B817" t="s">
        <v>68</v>
      </c>
      <c r="C817">
        <v>3312319528</v>
      </c>
      <c r="D817" s="1">
        <v>43989</v>
      </c>
      <c r="E817" s="1">
        <v>44019</v>
      </c>
      <c r="F817">
        <v>7260</v>
      </c>
      <c r="G817">
        <v>0</v>
      </c>
      <c r="H817">
        <v>0</v>
      </c>
      <c r="I817" s="1">
        <v>43998</v>
      </c>
      <c r="J817">
        <v>9</v>
      </c>
      <c r="K817">
        <v>0</v>
      </c>
    </row>
    <row r="818" spans="1:11" x14ac:dyDescent="0.3">
      <c r="A818" t="s">
        <v>22</v>
      </c>
      <c r="B818" t="s">
        <v>82</v>
      </c>
      <c r="C818">
        <v>3314980148</v>
      </c>
      <c r="D818" s="1">
        <v>43838</v>
      </c>
      <c r="E818" s="1">
        <v>43868</v>
      </c>
      <c r="F818">
        <v>2884</v>
      </c>
      <c r="G818">
        <v>0</v>
      </c>
      <c r="H818">
        <v>0</v>
      </c>
      <c r="I818" s="1">
        <v>43862</v>
      </c>
      <c r="J818">
        <v>24</v>
      </c>
      <c r="K818">
        <v>0</v>
      </c>
    </row>
    <row r="819" spans="1:11" x14ac:dyDescent="0.3">
      <c r="A819" t="s">
        <v>22</v>
      </c>
      <c r="B819" t="s">
        <v>100</v>
      </c>
      <c r="C819">
        <v>3315197094</v>
      </c>
      <c r="D819" s="1">
        <v>44452</v>
      </c>
      <c r="E819" s="1">
        <v>44482</v>
      </c>
      <c r="F819">
        <v>6179</v>
      </c>
      <c r="G819">
        <v>1</v>
      </c>
      <c r="H819">
        <v>0</v>
      </c>
      <c r="I819" s="1">
        <v>44472</v>
      </c>
      <c r="J819">
        <v>20</v>
      </c>
      <c r="K819">
        <v>0</v>
      </c>
    </row>
    <row r="820" spans="1:11" x14ac:dyDescent="0.3">
      <c r="A820" t="s">
        <v>13</v>
      </c>
      <c r="B820" t="s">
        <v>35</v>
      </c>
      <c r="C820">
        <v>3319185490</v>
      </c>
      <c r="D820" s="1">
        <v>43961</v>
      </c>
      <c r="E820" s="1">
        <v>43991</v>
      </c>
      <c r="F820">
        <v>7776</v>
      </c>
      <c r="G820">
        <v>0</v>
      </c>
      <c r="H820">
        <v>0</v>
      </c>
      <c r="I820" s="1">
        <v>43981</v>
      </c>
      <c r="J820">
        <v>20</v>
      </c>
      <c r="K820">
        <v>0</v>
      </c>
    </row>
    <row r="821" spans="1:11" x14ac:dyDescent="0.3">
      <c r="A821" t="s">
        <v>11</v>
      </c>
      <c r="B821" t="s">
        <v>114</v>
      </c>
      <c r="C821">
        <v>3320090298</v>
      </c>
      <c r="D821" s="1">
        <v>44335</v>
      </c>
      <c r="E821" s="1">
        <v>44365</v>
      </c>
      <c r="F821">
        <v>7965</v>
      </c>
      <c r="G821">
        <v>0</v>
      </c>
      <c r="H821">
        <v>0</v>
      </c>
      <c r="I821" s="1">
        <v>44352</v>
      </c>
      <c r="J821">
        <v>17</v>
      </c>
      <c r="K821">
        <v>0</v>
      </c>
    </row>
    <row r="822" spans="1:11" x14ac:dyDescent="0.3">
      <c r="A822" t="s">
        <v>11</v>
      </c>
      <c r="B822" t="s">
        <v>61</v>
      </c>
      <c r="C822">
        <v>3336714183</v>
      </c>
      <c r="D822" s="1">
        <v>43907</v>
      </c>
      <c r="E822" s="1">
        <v>43937</v>
      </c>
      <c r="F822">
        <v>5336</v>
      </c>
      <c r="G822">
        <v>0</v>
      </c>
      <c r="H822">
        <v>0</v>
      </c>
      <c r="I822" s="1">
        <v>43936</v>
      </c>
      <c r="J822">
        <v>29</v>
      </c>
      <c r="K822">
        <v>0</v>
      </c>
    </row>
    <row r="823" spans="1:11" x14ac:dyDescent="0.3">
      <c r="A823" t="s">
        <v>22</v>
      </c>
      <c r="B823" t="s">
        <v>53</v>
      </c>
      <c r="C823">
        <v>3341311423</v>
      </c>
      <c r="D823" s="1">
        <v>44441</v>
      </c>
      <c r="E823" s="1">
        <v>44471</v>
      </c>
      <c r="F823">
        <v>6897</v>
      </c>
      <c r="G823">
        <v>0</v>
      </c>
      <c r="H823">
        <v>0</v>
      </c>
      <c r="I823" s="1">
        <v>44467</v>
      </c>
      <c r="J823">
        <v>26</v>
      </c>
      <c r="K823">
        <v>0</v>
      </c>
    </row>
    <row r="824" spans="1:11" x14ac:dyDescent="0.3">
      <c r="A824" t="s">
        <v>11</v>
      </c>
      <c r="B824" t="s">
        <v>94</v>
      </c>
      <c r="C824">
        <v>3342383577</v>
      </c>
      <c r="D824" s="1">
        <v>44368</v>
      </c>
      <c r="E824" s="1">
        <v>44398</v>
      </c>
      <c r="F824">
        <v>3609</v>
      </c>
      <c r="G824">
        <v>0</v>
      </c>
      <c r="H824">
        <v>0</v>
      </c>
      <c r="I824" s="1">
        <v>44389</v>
      </c>
      <c r="J824">
        <v>21</v>
      </c>
      <c r="K824">
        <v>0</v>
      </c>
    </row>
    <row r="825" spans="1:11" x14ac:dyDescent="0.3">
      <c r="A825" t="s">
        <v>11</v>
      </c>
      <c r="B825" t="s">
        <v>91</v>
      </c>
      <c r="C825">
        <v>3345939091</v>
      </c>
      <c r="D825" s="1">
        <v>44521</v>
      </c>
      <c r="E825" s="1">
        <v>44551</v>
      </c>
      <c r="F825">
        <v>10241</v>
      </c>
      <c r="G825">
        <v>0</v>
      </c>
      <c r="H825">
        <v>0</v>
      </c>
      <c r="I825" s="1">
        <v>44528</v>
      </c>
      <c r="J825">
        <v>7</v>
      </c>
      <c r="K825">
        <v>0</v>
      </c>
    </row>
    <row r="826" spans="1:11" x14ac:dyDescent="0.3">
      <c r="A826" t="s">
        <v>17</v>
      </c>
      <c r="B826" t="s">
        <v>33</v>
      </c>
      <c r="C826">
        <v>3347038968</v>
      </c>
      <c r="D826" s="1">
        <v>43995</v>
      </c>
      <c r="E826" s="1">
        <v>44025</v>
      </c>
      <c r="F826">
        <v>8170</v>
      </c>
      <c r="G826">
        <v>1</v>
      </c>
      <c r="H826">
        <v>0</v>
      </c>
      <c r="I826" s="1">
        <v>44022</v>
      </c>
      <c r="J826">
        <v>27</v>
      </c>
      <c r="K826">
        <v>0</v>
      </c>
    </row>
    <row r="827" spans="1:11" x14ac:dyDescent="0.3">
      <c r="A827" t="s">
        <v>13</v>
      </c>
      <c r="B827" t="s">
        <v>106</v>
      </c>
      <c r="C827">
        <v>3347423476</v>
      </c>
      <c r="D827" s="1">
        <v>44343</v>
      </c>
      <c r="E827" s="1">
        <v>44373</v>
      </c>
      <c r="F827">
        <v>10452</v>
      </c>
      <c r="G827">
        <v>0</v>
      </c>
      <c r="H827">
        <v>0</v>
      </c>
      <c r="I827" s="1">
        <v>44384</v>
      </c>
      <c r="J827">
        <v>41</v>
      </c>
      <c r="K827">
        <v>11</v>
      </c>
    </row>
    <row r="828" spans="1:11" x14ac:dyDescent="0.3">
      <c r="A828" t="s">
        <v>17</v>
      </c>
      <c r="B828" t="s">
        <v>97</v>
      </c>
      <c r="C828">
        <v>3353183486</v>
      </c>
      <c r="D828" s="1">
        <v>44133</v>
      </c>
      <c r="E828" s="1">
        <v>44163</v>
      </c>
      <c r="F828">
        <v>4970</v>
      </c>
      <c r="G828">
        <v>0</v>
      </c>
      <c r="H828">
        <v>0</v>
      </c>
      <c r="I828" s="1">
        <v>44165</v>
      </c>
      <c r="J828">
        <v>32</v>
      </c>
      <c r="K828">
        <v>2</v>
      </c>
    </row>
    <row r="829" spans="1:11" x14ac:dyDescent="0.3">
      <c r="A829" t="s">
        <v>11</v>
      </c>
      <c r="B829" t="s">
        <v>94</v>
      </c>
      <c r="C829">
        <v>3355481569</v>
      </c>
      <c r="D829" s="1">
        <v>44435</v>
      </c>
      <c r="E829" s="1">
        <v>44465</v>
      </c>
      <c r="F829">
        <v>6273</v>
      </c>
      <c r="G829">
        <v>0</v>
      </c>
      <c r="H829">
        <v>0</v>
      </c>
      <c r="I829" s="1">
        <v>44458</v>
      </c>
      <c r="J829">
        <v>23</v>
      </c>
      <c r="K829">
        <v>0</v>
      </c>
    </row>
    <row r="830" spans="1:11" x14ac:dyDescent="0.3">
      <c r="A830" t="s">
        <v>11</v>
      </c>
      <c r="B830" t="s">
        <v>44</v>
      </c>
      <c r="C830">
        <v>3357258713</v>
      </c>
      <c r="D830" s="1">
        <v>44279</v>
      </c>
      <c r="E830" s="1">
        <v>44309</v>
      </c>
      <c r="F830">
        <v>6537</v>
      </c>
      <c r="G830">
        <v>0</v>
      </c>
      <c r="H830">
        <v>0</v>
      </c>
      <c r="I830" s="1">
        <v>44293</v>
      </c>
      <c r="J830">
        <v>14</v>
      </c>
      <c r="K830">
        <v>0</v>
      </c>
    </row>
    <row r="831" spans="1:11" x14ac:dyDescent="0.3">
      <c r="A831" t="s">
        <v>13</v>
      </c>
      <c r="B831" t="s">
        <v>92</v>
      </c>
      <c r="C831">
        <v>3359614666</v>
      </c>
      <c r="D831" s="1">
        <v>44134</v>
      </c>
      <c r="E831" s="1">
        <v>44164</v>
      </c>
      <c r="F831">
        <v>5693</v>
      </c>
      <c r="G831">
        <v>0</v>
      </c>
      <c r="H831">
        <v>0</v>
      </c>
      <c r="I831" s="1">
        <v>44152</v>
      </c>
      <c r="J831">
        <v>18</v>
      </c>
      <c r="K831">
        <v>0</v>
      </c>
    </row>
    <row r="832" spans="1:11" x14ac:dyDescent="0.3">
      <c r="A832" t="s">
        <v>13</v>
      </c>
      <c r="B832" t="s">
        <v>16</v>
      </c>
      <c r="C832">
        <v>3362601597</v>
      </c>
      <c r="D832" s="1">
        <v>44530</v>
      </c>
      <c r="E832" s="1">
        <v>44560</v>
      </c>
      <c r="F832">
        <v>5254</v>
      </c>
      <c r="G832">
        <v>0</v>
      </c>
      <c r="H832">
        <v>0</v>
      </c>
      <c r="I832" s="1">
        <v>44566</v>
      </c>
      <c r="J832">
        <v>36</v>
      </c>
      <c r="K832">
        <v>6</v>
      </c>
    </row>
    <row r="833" spans="1:11" x14ac:dyDescent="0.3">
      <c r="A833" t="s">
        <v>22</v>
      </c>
      <c r="B833" t="s">
        <v>86</v>
      </c>
      <c r="C833">
        <v>3363342172</v>
      </c>
      <c r="D833" s="1">
        <v>44264</v>
      </c>
      <c r="E833" s="1">
        <v>44294</v>
      </c>
      <c r="F833">
        <v>4475</v>
      </c>
      <c r="G833">
        <v>0</v>
      </c>
      <c r="H833">
        <v>0</v>
      </c>
      <c r="I833" s="1">
        <v>44281</v>
      </c>
      <c r="J833">
        <v>17</v>
      </c>
      <c r="K833">
        <v>0</v>
      </c>
    </row>
    <row r="834" spans="1:11" x14ac:dyDescent="0.3">
      <c r="A834" t="s">
        <v>13</v>
      </c>
      <c r="B834" t="s">
        <v>62</v>
      </c>
      <c r="C834">
        <v>3369665872</v>
      </c>
      <c r="D834" s="1">
        <v>44306</v>
      </c>
      <c r="E834" s="1">
        <v>44336</v>
      </c>
      <c r="F834">
        <v>6348</v>
      </c>
      <c r="G834">
        <v>0</v>
      </c>
      <c r="H834">
        <v>0</v>
      </c>
      <c r="I834" s="1">
        <v>44332</v>
      </c>
      <c r="J834">
        <v>26</v>
      </c>
      <c r="K834">
        <v>0</v>
      </c>
    </row>
    <row r="835" spans="1:11" x14ac:dyDescent="0.3">
      <c r="A835" t="s">
        <v>17</v>
      </c>
      <c r="B835" t="s">
        <v>18</v>
      </c>
      <c r="C835">
        <v>3371422208</v>
      </c>
      <c r="D835" s="1">
        <v>44327</v>
      </c>
      <c r="E835" s="1">
        <v>44357</v>
      </c>
      <c r="F835">
        <v>6103</v>
      </c>
      <c r="G835">
        <v>0</v>
      </c>
      <c r="H835">
        <v>0</v>
      </c>
      <c r="I835" s="1">
        <v>44341</v>
      </c>
      <c r="J835">
        <v>14</v>
      </c>
      <c r="K835">
        <v>0</v>
      </c>
    </row>
    <row r="836" spans="1:11" x14ac:dyDescent="0.3">
      <c r="A836" t="s">
        <v>20</v>
      </c>
      <c r="B836" t="s">
        <v>81</v>
      </c>
      <c r="C836">
        <v>3372046335</v>
      </c>
      <c r="D836" s="1">
        <v>43907</v>
      </c>
      <c r="E836" s="1">
        <v>43937</v>
      </c>
      <c r="F836">
        <v>2616</v>
      </c>
      <c r="G836">
        <v>1</v>
      </c>
      <c r="H836">
        <v>0</v>
      </c>
      <c r="I836" s="1">
        <v>43933</v>
      </c>
      <c r="J836">
        <v>26</v>
      </c>
      <c r="K836">
        <v>0</v>
      </c>
    </row>
    <row r="837" spans="1:11" x14ac:dyDescent="0.3">
      <c r="A837" t="s">
        <v>17</v>
      </c>
      <c r="B837" t="s">
        <v>97</v>
      </c>
      <c r="C837">
        <v>3374535086</v>
      </c>
      <c r="D837" s="1">
        <v>44420</v>
      </c>
      <c r="E837" s="1">
        <v>44450</v>
      </c>
      <c r="F837">
        <v>4931</v>
      </c>
      <c r="G837">
        <v>1</v>
      </c>
      <c r="H837">
        <v>0</v>
      </c>
      <c r="I837" s="1">
        <v>44469</v>
      </c>
      <c r="J837">
        <v>49</v>
      </c>
      <c r="K837">
        <v>19</v>
      </c>
    </row>
    <row r="838" spans="1:11" x14ac:dyDescent="0.3">
      <c r="A838" t="s">
        <v>20</v>
      </c>
      <c r="B838" t="s">
        <v>81</v>
      </c>
      <c r="C838">
        <v>3378881881</v>
      </c>
      <c r="D838" s="1">
        <v>44271</v>
      </c>
      <c r="E838" s="1">
        <v>44301</v>
      </c>
      <c r="F838">
        <v>1388</v>
      </c>
      <c r="G838">
        <v>0</v>
      </c>
      <c r="H838">
        <v>0</v>
      </c>
      <c r="I838" s="1">
        <v>44276</v>
      </c>
      <c r="J838">
        <v>5</v>
      </c>
      <c r="K838">
        <v>0</v>
      </c>
    </row>
    <row r="839" spans="1:11" x14ac:dyDescent="0.3">
      <c r="A839" t="s">
        <v>20</v>
      </c>
      <c r="B839" t="s">
        <v>21</v>
      </c>
      <c r="C839">
        <v>3388237396</v>
      </c>
      <c r="D839" s="1">
        <v>44169</v>
      </c>
      <c r="E839" s="1">
        <v>44199</v>
      </c>
      <c r="F839">
        <v>5778</v>
      </c>
      <c r="G839">
        <v>0</v>
      </c>
      <c r="H839">
        <v>0</v>
      </c>
      <c r="I839" s="1">
        <v>44206</v>
      </c>
      <c r="J839">
        <v>37</v>
      </c>
      <c r="K839">
        <v>7</v>
      </c>
    </row>
    <row r="840" spans="1:11" x14ac:dyDescent="0.3">
      <c r="A840" t="s">
        <v>17</v>
      </c>
      <c r="B840" t="s">
        <v>98</v>
      </c>
      <c r="C840">
        <v>3388733623</v>
      </c>
      <c r="D840" s="1">
        <v>43905</v>
      </c>
      <c r="E840" s="1">
        <v>43935</v>
      </c>
      <c r="F840">
        <v>5817</v>
      </c>
      <c r="G840">
        <v>0</v>
      </c>
      <c r="H840">
        <v>0</v>
      </c>
      <c r="I840" s="1">
        <v>43955</v>
      </c>
      <c r="J840">
        <v>50</v>
      </c>
      <c r="K840">
        <v>20</v>
      </c>
    </row>
    <row r="841" spans="1:11" x14ac:dyDescent="0.3">
      <c r="A841" t="s">
        <v>11</v>
      </c>
      <c r="B841" t="s">
        <v>45</v>
      </c>
      <c r="C841">
        <v>3392014041</v>
      </c>
      <c r="D841" s="1">
        <v>43891</v>
      </c>
      <c r="E841" s="1">
        <v>43921</v>
      </c>
      <c r="F841">
        <v>5654</v>
      </c>
      <c r="G841">
        <v>0</v>
      </c>
      <c r="H841">
        <v>0</v>
      </c>
      <c r="I841" s="1">
        <v>43914</v>
      </c>
      <c r="J841">
        <v>23</v>
      </c>
      <c r="K841">
        <v>0</v>
      </c>
    </row>
    <row r="842" spans="1:11" x14ac:dyDescent="0.3">
      <c r="A842" t="s">
        <v>17</v>
      </c>
      <c r="B842" t="s">
        <v>28</v>
      </c>
      <c r="C842">
        <v>3394333507</v>
      </c>
      <c r="D842" s="1">
        <v>44412</v>
      </c>
      <c r="E842" s="1">
        <v>44442</v>
      </c>
      <c r="F842">
        <v>6560</v>
      </c>
      <c r="G842">
        <v>0</v>
      </c>
      <c r="H842">
        <v>0</v>
      </c>
      <c r="I842" s="1">
        <v>44426</v>
      </c>
      <c r="J842">
        <v>14</v>
      </c>
      <c r="K842">
        <v>0</v>
      </c>
    </row>
    <row r="843" spans="1:11" x14ac:dyDescent="0.3">
      <c r="A843" t="s">
        <v>22</v>
      </c>
      <c r="B843" t="s">
        <v>100</v>
      </c>
      <c r="C843">
        <v>3398429374</v>
      </c>
      <c r="D843" s="1">
        <v>44440</v>
      </c>
      <c r="E843" s="1">
        <v>44470</v>
      </c>
      <c r="F843">
        <v>6898</v>
      </c>
      <c r="G843">
        <v>0</v>
      </c>
      <c r="H843">
        <v>0</v>
      </c>
      <c r="I843" s="1">
        <v>44451</v>
      </c>
      <c r="J843">
        <v>11</v>
      </c>
      <c r="K843">
        <v>0</v>
      </c>
    </row>
    <row r="844" spans="1:11" x14ac:dyDescent="0.3">
      <c r="A844" t="s">
        <v>11</v>
      </c>
      <c r="B844" t="s">
        <v>12</v>
      </c>
      <c r="C844">
        <v>3399547582</v>
      </c>
      <c r="D844" s="1">
        <v>44128</v>
      </c>
      <c r="E844" s="1">
        <v>44158</v>
      </c>
      <c r="F844">
        <v>5070</v>
      </c>
      <c r="G844">
        <v>0</v>
      </c>
      <c r="H844">
        <v>0</v>
      </c>
      <c r="I844" s="1">
        <v>44141</v>
      </c>
      <c r="J844">
        <v>13</v>
      </c>
      <c r="K844">
        <v>0</v>
      </c>
    </row>
    <row r="845" spans="1:11" x14ac:dyDescent="0.3">
      <c r="A845" t="s">
        <v>13</v>
      </c>
      <c r="B845" t="s">
        <v>83</v>
      </c>
      <c r="C845">
        <v>3404073698</v>
      </c>
      <c r="D845" s="1">
        <v>43973</v>
      </c>
      <c r="E845" s="1">
        <v>44003</v>
      </c>
      <c r="F845">
        <v>8782</v>
      </c>
      <c r="G845">
        <v>0</v>
      </c>
      <c r="H845">
        <v>0</v>
      </c>
      <c r="I845" s="1">
        <v>43995</v>
      </c>
      <c r="J845">
        <v>22</v>
      </c>
      <c r="K845">
        <v>0</v>
      </c>
    </row>
    <row r="846" spans="1:11" x14ac:dyDescent="0.3">
      <c r="A846" t="s">
        <v>11</v>
      </c>
      <c r="B846" t="s">
        <v>114</v>
      </c>
      <c r="C846">
        <v>3414952429</v>
      </c>
      <c r="D846" s="1">
        <v>44265</v>
      </c>
      <c r="E846" s="1">
        <v>44295</v>
      </c>
      <c r="F846">
        <v>6224</v>
      </c>
      <c r="G846">
        <v>0</v>
      </c>
      <c r="H846">
        <v>0</v>
      </c>
      <c r="I846" s="1">
        <v>44291</v>
      </c>
      <c r="J846">
        <v>26</v>
      </c>
      <c r="K846">
        <v>0</v>
      </c>
    </row>
    <row r="847" spans="1:11" x14ac:dyDescent="0.3">
      <c r="A847" t="s">
        <v>11</v>
      </c>
      <c r="B847" t="s">
        <v>39</v>
      </c>
      <c r="C847">
        <v>3416294053</v>
      </c>
      <c r="D847" s="1">
        <v>44200</v>
      </c>
      <c r="E847" s="1">
        <v>44230</v>
      </c>
      <c r="F847">
        <v>5803</v>
      </c>
      <c r="G847">
        <v>0</v>
      </c>
      <c r="H847">
        <v>0</v>
      </c>
      <c r="I847" s="1">
        <v>44230</v>
      </c>
      <c r="J847">
        <v>30</v>
      </c>
      <c r="K847">
        <v>0</v>
      </c>
    </row>
    <row r="848" spans="1:11" x14ac:dyDescent="0.3">
      <c r="A848" t="s">
        <v>13</v>
      </c>
      <c r="B848" t="s">
        <v>83</v>
      </c>
      <c r="C848">
        <v>3418724483</v>
      </c>
      <c r="D848" s="1">
        <v>44303</v>
      </c>
      <c r="E848" s="1">
        <v>44333</v>
      </c>
      <c r="F848">
        <v>7926</v>
      </c>
      <c r="G848">
        <v>0</v>
      </c>
      <c r="H848">
        <v>0</v>
      </c>
      <c r="I848" s="1">
        <v>44310</v>
      </c>
      <c r="J848">
        <v>7</v>
      </c>
      <c r="K848">
        <v>0</v>
      </c>
    </row>
    <row r="849" spans="1:11" x14ac:dyDescent="0.3">
      <c r="A849" t="s">
        <v>20</v>
      </c>
      <c r="B849" t="s">
        <v>109</v>
      </c>
      <c r="C849">
        <v>3424410029</v>
      </c>
      <c r="D849" s="1">
        <v>44513</v>
      </c>
      <c r="E849" s="1">
        <v>44543</v>
      </c>
      <c r="F849">
        <v>2363</v>
      </c>
      <c r="G849">
        <v>0</v>
      </c>
      <c r="H849">
        <v>0</v>
      </c>
      <c r="I849" s="1">
        <v>44519</v>
      </c>
      <c r="J849">
        <v>6</v>
      </c>
      <c r="K849">
        <v>0</v>
      </c>
    </row>
    <row r="850" spans="1:11" x14ac:dyDescent="0.3">
      <c r="A850" t="s">
        <v>22</v>
      </c>
      <c r="B850" t="s">
        <v>23</v>
      </c>
      <c r="C850">
        <v>3428691656</v>
      </c>
      <c r="D850" s="1">
        <v>44360</v>
      </c>
      <c r="E850" s="1">
        <v>44390</v>
      </c>
      <c r="F850">
        <v>5047</v>
      </c>
      <c r="G850">
        <v>0</v>
      </c>
      <c r="H850">
        <v>0</v>
      </c>
      <c r="I850" s="1">
        <v>44395</v>
      </c>
      <c r="J850">
        <v>35</v>
      </c>
      <c r="K850">
        <v>5</v>
      </c>
    </row>
    <row r="851" spans="1:11" x14ac:dyDescent="0.3">
      <c r="A851" t="s">
        <v>11</v>
      </c>
      <c r="B851" t="s">
        <v>15</v>
      </c>
      <c r="C851">
        <v>3435598635</v>
      </c>
      <c r="D851" s="1">
        <v>44163</v>
      </c>
      <c r="E851" s="1">
        <v>44193</v>
      </c>
      <c r="F851">
        <v>7582</v>
      </c>
      <c r="G851">
        <v>0</v>
      </c>
      <c r="H851">
        <v>0</v>
      </c>
      <c r="I851" s="1">
        <v>44167</v>
      </c>
      <c r="J851">
        <v>4</v>
      </c>
      <c r="K851">
        <v>0</v>
      </c>
    </row>
    <row r="852" spans="1:11" x14ac:dyDescent="0.3">
      <c r="A852" t="s">
        <v>22</v>
      </c>
      <c r="B852" t="s">
        <v>47</v>
      </c>
      <c r="C852">
        <v>3437789966</v>
      </c>
      <c r="D852" s="1">
        <v>43950</v>
      </c>
      <c r="E852" s="1">
        <v>43980</v>
      </c>
      <c r="F852">
        <v>5226</v>
      </c>
      <c r="G852">
        <v>0</v>
      </c>
      <c r="H852">
        <v>0</v>
      </c>
      <c r="I852" s="1">
        <v>43988</v>
      </c>
      <c r="J852">
        <v>38</v>
      </c>
      <c r="K852">
        <v>8</v>
      </c>
    </row>
    <row r="853" spans="1:11" x14ac:dyDescent="0.3">
      <c r="A853" t="s">
        <v>11</v>
      </c>
      <c r="B853" t="s">
        <v>79</v>
      </c>
      <c r="C853">
        <v>3438246206</v>
      </c>
      <c r="D853" s="1">
        <v>44439</v>
      </c>
      <c r="E853" s="1">
        <v>44469</v>
      </c>
      <c r="F853">
        <v>6601</v>
      </c>
      <c r="G853">
        <v>0</v>
      </c>
      <c r="H853">
        <v>0</v>
      </c>
      <c r="I853" s="1">
        <v>44451</v>
      </c>
      <c r="J853">
        <v>12</v>
      </c>
      <c r="K853">
        <v>0</v>
      </c>
    </row>
    <row r="854" spans="1:11" x14ac:dyDescent="0.3">
      <c r="A854" t="s">
        <v>17</v>
      </c>
      <c r="B854" t="s">
        <v>33</v>
      </c>
      <c r="C854">
        <v>3442695944</v>
      </c>
      <c r="D854" s="1">
        <v>43962</v>
      </c>
      <c r="E854" s="1">
        <v>43992</v>
      </c>
      <c r="F854">
        <v>8439</v>
      </c>
      <c r="G854">
        <v>1</v>
      </c>
      <c r="H854">
        <v>0</v>
      </c>
      <c r="I854" s="1">
        <v>43989</v>
      </c>
      <c r="J854">
        <v>27</v>
      </c>
      <c r="K854">
        <v>0</v>
      </c>
    </row>
    <row r="855" spans="1:11" x14ac:dyDescent="0.3">
      <c r="A855" t="s">
        <v>13</v>
      </c>
      <c r="B855" t="s">
        <v>66</v>
      </c>
      <c r="C855">
        <v>3453759273</v>
      </c>
      <c r="D855" s="1">
        <v>44174</v>
      </c>
      <c r="E855" s="1">
        <v>44204</v>
      </c>
      <c r="F855">
        <v>8127</v>
      </c>
      <c r="G855">
        <v>0</v>
      </c>
      <c r="H855">
        <v>0</v>
      </c>
      <c r="I855" s="1">
        <v>44178</v>
      </c>
      <c r="J855">
        <v>4</v>
      </c>
      <c r="K855">
        <v>0</v>
      </c>
    </row>
    <row r="856" spans="1:11" x14ac:dyDescent="0.3">
      <c r="A856" t="s">
        <v>11</v>
      </c>
      <c r="B856" t="s">
        <v>44</v>
      </c>
      <c r="C856">
        <v>3461153482</v>
      </c>
      <c r="D856" s="1">
        <v>44116</v>
      </c>
      <c r="E856" s="1">
        <v>44146</v>
      </c>
      <c r="F856">
        <v>8847</v>
      </c>
      <c r="G856">
        <v>0</v>
      </c>
      <c r="H856">
        <v>0</v>
      </c>
      <c r="I856" s="1">
        <v>44142</v>
      </c>
      <c r="J856">
        <v>26</v>
      </c>
      <c r="K856">
        <v>0</v>
      </c>
    </row>
    <row r="857" spans="1:11" x14ac:dyDescent="0.3">
      <c r="A857" t="s">
        <v>17</v>
      </c>
      <c r="B857" t="s">
        <v>37</v>
      </c>
      <c r="C857">
        <v>3470607785</v>
      </c>
      <c r="D857" s="1">
        <v>44299</v>
      </c>
      <c r="E857" s="1">
        <v>44329</v>
      </c>
      <c r="F857">
        <v>3860</v>
      </c>
      <c r="G857">
        <v>0</v>
      </c>
      <c r="H857">
        <v>0</v>
      </c>
      <c r="I857" s="1">
        <v>44317</v>
      </c>
      <c r="J857">
        <v>18</v>
      </c>
      <c r="K857">
        <v>0</v>
      </c>
    </row>
    <row r="858" spans="1:11" x14ac:dyDescent="0.3">
      <c r="A858" t="s">
        <v>17</v>
      </c>
      <c r="B858" t="s">
        <v>93</v>
      </c>
      <c r="C858">
        <v>3478923173</v>
      </c>
      <c r="D858" s="1">
        <v>43979</v>
      </c>
      <c r="E858" s="1">
        <v>44009</v>
      </c>
      <c r="F858">
        <v>8748</v>
      </c>
      <c r="G858">
        <v>1</v>
      </c>
      <c r="H858">
        <v>0</v>
      </c>
      <c r="I858" s="1">
        <v>44015</v>
      </c>
      <c r="J858">
        <v>36</v>
      </c>
      <c r="K858">
        <v>6</v>
      </c>
    </row>
    <row r="859" spans="1:11" x14ac:dyDescent="0.3">
      <c r="A859" t="s">
        <v>13</v>
      </c>
      <c r="B859" t="s">
        <v>29</v>
      </c>
      <c r="C859">
        <v>9199249934</v>
      </c>
      <c r="D859" s="1">
        <v>44064</v>
      </c>
      <c r="E859" s="1">
        <v>44094</v>
      </c>
      <c r="F859">
        <v>4262</v>
      </c>
      <c r="G859">
        <v>1</v>
      </c>
      <c r="H859">
        <v>0</v>
      </c>
      <c r="I859" s="1">
        <v>44118</v>
      </c>
      <c r="J859">
        <v>54</v>
      </c>
      <c r="K859">
        <v>24</v>
      </c>
    </row>
    <row r="860" spans="1:11" x14ac:dyDescent="0.3">
      <c r="A860" t="s">
        <v>22</v>
      </c>
      <c r="B860" t="s">
        <v>67</v>
      </c>
      <c r="C860">
        <v>3480606970</v>
      </c>
      <c r="D860" s="1">
        <v>44325</v>
      </c>
      <c r="E860" s="1">
        <v>44355</v>
      </c>
      <c r="F860">
        <v>5883</v>
      </c>
      <c r="G860">
        <v>0</v>
      </c>
      <c r="H860">
        <v>0</v>
      </c>
      <c r="I860" s="1">
        <v>44358</v>
      </c>
      <c r="J860">
        <v>33</v>
      </c>
      <c r="K860">
        <v>3</v>
      </c>
    </row>
    <row r="861" spans="1:11" x14ac:dyDescent="0.3">
      <c r="A861" t="s">
        <v>13</v>
      </c>
      <c r="B861" t="s">
        <v>70</v>
      </c>
      <c r="C861">
        <v>3486080032</v>
      </c>
      <c r="D861" s="1">
        <v>44066</v>
      </c>
      <c r="E861" s="1">
        <v>44096</v>
      </c>
      <c r="F861">
        <v>6312</v>
      </c>
      <c r="G861">
        <v>0</v>
      </c>
      <c r="H861">
        <v>0</v>
      </c>
      <c r="I861" s="1">
        <v>44096</v>
      </c>
      <c r="J861">
        <v>30</v>
      </c>
      <c r="K861">
        <v>0</v>
      </c>
    </row>
    <row r="862" spans="1:11" x14ac:dyDescent="0.3">
      <c r="A862" t="s">
        <v>22</v>
      </c>
      <c r="B862" t="s">
        <v>96</v>
      </c>
      <c r="C862">
        <v>3491048160</v>
      </c>
      <c r="D862" s="1">
        <v>44436</v>
      </c>
      <c r="E862" s="1">
        <v>44466</v>
      </c>
      <c r="F862">
        <v>6302</v>
      </c>
      <c r="G862">
        <v>0</v>
      </c>
      <c r="H862">
        <v>0</v>
      </c>
      <c r="I862" s="1">
        <v>44456</v>
      </c>
      <c r="J862">
        <v>20</v>
      </c>
      <c r="K862">
        <v>0</v>
      </c>
    </row>
    <row r="863" spans="1:11" x14ac:dyDescent="0.3">
      <c r="A863" t="s">
        <v>11</v>
      </c>
      <c r="B863" t="s">
        <v>64</v>
      </c>
      <c r="C863">
        <v>3503012790</v>
      </c>
      <c r="D863" s="1">
        <v>44330</v>
      </c>
      <c r="E863" s="1">
        <v>44360</v>
      </c>
      <c r="F863">
        <v>4367</v>
      </c>
      <c r="G863">
        <v>0</v>
      </c>
      <c r="H863">
        <v>0</v>
      </c>
      <c r="I863" s="1">
        <v>44345</v>
      </c>
      <c r="J863">
        <v>15</v>
      </c>
      <c r="K863">
        <v>0</v>
      </c>
    </row>
    <row r="864" spans="1:11" x14ac:dyDescent="0.3">
      <c r="A864" t="s">
        <v>11</v>
      </c>
      <c r="B864" t="s">
        <v>48</v>
      </c>
      <c r="C864">
        <v>3509509542</v>
      </c>
      <c r="D864" s="1">
        <v>44417</v>
      </c>
      <c r="E864" s="1">
        <v>44447</v>
      </c>
      <c r="F864">
        <v>6682</v>
      </c>
      <c r="G864">
        <v>0</v>
      </c>
      <c r="H864">
        <v>0</v>
      </c>
      <c r="I864" s="1">
        <v>44441</v>
      </c>
      <c r="J864">
        <v>24</v>
      </c>
      <c r="K864">
        <v>0</v>
      </c>
    </row>
    <row r="865" spans="1:11" x14ac:dyDescent="0.3">
      <c r="A865" t="s">
        <v>20</v>
      </c>
      <c r="B865" t="s">
        <v>90</v>
      </c>
      <c r="C865">
        <v>3510258292</v>
      </c>
      <c r="D865" s="1">
        <v>43995</v>
      </c>
      <c r="E865" s="1">
        <v>44025</v>
      </c>
      <c r="F865">
        <v>3806</v>
      </c>
      <c r="G865">
        <v>0</v>
      </c>
      <c r="H865">
        <v>0</v>
      </c>
      <c r="I865" s="1">
        <v>44021</v>
      </c>
      <c r="J865">
        <v>26</v>
      </c>
      <c r="K865">
        <v>0</v>
      </c>
    </row>
    <row r="866" spans="1:11" x14ac:dyDescent="0.3">
      <c r="A866" t="s">
        <v>20</v>
      </c>
      <c r="B866" t="s">
        <v>25</v>
      </c>
      <c r="C866">
        <v>3511077910</v>
      </c>
      <c r="D866" s="1">
        <v>44110</v>
      </c>
      <c r="E866" s="1">
        <v>44140</v>
      </c>
      <c r="F866">
        <v>4744</v>
      </c>
      <c r="G866">
        <v>0</v>
      </c>
      <c r="H866">
        <v>0</v>
      </c>
      <c r="I866" s="1">
        <v>44139</v>
      </c>
      <c r="J866">
        <v>29</v>
      </c>
      <c r="K866">
        <v>0</v>
      </c>
    </row>
    <row r="867" spans="1:11" x14ac:dyDescent="0.3">
      <c r="A867" t="s">
        <v>13</v>
      </c>
      <c r="B867" t="s">
        <v>41</v>
      </c>
      <c r="C867">
        <v>3558050155</v>
      </c>
      <c r="D867" s="1">
        <v>44040</v>
      </c>
      <c r="E867" s="1">
        <v>44070</v>
      </c>
      <c r="F867">
        <v>5964</v>
      </c>
      <c r="G867">
        <v>1</v>
      </c>
      <c r="H867">
        <v>0</v>
      </c>
      <c r="I867" s="1">
        <v>44081</v>
      </c>
      <c r="J867">
        <v>41</v>
      </c>
      <c r="K867">
        <v>11</v>
      </c>
    </row>
    <row r="868" spans="1:11" x14ac:dyDescent="0.3">
      <c r="A868" t="s">
        <v>11</v>
      </c>
      <c r="B868" t="s">
        <v>31</v>
      </c>
      <c r="C868">
        <v>3516217989</v>
      </c>
      <c r="D868" s="1">
        <v>44077</v>
      </c>
      <c r="E868" s="1">
        <v>44107</v>
      </c>
      <c r="F868">
        <v>6495</v>
      </c>
      <c r="G868">
        <v>0</v>
      </c>
      <c r="H868">
        <v>0</v>
      </c>
      <c r="I868" s="1">
        <v>44090</v>
      </c>
      <c r="J868">
        <v>13</v>
      </c>
      <c r="K868">
        <v>0</v>
      </c>
    </row>
    <row r="869" spans="1:11" x14ac:dyDescent="0.3">
      <c r="A869" t="s">
        <v>17</v>
      </c>
      <c r="B869" t="s">
        <v>18</v>
      </c>
      <c r="C869">
        <v>3517011034</v>
      </c>
      <c r="D869" s="1">
        <v>44242</v>
      </c>
      <c r="E869" s="1">
        <v>44272</v>
      </c>
      <c r="F869">
        <v>6528</v>
      </c>
      <c r="G869">
        <v>0</v>
      </c>
      <c r="H869">
        <v>0</v>
      </c>
      <c r="I869" s="1">
        <v>44256</v>
      </c>
      <c r="J869">
        <v>14</v>
      </c>
      <c r="K869">
        <v>0</v>
      </c>
    </row>
    <row r="870" spans="1:11" x14ac:dyDescent="0.3">
      <c r="A870" t="s">
        <v>20</v>
      </c>
      <c r="B870" t="s">
        <v>107</v>
      </c>
      <c r="C870">
        <v>3520423399</v>
      </c>
      <c r="D870" s="1">
        <v>44473</v>
      </c>
      <c r="E870" s="1">
        <v>44503</v>
      </c>
      <c r="F870">
        <v>2477</v>
      </c>
      <c r="G870">
        <v>0</v>
      </c>
      <c r="H870">
        <v>0</v>
      </c>
      <c r="I870" s="1">
        <v>44486</v>
      </c>
      <c r="J870">
        <v>13</v>
      </c>
      <c r="K870">
        <v>0</v>
      </c>
    </row>
    <row r="871" spans="1:11" x14ac:dyDescent="0.3">
      <c r="A871" t="s">
        <v>11</v>
      </c>
      <c r="B871" t="s">
        <v>39</v>
      </c>
      <c r="C871">
        <v>3520663396</v>
      </c>
      <c r="D871" s="1">
        <v>44344</v>
      </c>
      <c r="E871" s="1">
        <v>44374</v>
      </c>
      <c r="F871">
        <v>7459</v>
      </c>
      <c r="G871">
        <v>0</v>
      </c>
      <c r="H871">
        <v>0</v>
      </c>
      <c r="I871" s="1">
        <v>44374</v>
      </c>
      <c r="J871">
        <v>30</v>
      </c>
      <c r="K871">
        <v>0</v>
      </c>
    </row>
    <row r="872" spans="1:11" x14ac:dyDescent="0.3">
      <c r="A872" t="s">
        <v>13</v>
      </c>
      <c r="B872" t="s">
        <v>16</v>
      </c>
      <c r="C872">
        <v>3523951475</v>
      </c>
      <c r="D872" s="1">
        <v>44525</v>
      </c>
      <c r="E872" s="1">
        <v>44555</v>
      </c>
      <c r="F872">
        <v>10704</v>
      </c>
      <c r="G872">
        <v>0</v>
      </c>
      <c r="H872">
        <v>0</v>
      </c>
      <c r="I872" s="1">
        <v>44557</v>
      </c>
      <c r="J872">
        <v>32</v>
      </c>
      <c r="K872">
        <v>2</v>
      </c>
    </row>
    <row r="873" spans="1:11" x14ac:dyDescent="0.3">
      <c r="A873" t="s">
        <v>11</v>
      </c>
      <c r="B873" t="s">
        <v>44</v>
      </c>
      <c r="C873">
        <v>3524586307</v>
      </c>
      <c r="D873" s="1">
        <v>44098</v>
      </c>
      <c r="E873" s="1">
        <v>44128</v>
      </c>
      <c r="F873">
        <v>5536</v>
      </c>
      <c r="G873">
        <v>0</v>
      </c>
      <c r="H873">
        <v>0</v>
      </c>
      <c r="I873" s="1">
        <v>44120</v>
      </c>
      <c r="J873">
        <v>22</v>
      </c>
      <c r="K873">
        <v>0</v>
      </c>
    </row>
    <row r="874" spans="1:11" x14ac:dyDescent="0.3">
      <c r="A874" t="s">
        <v>22</v>
      </c>
      <c r="B874" t="s">
        <v>36</v>
      </c>
      <c r="C874">
        <v>3524717788</v>
      </c>
      <c r="D874" s="1">
        <v>43876</v>
      </c>
      <c r="E874" s="1">
        <v>43906</v>
      </c>
      <c r="F874">
        <v>5636</v>
      </c>
      <c r="G874">
        <v>0</v>
      </c>
      <c r="H874">
        <v>0</v>
      </c>
      <c r="I874" s="1">
        <v>43915</v>
      </c>
      <c r="J874">
        <v>39</v>
      </c>
      <c r="K874">
        <v>9</v>
      </c>
    </row>
    <row r="875" spans="1:11" x14ac:dyDescent="0.3">
      <c r="A875" t="s">
        <v>20</v>
      </c>
      <c r="B875" t="s">
        <v>109</v>
      </c>
      <c r="C875">
        <v>3530838063</v>
      </c>
      <c r="D875" s="1">
        <v>43967</v>
      </c>
      <c r="E875" s="1">
        <v>43997</v>
      </c>
      <c r="F875">
        <v>5058</v>
      </c>
      <c r="G875">
        <v>0</v>
      </c>
      <c r="H875">
        <v>0</v>
      </c>
      <c r="I875" s="1">
        <v>43983</v>
      </c>
      <c r="J875">
        <v>16</v>
      </c>
      <c r="K875">
        <v>0</v>
      </c>
    </row>
    <row r="876" spans="1:11" x14ac:dyDescent="0.3">
      <c r="A876" t="s">
        <v>22</v>
      </c>
      <c r="B876" t="s">
        <v>85</v>
      </c>
      <c r="C876">
        <v>3542268547</v>
      </c>
      <c r="D876" s="1">
        <v>44435</v>
      </c>
      <c r="E876" s="1">
        <v>44465</v>
      </c>
      <c r="F876">
        <v>5720</v>
      </c>
      <c r="G876">
        <v>0</v>
      </c>
      <c r="H876">
        <v>0</v>
      </c>
      <c r="I876" s="1">
        <v>44470</v>
      </c>
      <c r="J876">
        <v>35</v>
      </c>
      <c r="K876">
        <v>5</v>
      </c>
    </row>
    <row r="877" spans="1:11" x14ac:dyDescent="0.3">
      <c r="A877" t="s">
        <v>11</v>
      </c>
      <c r="B877" t="s">
        <v>39</v>
      </c>
      <c r="C877">
        <v>3548287166</v>
      </c>
      <c r="D877" s="1">
        <v>44476</v>
      </c>
      <c r="E877" s="1">
        <v>44506</v>
      </c>
      <c r="F877">
        <v>6339</v>
      </c>
      <c r="G877">
        <v>0</v>
      </c>
      <c r="H877">
        <v>0</v>
      </c>
      <c r="I877" s="1">
        <v>44503</v>
      </c>
      <c r="J877">
        <v>27</v>
      </c>
      <c r="K877">
        <v>0</v>
      </c>
    </row>
    <row r="878" spans="1:11" x14ac:dyDescent="0.3">
      <c r="A878" t="s">
        <v>11</v>
      </c>
      <c r="B878" t="s">
        <v>94</v>
      </c>
      <c r="C878">
        <v>3550686615</v>
      </c>
      <c r="D878" s="1">
        <v>43889</v>
      </c>
      <c r="E878" s="1">
        <v>43919</v>
      </c>
      <c r="F878">
        <v>4049</v>
      </c>
      <c r="G878">
        <v>0</v>
      </c>
      <c r="H878">
        <v>0</v>
      </c>
      <c r="I878" s="1">
        <v>43909</v>
      </c>
      <c r="J878">
        <v>20</v>
      </c>
      <c r="K878">
        <v>0</v>
      </c>
    </row>
    <row r="879" spans="1:11" x14ac:dyDescent="0.3">
      <c r="A879" t="s">
        <v>22</v>
      </c>
      <c r="B879" t="s">
        <v>99</v>
      </c>
      <c r="C879">
        <v>3556035555</v>
      </c>
      <c r="D879" s="1">
        <v>43957</v>
      </c>
      <c r="E879" s="1">
        <v>43987</v>
      </c>
      <c r="F879">
        <v>7753</v>
      </c>
      <c r="G879">
        <v>0</v>
      </c>
      <c r="H879">
        <v>0</v>
      </c>
      <c r="I879" s="1">
        <v>43993</v>
      </c>
      <c r="J879">
        <v>36</v>
      </c>
      <c r="K879">
        <v>6</v>
      </c>
    </row>
    <row r="880" spans="1:11" x14ac:dyDescent="0.3">
      <c r="A880" t="s">
        <v>22</v>
      </c>
      <c r="B880" t="s">
        <v>53</v>
      </c>
      <c r="C880">
        <v>3556859305</v>
      </c>
      <c r="D880" s="1">
        <v>44390</v>
      </c>
      <c r="E880" s="1">
        <v>44420</v>
      </c>
      <c r="F880">
        <v>4448</v>
      </c>
      <c r="G880">
        <v>0</v>
      </c>
      <c r="H880">
        <v>0</v>
      </c>
      <c r="I880" s="1">
        <v>44415</v>
      </c>
      <c r="J880">
        <v>25</v>
      </c>
      <c r="K880">
        <v>0</v>
      </c>
    </row>
    <row r="881" spans="1:11" x14ac:dyDescent="0.3">
      <c r="A881" t="s">
        <v>11</v>
      </c>
      <c r="B881" t="s">
        <v>105</v>
      </c>
      <c r="C881">
        <v>3557541459</v>
      </c>
      <c r="D881" s="1">
        <v>44427</v>
      </c>
      <c r="E881" s="1">
        <v>44457</v>
      </c>
      <c r="F881">
        <v>5186</v>
      </c>
      <c r="G881">
        <v>0</v>
      </c>
      <c r="H881">
        <v>0</v>
      </c>
      <c r="I881" s="1">
        <v>44458</v>
      </c>
      <c r="J881">
        <v>31</v>
      </c>
      <c r="K881">
        <v>1</v>
      </c>
    </row>
    <row r="882" spans="1:11" x14ac:dyDescent="0.3">
      <c r="A882" t="s">
        <v>13</v>
      </c>
      <c r="B882" t="s">
        <v>71</v>
      </c>
      <c r="C882">
        <v>498009655</v>
      </c>
      <c r="D882" s="1">
        <v>44067</v>
      </c>
      <c r="E882" s="1">
        <v>44097</v>
      </c>
      <c r="F882">
        <v>7634</v>
      </c>
      <c r="G882">
        <v>1</v>
      </c>
      <c r="H882">
        <v>0</v>
      </c>
      <c r="I882" s="1">
        <v>44093</v>
      </c>
      <c r="J882">
        <v>26</v>
      </c>
      <c r="K882">
        <v>0</v>
      </c>
    </row>
    <row r="883" spans="1:11" x14ac:dyDescent="0.3">
      <c r="A883" t="s">
        <v>22</v>
      </c>
      <c r="B883" t="s">
        <v>103</v>
      </c>
      <c r="C883">
        <v>3559978043</v>
      </c>
      <c r="D883" s="1">
        <v>44433</v>
      </c>
      <c r="E883" s="1">
        <v>44463</v>
      </c>
      <c r="F883">
        <v>5017</v>
      </c>
      <c r="G883">
        <v>0</v>
      </c>
      <c r="H883">
        <v>0</v>
      </c>
      <c r="I883" s="1">
        <v>44450</v>
      </c>
      <c r="J883">
        <v>17</v>
      </c>
      <c r="K883">
        <v>0</v>
      </c>
    </row>
    <row r="884" spans="1:11" x14ac:dyDescent="0.3">
      <c r="A884" t="s">
        <v>11</v>
      </c>
      <c r="B884" t="s">
        <v>50</v>
      </c>
      <c r="C884">
        <v>3562071227</v>
      </c>
      <c r="D884" s="1">
        <v>44269</v>
      </c>
      <c r="E884" s="1">
        <v>44299</v>
      </c>
      <c r="F884">
        <v>6064</v>
      </c>
      <c r="G884">
        <v>0</v>
      </c>
      <c r="H884">
        <v>0</v>
      </c>
      <c r="I884" s="1">
        <v>44302</v>
      </c>
      <c r="J884">
        <v>33</v>
      </c>
      <c r="K884">
        <v>3</v>
      </c>
    </row>
    <row r="885" spans="1:11" x14ac:dyDescent="0.3">
      <c r="A885" t="s">
        <v>13</v>
      </c>
      <c r="B885" t="s">
        <v>59</v>
      </c>
      <c r="C885">
        <v>3563628885</v>
      </c>
      <c r="D885" s="1">
        <v>44497</v>
      </c>
      <c r="E885" s="1">
        <v>44527</v>
      </c>
      <c r="F885">
        <v>6726</v>
      </c>
      <c r="G885">
        <v>1</v>
      </c>
      <c r="H885">
        <v>0</v>
      </c>
      <c r="I885" s="1">
        <v>44522</v>
      </c>
      <c r="J885">
        <v>25</v>
      </c>
      <c r="K885">
        <v>0</v>
      </c>
    </row>
    <row r="886" spans="1:11" x14ac:dyDescent="0.3">
      <c r="A886" t="s">
        <v>11</v>
      </c>
      <c r="B886" t="s">
        <v>50</v>
      </c>
      <c r="C886">
        <v>3564452169</v>
      </c>
      <c r="D886" s="1">
        <v>44397</v>
      </c>
      <c r="E886" s="1">
        <v>44427</v>
      </c>
      <c r="F886">
        <v>4893</v>
      </c>
      <c r="G886">
        <v>0</v>
      </c>
      <c r="H886">
        <v>0</v>
      </c>
      <c r="I886" s="1">
        <v>44422</v>
      </c>
      <c r="J886">
        <v>25</v>
      </c>
      <c r="K886">
        <v>0</v>
      </c>
    </row>
    <row r="887" spans="1:11" x14ac:dyDescent="0.3">
      <c r="A887" t="s">
        <v>13</v>
      </c>
      <c r="B887" t="s">
        <v>70</v>
      </c>
      <c r="C887">
        <v>3575343812</v>
      </c>
      <c r="D887" s="1">
        <v>44339</v>
      </c>
      <c r="E887" s="1">
        <v>44369</v>
      </c>
      <c r="F887">
        <v>7165</v>
      </c>
      <c r="G887">
        <v>0</v>
      </c>
      <c r="H887">
        <v>0</v>
      </c>
      <c r="I887" s="1">
        <v>44362</v>
      </c>
      <c r="J887">
        <v>23</v>
      </c>
      <c r="K887">
        <v>0</v>
      </c>
    </row>
    <row r="888" spans="1:11" x14ac:dyDescent="0.3">
      <c r="A888" t="s">
        <v>22</v>
      </c>
      <c r="B888" t="s">
        <v>67</v>
      </c>
      <c r="C888">
        <v>3581281649</v>
      </c>
      <c r="D888" s="1">
        <v>44529</v>
      </c>
      <c r="E888" s="1">
        <v>44559</v>
      </c>
      <c r="F888">
        <v>5416</v>
      </c>
      <c r="G888">
        <v>0</v>
      </c>
      <c r="H888">
        <v>0</v>
      </c>
      <c r="I888" s="1">
        <v>44556</v>
      </c>
      <c r="J888">
        <v>27</v>
      </c>
      <c r="K888">
        <v>0</v>
      </c>
    </row>
    <row r="889" spans="1:11" x14ac:dyDescent="0.3">
      <c r="A889" t="s">
        <v>22</v>
      </c>
      <c r="B889" t="s">
        <v>103</v>
      </c>
      <c r="C889">
        <v>3582527568</v>
      </c>
      <c r="D889" s="1">
        <v>44044</v>
      </c>
      <c r="E889" s="1">
        <v>44074</v>
      </c>
      <c r="F889">
        <v>6444</v>
      </c>
      <c r="G889">
        <v>0</v>
      </c>
      <c r="H889">
        <v>0</v>
      </c>
      <c r="I889" s="1">
        <v>44074</v>
      </c>
      <c r="J889">
        <v>30</v>
      </c>
      <c r="K889">
        <v>0</v>
      </c>
    </row>
    <row r="890" spans="1:11" x14ac:dyDescent="0.3">
      <c r="A890" t="s">
        <v>20</v>
      </c>
      <c r="B890" t="s">
        <v>80</v>
      </c>
      <c r="C890">
        <v>3603372611</v>
      </c>
      <c r="D890" s="1">
        <v>44301</v>
      </c>
      <c r="E890" s="1">
        <v>44331</v>
      </c>
      <c r="F890">
        <v>6519</v>
      </c>
      <c r="G890">
        <v>0</v>
      </c>
      <c r="H890">
        <v>0</v>
      </c>
      <c r="I890" s="1">
        <v>44323</v>
      </c>
      <c r="J890">
        <v>22</v>
      </c>
      <c r="K890">
        <v>0</v>
      </c>
    </row>
    <row r="891" spans="1:11" x14ac:dyDescent="0.3">
      <c r="A891" t="s">
        <v>11</v>
      </c>
      <c r="B891" t="s">
        <v>105</v>
      </c>
      <c r="C891">
        <v>3605319346</v>
      </c>
      <c r="D891" s="1">
        <v>43872</v>
      </c>
      <c r="E891" s="1">
        <v>43902</v>
      </c>
      <c r="F891">
        <v>3967</v>
      </c>
      <c r="G891">
        <v>0</v>
      </c>
      <c r="H891">
        <v>0</v>
      </c>
      <c r="I891" s="1">
        <v>43908</v>
      </c>
      <c r="J891">
        <v>36</v>
      </c>
      <c r="K891">
        <v>6</v>
      </c>
    </row>
    <row r="892" spans="1:11" x14ac:dyDescent="0.3">
      <c r="A892" t="s">
        <v>20</v>
      </c>
      <c r="B892" t="s">
        <v>107</v>
      </c>
      <c r="C892">
        <v>3619199367</v>
      </c>
      <c r="D892" s="1">
        <v>44499</v>
      </c>
      <c r="E892" s="1">
        <v>44529</v>
      </c>
      <c r="F892">
        <v>3047</v>
      </c>
      <c r="G892">
        <v>0</v>
      </c>
      <c r="H892">
        <v>0</v>
      </c>
      <c r="I892" s="1">
        <v>44515</v>
      </c>
      <c r="J892">
        <v>16</v>
      </c>
      <c r="K892">
        <v>0</v>
      </c>
    </row>
    <row r="893" spans="1:11" x14ac:dyDescent="0.3">
      <c r="A893" t="s">
        <v>22</v>
      </c>
      <c r="B893" t="s">
        <v>86</v>
      </c>
      <c r="C893">
        <v>3621497785</v>
      </c>
      <c r="D893" s="1">
        <v>44184</v>
      </c>
      <c r="E893" s="1">
        <v>44214</v>
      </c>
      <c r="F893">
        <v>2964</v>
      </c>
      <c r="G893">
        <v>0</v>
      </c>
      <c r="H893">
        <v>0</v>
      </c>
      <c r="I893" s="1">
        <v>44197</v>
      </c>
      <c r="J893">
        <v>13</v>
      </c>
      <c r="K893">
        <v>0</v>
      </c>
    </row>
    <row r="894" spans="1:11" x14ac:dyDescent="0.3">
      <c r="A894" t="s">
        <v>20</v>
      </c>
      <c r="B894" t="s">
        <v>107</v>
      </c>
      <c r="C894">
        <v>3624022887</v>
      </c>
      <c r="D894" s="1">
        <v>44085</v>
      </c>
      <c r="E894" s="1">
        <v>44115</v>
      </c>
      <c r="F894">
        <v>1023</v>
      </c>
      <c r="G894">
        <v>0</v>
      </c>
      <c r="H894">
        <v>0</v>
      </c>
      <c r="I894" s="1">
        <v>44101</v>
      </c>
      <c r="J894">
        <v>16</v>
      </c>
      <c r="K894">
        <v>0</v>
      </c>
    </row>
    <row r="895" spans="1:11" x14ac:dyDescent="0.3">
      <c r="A895" t="s">
        <v>11</v>
      </c>
      <c r="B895" t="s">
        <v>94</v>
      </c>
      <c r="C895">
        <v>3636727153</v>
      </c>
      <c r="D895" s="1">
        <v>43902</v>
      </c>
      <c r="E895" s="1">
        <v>43932</v>
      </c>
      <c r="F895">
        <v>6783</v>
      </c>
      <c r="G895">
        <v>1</v>
      </c>
      <c r="H895">
        <v>0</v>
      </c>
      <c r="I895" s="1">
        <v>43933</v>
      </c>
      <c r="J895">
        <v>31</v>
      </c>
      <c r="K895">
        <v>1</v>
      </c>
    </row>
    <row r="896" spans="1:11" x14ac:dyDescent="0.3">
      <c r="A896" t="s">
        <v>13</v>
      </c>
      <c r="B896" t="s">
        <v>59</v>
      </c>
      <c r="C896">
        <v>3638200662</v>
      </c>
      <c r="D896" s="1">
        <v>44188</v>
      </c>
      <c r="E896" s="1">
        <v>44218</v>
      </c>
      <c r="F896">
        <v>9294</v>
      </c>
      <c r="G896">
        <v>0</v>
      </c>
      <c r="H896">
        <v>0</v>
      </c>
      <c r="I896" s="1">
        <v>44234</v>
      </c>
      <c r="J896">
        <v>46</v>
      </c>
      <c r="K896">
        <v>16</v>
      </c>
    </row>
    <row r="897" spans="1:11" x14ac:dyDescent="0.3">
      <c r="A897" t="s">
        <v>20</v>
      </c>
      <c r="B897" t="s">
        <v>21</v>
      </c>
      <c r="C897">
        <v>3651082685</v>
      </c>
      <c r="D897" s="1">
        <v>43910</v>
      </c>
      <c r="E897" s="1">
        <v>43940</v>
      </c>
      <c r="F897">
        <v>2934</v>
      </c>
      <c r="G897">
        <v>0</v>
      </c>
      <c r="H897">
        <v>0</v>
      </c>
      <c r="I897" s="1">
        <v>43952</v>
      </c>
      <c r="J897">
        <v>42</v>
      </c>
      <c r="K897">
        <v>12</v>
      </c>
    </row>
    <row r="898" spans="1:11" x14ac:dyDescent="0.3">
      <c r="A898" t="s">
        <v>11</v>
      </c>
      <c r="B898" t="s">
        <v>54</v>
      </c>
      <c r="C898">
        <v>3652831331</v>
      </c>
      <c r="D898" s="1">
        <v>44522</v>
      </c>
      <c r="E898" s="1">
        <v>44552</v>
      </c>
      <c r="F898">
        <v>4471</v>
      </c>
      <c r="G898">
        <v>0</v>
      </c>
      <c r="H898">
        <v>0</v>
      </c>
      <c r="I898" s="1">
        <v>44534</v>
      </c>
      <c r="J898">
        <v>12</v>
      </c>
      <c r="K898">
        <v>0</v>
      </c>
    </row>
    <row r="899" spans="1:11" x14ac:dyDescent="0.3">
      <c r="A899" t="s">
        <v>13</v>
      </c>
      <c r="B899" t="s">
        <v>84</v>
      </c>
      <c r="C899">
        <v>3655387597</v>
      </c>
      <c r="D899" s="1">
        <v>44103</v>
      </c>
      <c r="E899" s="1">
        <v>44133</v>
      </c>
      <c r="F899">
        <v>6310</v>
      </c>
      <c r="G899">
        <v>0</v>
      </c>
      <c r="H899">
        <v>0</v>
      </c>
      <c r="I899" s="1">
        <v>44125</v>
      </c>
      <c r="J899">
        <v>22</v>
      </c>
      <c r="K899">
        <v>0</v>
      </c>
    </row>
    <row r="900" spans="1:11" x14ac:dyDescent="0.3">
      <c r="A900" t="s">
        <v>20</v>
      </c>
      <c r="B900" t="s">
        <v>60</v>
      </c>
      <c r="C900">
        <v>3666273580</v>
      </c>
      <c r="D900" s="1">
        <v>43974</v>
      </c>
      <c r="E900" s="1">
        <v>44004</v>
      </c>
      <c r="F900">
        <v>4803</v>
      </c>
      <c r="G900">
        <v>0</v>
      </c>
      <c r="H900">
        <v>0</v>
      </c>
      <c r="I900" s="1">
        <v>43991</v>
      </c>
      <c r="J900">
        <v>17</v>
      </c>
      <c r="K900">
        <v>0</v>
      </c>
    </row>
    <row r="901" spans="1:11" x14ac:dyDescent="0.3">
      <c r="A901" t="s">
        <v>20</v>
      </c>
      <c r="B901" t="s">
        <v>63</v>
      </c>
      <c r="C901">
        <v>3671610537</v>
      </c>
      <c r="D901" s="1">
        <v>44454</v>
      </c>
      <c r="E901" s="1">
        <v>44484</v>
      </c>
      <c r="F901">
        <v>3337</v>
      </c>
      <c r="G901">
        <v>0</v>
      </c>
      <c r="H901">
        <v>0</v>
      </c>
      <c r="I901" s="1">
        <v>44497</v>
      </c>
      <c r="J901">
        <v>43</v>
      </c>
      <c r="K901">
        <v>13</v>
      </c>
    </row>
    <row r="902" spans="1:11" x14ac:dyDescent="0.3">
      <c r="A902" t="s">
        <v>13</v>
      </c>
      <c r="B902" t="s">
        <v>70</v>
      </c>
      <c r="C902">
        <v>3675527586</v>
      </c>
      <c r="D902" s="1">
        <v>44423</v>
      </c>
      <c r="E902" s="1">
        <v>44453</v>
      </c>
      <c r="F902">
        <v>7405</v>
      </c>
      <c r="G902">
        <v>0</v>
      </c>
      <c r="H902">
        <v>0</v>
      </c>
      <c r="I902" s="1">
        <v>44437</v>
      </c>
      <c r="J902">
        <v>14</v>
      </c>
      <c r="K902">
        <v>0</v>
      </c>
    </row>
    <row r="903" spans="1:11" x14ac:dyDescent="0.3">
      <c r="A903" t="s">
        <v>20</v>
      </c>
      <c r="B903" t="s">
        <v>81</v>
      </c>
      <c r="C903">
        <v>3679770947</v>
      </c>
      <c r="D903" s="1">
        <v>44208</v>
      </c>
      <c r="E903" s="1">
        <v>44238</v>
      </c>
      <c r="F903">
        <v>1409</v>
      </c>
      <c r="G903">
        <v>0</v>
      </c>
      <c r="H903">
        <v>0</v>
      </c>
      <c r="I903" s="1">
        <v>44217</v>
      </c>
      <c r="J903">
        <v>9</v>
      </c>
      <c r="K903">
        <v>0</v>
      </c>
    </row>
    <row r="904" spans="1:11" x14ac:dyDescent="0.3">
      <c r="A904" t="s">
        <v>17</v>
      </c>
      <c r="B904" t="s">
        <v>30</v>
      </c>
      <c r="C904">
        <v>3686599515</v>
      </c>
      <c r="D904" s="1">
        <v>44449</v>
      </c>
      <c r="E904" s="1">
        <v>44479</v>
      </c>
      <c r="F904">
        <v>5560</v>
      </c>
      <c r="G904">
        <v>1</v>
      </c>
      <c r="H904">
        <v>0</v>
      </c>
      <c r="I904" s="1">
        <v>44472</v>
      </c>
      <c r="J904">
        <v>23</v>
      </c>
      <c r="K904">
        <v>0</v>
      </c>
    </row>
    <row r="905" spans="1:11" x14ac:dyDescent="0.3">
      <c r="A905" t="s">
        <v>22</v>
      </c>
      <c r="B905" t="s">
        <v>96</v>
      </c>
      <c r="C905">
        <v>3693108174</v>
      </c>
      <c r="D905" s="1">
        <v>44452</v>
      </c>
      <c r="E905" s="1">
        <v>44482</v>
      </c>
      <c r="F905">
        <v>3788</v>
      </c>
      <c r="G905">
        <v>0</v>
      </c>
      <c r="H905">
        <v>0</v>
      </c>
      <c r="I905" s="1">
        <v>44464</v>
      </c>
      <c r="J905">
        <v>12</v>
      </c>
      <c r="K905">
        <v>0</v>
      </c>
    </row>
    <row r="906" spans="1:11" x14ac:dyDescent="0.3">
      <c r="A906" t="s">
        <v>17</v>
      </c>
      <c r="B906" t="s">
        <v>98</v>
      </c>
      <c r="C906">
        <v>3693123052</v>
      </c>
      <c r="D906" s="1">
        <v>44311</v>
      </c>
      <c r="E906" s="1">
        <v>44341</v>
      </c>
      <c r="F906">
        <v>4782</v>
      </c>
      <c r="G906">
        <v>0</v>
      </c>
      <c r="H906">
        <v>0</v>
      </c>
      <c r="I906" s="1">
        <v>44350</v>
      </c>
      <c r="J906">
        <v>39</v>
      </c>
      <c r="K906">
        <v>9</v>
      </c>
    </row>
    <row r="907" spans="1:11" x14ac:dyDescent="0.3">
      <c r="A907" t="s">
        <v>11</v>
      </c>
      <c r="B907" t="s">
        <v>12</v>
      </c>
      <c r="C907">
        <v>3699989123</v>
      </c>
      <c r="D907" s="1">
        <v>44446</v>
      </c>
      <c r="E907" s="1">
        <v>44476</v>
      </c>
      <c r="F907">
        <v>6288</v>
      </c>
      <c r="G907">
        <v>0</v>
      </c>
      <c r="H907">
        <v>0</v>
      </c>
      <c r="I907" s="1">
        <v>44452</v>
      </c>
      <c r="J907">
        <v>6</v>
      </c>
      <c r="K907">
        <v>0</v>
      </c>
    </row>
    <row r="908" spans="1:11" x14ac:dyDescent="0.3">
      <c r="A908" t="s">
        <v>13</v>
      </c>
      <c r="B908" t="s">
        <v>56</v>
      </c>
      <c r="C908">
        <v>3705856926</v>
      </c>
      <c r="D908" s="1">
        <v>44315</v>
      </c>
      <c r="E908" s="1">
        <v>44345</v>
      </c>
      <c r="F908">
        <v>4921</v>
      </c>
      <c r="G908">
        <v>0</v>
      </c>
      <c r="H908">
        <v>0</v>
      </c>
      <c r="I908" s="1">
        <v>44319</v>
      </c>
      <c r="J908">
        <v>4</v>
      </c>
      <c r="K908">
        <v>0</v>
      </c>
    </row>
    <row r="909" spans="1:11" x14ac:dyDescent="0.3">
      <c r="A909" t="s">
        <v>17</v>
      </c>
      <c r="B909" t="s">
        <v>101</v>
      </c>
      <c r="C909">
        <v>3706686871</v>
      </c>
      <c r="D909" s="1">
        <v>43937</v>
      </c>
      <c r="E909" s="1">
        <v>43967</v>
      </c>
      <c r="F909">
        <v>8884</v>
      </c>
      <c r="G909">
        <v>1</v>
      </c>
      <c r="H909">
        <v>0</v>
      </c>
      <c r="I909" s="1">
        <v>44000</v>
      </c>
      <c r="J909">
        <v>63</v>
      </c>
      <c r="K909">
        <v>33</v>
      </c>
    </row>
    <row r="910" spans="1:11" x14ac:dyDescent="0.3">
      <c r="A910" t="s">
        <v>11</v>
      </c>
      <c r="B910" t="s">
        <v>94</v>
      </c>
      <c r="C910">
        <v>3707879583</v>
      </c>
      <c r="D910" s="1">
        <v>44134</v>
      </c>
      <c r="E910" s="1">
        <v>44164</v>
      </c>
      <c r="F910">
        <v>7082</v>
      </c>
      <c r="G910">
        <v>0</v>
      </c>
      <c r="H910">
        <v>0</v>
      </c>
      <c r="I910" s="1">
        <v>44164</v>
      </c>
      <c r="J910">
        <v>30</v>
      </c>
      <c r="K910">
        <v>0</v>
      </c>
    </row>
    <row r="911" spans="1:11" x14ac:dyDescent="0.3">
      <c r="A911" t="s">
        <v>13</v>
      </c>
      <c r="B911" t="s">
        <v>62</v>
      </c>
      <c r="C911">
        <v>3714896459</v>
      </c>
      <c r="D911" s="1">
        <v>43841</v>
      </c>
      <c r="E911" s="1">
        <v>43871</v>
      </c>
      <c r="F911">
        <v>8442</v>
      </c>
      <c r="G911">
        <v>0</v>
      </c>
      <c r="H911">
        <v>0</v>
      </c>
      <c r="I911" s="1">
        <v>43869</v>
      </c>
      <c r="J911">
        <v>28</v>
      </c>
      <c r="K911">
        <v>0</v>
      </c>
    </row>
    <row r="912" spans="1:11" x14ac:dyDescent="0.3">
      <c r="A912" t="s">
        <v>20</v>
      </c>
      <c r="B912" t="s">
        <v>107</v>
      </c>
      <c r="C912">
        <v>3715216234</v>
      </c>
      <c r="D912" s="1">
        <v>44381</v>
      </c>
      <c r="E912" s="1">
        <v>44411</v>
      </c>
      <c r="F912">
        <v>1076</v>
      </c>
      <c r="G912">
        <v>0</v>
      </c>
      <c r="H912">
        <v>0</v>
      </c>
      <c r="I912" s="1">
        <v>44395</v>
      </c>
      <c r="J912">
        <v>14</v>
      </c>
      <c r="K912">
        <v>0</v>
      </c>
    </row>
    <row r="913" spans="1:11" x14ac:dyDescent="0.3">
      <c r="A913" t="s">
        <v>20</v>
      </c>
      <c r="B913" t="s">
        <v>25</v>
      </c>
      <c r="C913">
        <v>3717676857</v>
      </c>
      <c r="D913" s="1">
        <v>44087</v>
      </c>
      <c r="E913" s="1">
        <v>44117</v>
      </c>
      <c r="F913">
        <v>822</v>
      </c>
      <c r="G913">
        <v>0</v>
      </c>
      <c r="H913">
        <v>0</v>
      </c>
      <c r="I913" s="1">
        <v>44109</v>
      </c>
      <c r="J913">
        <v>22</v>
      </c>
      <c r="K913">
        <v>0</v>
      </c>
    </row>
    <row r="914" spans="1:11" x14ac:dyDescent="0.3">
      <c r="A914" t="s">
        <v>13</v>
      </c>
      <c r="B914" t="s">
        <v>106</v>
      </c>
      <c r="C914">
        <v>3720515641</v>
      </c>
      <c r="D914" s="1">
        <v>44137</v>
      </c>
      <c r="E914" s="1">
        <v>44167</v>
      </c>
      <c r="F914">
        <v>6227</v>
      </c>
      <c r="G914">
        <v>0</v>
      </c>
      <c r="H914">
        <v>0</v>
      </c>
      <c r="I914" s="1">
        <v>44169</v>
      </c>
      <c r="J914">
        <v>32</v>
      </c>
      <c r="K914">
        <v>2</v>
      </c>
    </row>
    <row r="915" spans="1:11" x14ac:dyDescent="0.3">
      <c r="A915" t="s">
        <v>11</v>
      </c>
      <c r="B915" t="s">
        <v>64</v>
      </c>
      <c r="C915">
        <v>3723989407</v>
      </c>
      <c r="D915" s="1">
        <v>44191</v>
      </c>
      <c r="E915" s="1">
        <v>44221</v>
      </c>
      <c r="F915">
        <v>3486</v>
      </c>
      <c r="G915">
        <v>0</v>
      </c>
      <c r="H915">
        <v>0</v>
      </c>
      <c r="I915" s="1">
        <v>44217</v>
      </c>
      <c r="J915">
        <v>26</v>
      </c>
      <c r="K915">
        <v>0</v>
      </c>
    </row>
    <row r="916" spans="1:11" x14ac:dyDescent="0.3">
      <c r="A916" t="s">
        <v>13</v>
      </c>
      <c r="B916" t="s">
        <v>92</v>
      </c>
      <c r="C916">
        <v>3724015185</v>
      </c>
      <c r="D916" s="1">
        <v>44072</v>
      </c>
      <c r="E916" s="1">
        <v>44102</v>
      </c>
      <c r="F916">
        <v>7179</v>
      </c>
      <c r="G916">
        <v>0</v>
      </c>
      <c r="H916">
        <v>0</v>
      </c>
      <c r="I916" s="1">
        <v>44107</v>
      </c>
      <c r="J916">
        <v>35</v>
      </c>
      <c r="K916">
        <v>5</v>
      </c>
    </row>
    <row r="917" spans="1:11" x14ac:dyDescent="0.3">
      <c r="A917" t="s">
        <v>17</v>
      </c>
      <c r="B917" t="s">
        <v>34</v>
      </c>
      <c r="C917">
        <v>3724269616</v>
      </c>
      <c r="D917" s="1">
        <v>44004</v>
      </c>
      <c r="E917" s="1">
        <v>44034</v>
      </c>
      <c r="F917">
        <v>4971</v>
      </c>
      <c r="G917">
        <v>1</v>
      </c>
      <c r="H917">
        <v>1</v>
      </c>
      <c r="I917" s="1">
        <v>44046</v>
      </c>
      <c r="J917">
        <v>42</v>
      </c>
      <c r="K917">
        <v>12</v>
      </c>
    </row>
    <row r="918" spans="1:11" x14ac:dyDescent="0.3">
      <c r="A918" t="s">
        <v>11</v>
      </c>
      <c r="B918" t="s">
        <v>31</v>
      </c>
      <c r="C918">
        <v>3732687518</v>
      </c>
      <c r="D918" s="1">
        <v>44430</v>
      </c>
      <c r="E918" s="1">
        <v>44460</v>
      </c>
      <c r="F918">
        <v>7091</v>
      </c>
      <c r="G918">
        <v>0</v>
      </c>
      <c r="H918">
        <v>0</v>
      </c>
      <c r="I918" s="1">
        <v>44436</v>
      </c>
      <c r="J918">
        <v>6</v>
      </c>
      <c r="K918">
        <v>0</v>
      </c>
    </row>
    <row r="919" spans="1:11" x14ac:dyDescent="0.3">
      <c r="A919" t="s">
        <v>11</v>
      </c>
      <c r="B919" t="s">
        <v>15</v>
      </c>
      <c r="C919">
        <v>3737203878</v>
      </c>
      <c r="D919" s="1">
        <v>44020</v>
      </c>
      <c r="E919" s="1">
        <v>44050</v>
      </c>
      <c r="F919">
        <v>8162</v>
      </c>
      <c r="G919">
        <v>0</v>
      </c>
      <c r="H919">
        <v>0</v>
      </c>
      <c r="I919" s="1">
        <v>44025</v>
      </c>
      <c r="J919">
        <v>5</v>
      </c>
      <c r="K919">
        <v>0</v>
      </c>
    </row>
    <row r="920" spans="1:11" x14ac:dyDescent="0.3">
      <c r="A920" t="s">
        <v>11</v>
      </c>
      <c r="B920" t="s">
        <v>79</v>
      </c>
      <c r="C920">
        <v>3746199110</v>
      </c>
      <c r="D920" s="1">
        <v>43920</v>
      </c>
      <c r="E920" s="1">
        <v>43950</v>
      </c>
      <c r="F920">
        <v>5857</v>
      </c>
      <c r="G920">
        <v>0</v>
      </c>
      <c r="H920">
        <v>0</v>
      </c>
      <c r="I920" s="1">
        <v>43945</v>
      </c>
      <c r="J920">
        <v>25</v>
      </c>
      <c r="K920">
        <v>0</v>
      </c>
    </row>
    <row r="921" spans="1:11" x14ac:dyDescent="0.3">
      <c r="A921" t="s">
        <v>22</v>
      </c>
      <c r="B921" t="s">
        <v>78</v>
      </c>
      <c r="C921">
        <v>3752294245</v>
      </c>
      <c r="D921" s="1">
        <v>44001</v>
      </c>
      <c r="E921" s="1">
        <v>44031</v>
      </c>
      <c r="F921">
        <v>5573</v>
      </c>
      <c r="G921">
        <v>0</v>
      </c>
      <c r="H921">
        <v>0</v>
      </c>
      <c r="I921" s="1">
        <v>44033</v>
      </c>
      <c r="J921">
        <v>32</v>
      </c>
      <c r="K921">
        <v>2</v>
      </c>
    </row>
    <row r="922" spans="1:11" x14ac:dyDescent="0.3">
      <c r="A922" t="s">
        <v>13</v>
      </c>
      <c r="B922" t="s">
        <v>56</v>
      </c>
      <c r="C922">
        <v>6163803491</v>
      </c>
      <c r="D922" s="1">
        <v>44071</v>
      </c>
      <c r="E922" s="1">
        <v>44101</v>
      </c>
      <c r="F922">
        <v>6137</v>
      </c>
      <c r="G922">
        <v>1</v>
      </c>
      <c r="H922">
        <v>0</v>
      </c>
      <c r="I922" s="1">
        <v>44090</v>
      </c>
      <c r="J922">
        <v>19</v>
      </c>
      <c r="K922">
        <v>0</v>
      </c>
    </row>
    <row r="923" spans="1:11" x14ac:dyDescent="0.3">
      <c r="A923" t="s">
        <v>22</v>
      </c>
      <c r="B923" t="s">
        <v>65</v>
      </c>
      <c r="C923">
        <v>3761293373</v>
      </c>
      <c r="D923" s="1">
        <v>44163</v>
      </c>
      <c r="E923" s="1">
        <v>44193</v>
      </c>
      <c r="F923">
        <v>3655</v>
      </c>
      <c r="G923">
        <v>0</v>
      </c>
      <c r="H923">
        <v>0</v>
      </c>
      <c r="I923" s="1">
        <v>44183</v>
      </c>
      <c r="J923">
        <v>20</v>
      </c>
      <c r="K923">
        <v>0</v>
      </c>
    </row>
    <row r="924" spans="1:11" x14ac:dyDescent="0.3">
      <c r="A924" t="s">
        <v>22</v>
      </c>
      <c r="B924" t="s">
        <v>67</v>
      </c>
      <c r="C924">
        <v>3761658749</v>
      </c>
      <c r="D924" s="1">
        <v>44347</v>
      </c>
      <c r="E924" s="1">
        <v>44377</v>
      </c>
      <c r="F924">
        <v>6638</v>
      </c>
      <c r="G924">
        <v>0</v>
      </c>
      <c r="H924">
        <v>0</v>
      </c>
      <c r="I924" s="1">
        <v>44385</v>
      </c>
      <c r="J924">
        <v>38</v>
      </c>
      <c r="K924">
        <v>8</v>
      </c>
    </row>
    <row r="925" spans="1:11" x14ac:dyDescent="0.3">
      <c r="A925" t="s">
        <v>17</v>
      </c>
      <c r="B925" t="s">
        <v>42</v>
      </c>
      <c r="C925">
        <v>3769234535</v>
      </c>
      <c r="D925" s="1">
        <v>43999</v>
      </c>
      <c r="E925" s="1">
        <v>44029</v>
      </c>
      <c r="F925">
        <v>1073</v>
      </c>
      <c r="G925">
        <v>0</v>
      </c>
      <c r="H925">
        <v>0</v>
      </c>
      <c r="I925" s="1">
        <v>44017</v>
      </c>
      <c r="J925">
        <v>18</v>
      </c>
      <c r="K925">
        <v>0</v>
      </c>
    </row>
    <row r="926" spans="1:11" x14ac:dyDescent="0.3">
      <c r="A926" t="s">
        <v>11</v>
      </c>
      <c r="B926" t="s">
        <v>44</v>
      </c>
      <c r="C926">
        <v>3773503534</v>
      </c>
      <c r="D926" s="1">
        <v>44167</v>
      </c>
      <c r="E926" s="1">
        <v>44197</v>
      </c>
      <c r="F926">
        <v>5805</v>
      </c>
      <c r="G926">
        <v>0</v>
      </c>
      <c r="H926">
        <v>0</v>
      </c>
      <c r="I926" s="1">
        <v>44192</v>
      </c>
      <c r="J926">
        <v>25</v>
      </c>
      <c r="K926">
        <v>0</v>
      </c>
    </row>
    <row r="927" spans="1:11" x14ac:dyDescent="0.3">
      <c r="A927" t="s">
        <v>13</v>
      </c>
      <c r="B927" t="s">
        <v>51</v>
      </c>
      <c r="C927">
        <v>3775864259</v>
      </c>
      <c r="D927" s="1">
        <v>44044</v>
      </c>
      <c r="E927" s="1">
        <v>44074</v>
      </c>
      <c r="F927">
        <v>6266</v>
      </c>
      <c r="G927">
        <v>0</v>
      </c>
      <c r="H927">
        <v>0</v>
      </c>
      <c r="I927" s="1">
        <v>44087</v>
      </c>
      <c r="J927">
        <v>43</v>
      </c>
      <c r="K927">
        <v>13</v>
      </c>
    </row>
    <row r="928" spans="1:11" x14ac:dyDescent="0.3">
      <c r="A928" t="s">
        <v>11</v>
      </c>
      <c r="B928" t="s">
        <v>114</v>
      </c>
      <c r="C928">
        <v>3776405169</v>
      </c>
      <c r="D928" s="1">
        <v>44321</v>
      </c>
      <c r="E928" s="1">
        <v>44351</v>
      </c>
      <c r="F928">
        <v>6646</v>
      </c>
      <c r="G928">
        <v>0</v>
      </c>
      <c r="H928">
        <v>0</v>
      </c>
      <c r="I928" s="1">
        <v>44341</v>
      </c>
      <c r="J928">
        <v>20</v>
      </c>
      <c r="K928">
        <v>0</v>
      </c>
    </row>
    <row r="929" spans="1:11" x14ac:dyDescent="0.3">
      <c r="A929" t="s">
        <v>20</v>
      </c>
      <c r="B929" t="s">
        <v>43</v>
      </c>
      <c r="C929">
        <v>3787074696</v>
      </c>
      <c r="D929" s="1">
        <v>43918</v>
      </c>
      <c r="E929" s="1">
        <v>43948</v>
      </c>
      <c r="F929">
        <v>2970</v>
      </c>
      <c r="G929">
        <v>0</v>
      </c>
      <c r="H929">
        <v>0</v>
      </c>
      <c r="I929" s="1">
        <v>43925</v>
      </c>
      <c r="J929">
        <v>7</v>
      </c>
      <c r="K929">
        <v>0</v>
      </c>
    </row>
    <row r="930" spans="1:11" x14ac:dyDescent="0.3">
      <c r="A930" t="s">
        <v>20</v>
      </c>
      <c r="B930" t="s">
        <v>46</v>
      </c>
      <c r="C930">
        <v>3789813449</v>
      </c>
      <c r="D930" s="1">
        <v>43991</v>
      </c>
      <c r="E930" s="1">
        <v>44021</v>
      </c>
      <c r="F930">
        <v>4825</v>
      </c>
      <c r="G930">
        <v>0</v>
      </c>
      <c r="H930">
        <v>0</v>
      </c>
      <c r="I930" s="1">
        <v>43993</v>
      </c>
      <c r="J930">
        <v>2</v>
      </c>
      <c r="K930">
        <v>0</v>
      </c>
    </row>
    <row r="931" spans="1:11" x14ac:dyDescent="0.3">
      <c r="A931" t="s">
        <v>22</v>
      </c>
      <c r="B931" t="s">
        <v>100</v>
      </c>
      <c r="C931">
        <v>3795765177</v>
      </c>
      <c r="D931" s="1">
        <v>44368</v>
      </c>
      <c r="E931" s="1">
        <v>44398</v>
      </c>
      <c r="F931">
        <v>3713</v>
      </c>
      <c r="G931">
        <v>0</v>
      </c>
      <c r="H931">
        <v>0</v>
      </c>
      <c r="I931" s="1">
        <v>44382</v>
      </c>
      <c r="J931">
        <v>14</v>
      </c>
      <c r="K931">
        <v>0</v>
      </c>
    </row>
    <row r="932" spans="1:11" x14ac:dyDescent="0.3">
      <c r="A932" t="s">
        <v>20</v>
      </c>
      <c r="B932" t="s">
        <v>63</v>
      </c>
      <c r="C932">
        <v>3800378393</v>
      </c>
      <c r="D932" s="1">
        <v>44362</v>
      </c>
      <c r="E932" s="1">
        <v>44392</v>
      </c>
      <c r="F932">
        <v>952</v>
      </c>
      <c r="G932">
        <v>0</v>
      </c>
      <c r="H932">
        <v>0</v>
      </c>
      <c r="I932" s="1">
        <v>44400</v>
      </c>
      <c r="J932">
        <v>38</v>
      </c>
      <c r="K932">
        <v>8</v>
      </c>
    </row>
    <row r="933" spans="1:11" x14ac:dyDescent="0.3">
      <c r="A933" t="s">
        <v>13</v>
      </c>
      <c r="B933" t="s">
        <v>71</v>
      </c>
      <c r="C933">
        <v>9242625204</v>
      </c>
      <c r="D933" s="1">
        <v>44071</v>
      </c>
      <c r="E933" s="1">
        <v>44101</v>
      </c>
      <c r="F933">
        <v>9529</v>
      </c>
      <c r="G933">
        <v>1</v>
      </c>
      <c r="H933">
        <v>0</v>
      </c>
      <c r="I933" s="1">
        <v>44089</v>
      </c>
      <c r="J933">
        <v>18</v>
      </c>
      <c r="K933">
        <v>0</v>
      </c>
    </row>
    <row r="934" spans="1:11" x14ac:dyDescent="0.3">
      <c r="A934" t="s">
        <v>22</v>
      </c>
      <c r="B934" t="s">
        <v>88</v>
      </c>
      <c r="C934">
        <v>3812264523</v>
      </c>
      <c r="D934" s="1">
        <v>44193</v>
      </c>
      <c r="E934" s="1">
        <v>44223</v>
      </c>
      <c r="F934">
        <v>5871</v>
      </c>
      <c r="G934">
        <v>0</v>
      </c>
      <c r="H934">
        <v>0</v>
      </c>
      <c r="I934" s="1">
        <v>44221</v>
      </c>
      <c r="J934">
        <v>28</v>
      </c>
      <c r="K934">
        <v>0</v>
      </c>
    </row>
    <row r="935" spans="1:11" x14ac:dyDescent="0.3">
      <c r="A935" t="s">
        <v>13</v>
      </c>
      <c r="B935" t="s">
        <v>74</v>
      </c>
      <c r="C935">
        <v>2015068982</v>
      </c>
      <c r="D935" s="1">
        <v>44073</v>
      </c>
      <c r="E935" s="1">
        <v>44103</v>
      </c>
      <c r="F935">
        <v>7443</v>
      </c>
      <c r="G935">
        <v>1</v>
      </c>
      <c r="H935">
        <v>0</v>
      </c>
      <c r="I935" s="1">
        <v>44110</v>
      </c>
      <c r="J935">
        <v>37</v>
      </c>
      <c r="K935">
        <v>7</v>
      </c>
    </row>
    <row r="936" spans="1:11" x14ac:dyDescent="0.3">
      <c r="A936" t="s">
        <v>11</v>
      </c>
      <c r="B936" t="s">
        <v>12</v>
      </c>
      <c r="C936">
        <v>3819986935</v>
      </c>
      <c r="D936" s="1">
        <v>43891</v>
      </c>
      <c r="E936" s="1">
        <v>43921</v>
      </c>
      <c r="F936">
        <v>4865</v>
      </c>
      <c r="G936">
        <v>1</v>
      </c>
      <c r="H936">
        <v>0</v>
      </c>
      <c r="I936" s="1">
        <v>43938</v>
      </c>
      <c r="J936">
        <v>47</v>
      </c>
      <c r="K936">
        <v>17</v>
      </c>
    </row>
    <row r="937" spans="1:11" x14ac:dyDescent="0.3">
      <c r="A937" t="s">
        <v>22</v>
      </c>
      <c r="B937" t="s">
        <v>89</v>
      </c>
      <c r="C937">
        <v>3824960117</v>
      </c>
      <c r="D937" s="1">
        <v>44101</v>
      </c>
      <c r="E937" s="1">
        <v>44131</v>
      </c>
      <c r="F937">
        <v>3548</v>
      </c>
      <c r="G937">
        <v>0</v>
      </c>
      <c r="H937">
        <v>0</v>
      </c>
      <c r="I937" s="1">
        <v>44144</v>
      </c>
      <c r="J937">
        <v>43</v>
      </c>
      <c r="K937">
        <v>13</v>
      </c>
    </row>
    <row r="938" spans="1:11" x14ac:dyDescent="0.3">
      <c r="A938" t="s">
        <v>22</v>
      </c>
      <c r="B938" t="s">
        <v>96</v>
      </c>
      <c r="C938">
        <v>3829618241</v>
      </c>
      <c r="D938" s="1">
        <v>44170</v>
      </c>
      <c r="E938" s="1">
        <v>44200</v>
      </c>
      <c r="F938">
        <v>4228</v>
      </c>
      <c r="G938">
        <v>0</v>
      </c>
      <c r="H938">
        <v>0</v>
      </c>
      <c r="I938" s="1">
        <v>44202</v>
      </c>
      <c r="J938">
        <v>32</v>
      </c>
      <c r="K938">
        <v>2</v>
      </c>
    </row>
    <row r="939" spans="1:11" x14ac:dyDescent="0.3">
      <c r="A939" t="s">
        <v>13</v>
      </c>
      <c r="B939" t="s">
        <v>84</v>
      </c>
      <c r="C939">
        <v>3831133517</v>
      </c>
      <c r="D939" s="1">
        <v>43951</v>
      </c>
      <c r="E939" s="1">
        <v>43981</v>
      </c>
      <c r="F939">
        <v>8370</v>
      </c>
      <c r="G939">
        <v>0</v>
      </c>
      <c r="H939">
        <v>0</v>
      </c>
      <c r="I939" s="1">
        <v>43973</v>
      </c>
      <c r="J939">
        <v>22</v>
      </c>
      <c r="K939">
        <v>0</v>
      </c>
    </row>
    <row r="940" spans="1:11" x14ac:dyDescent="0.3">
      <c r="A940" t="s">
        <v>13</v>
      </c>
      <c r="B940" t="s">
        <v>95</v>
      </c>
      <c r="C940">
        <v>3836894738</v>
      </c>
      <c r="D940" s="1">
        <v>44360</v>
      </c>
      <c r="E940" s="1">
        <v>44390</v>
      </c>
      <c r="F940">
        <v>5843</v>
      </c>
      <c r="G940">
        <v>0</v>
      </c>
      <c r="H940">
        <v>0</v>
      </c>
      <c r="I940" s="1">
        <v>44391</v>
      </c>
      <c r="J940">
        <v>31</v>
      </c>
      <c r="K940">
        <v>1</v>
      </c>
    </row>
    <row r="941" spans="1:11" x14ac:dyDescent="0.3">
      <c r="A941" t="s">
        <v>13</v>
      </c>
      <c r="B941" t="s">
        <v>35</v>
      </c>
      <c r="C941">
        <v>3839625778</v>
      </c>
      <c r="D941" s="1">
        <v>44494</v>
      </c>
      <c r="E941" s="1">
        <v>44524</v>
      </c>
      <c r="F941">
        <v>8506</v>
      </c>
      <c r="G941">
        <v>1</v>
      </c>
      <c r="H941">
        <v>1</v>
      </c>
      <c r="I941" s="1">
        <v>44510</v>
      </c>
      <c r="J941">
        <v>16</v>
      </c>
      <c r="K941">
        <v>0</v>
      </c>
    </row>
    <row r="942" spans="1:11" x14ac:dyDescent="0.3">
      <c r="A942" t="s">
        <v>13</v>
      </c>
      <c r="B942" t="s">
        <v>56</v>
      </c>
      <c r="C942">
        <v>6475160337</v>
      </c>
      <c r="D942" s="1">
        <v>44074</v>
      </c>
      <c r="E942" s="1">
        <v>44104</v>
      </c>
      <c r="F942">
        <v>5275</v>
      </c>
      <c r="G942">
        <v>1</v>
      </c>
      <c r="H942">
        <v>0</v>
      </c>
      <c r="I942" s="1">
        <v>44093</v>
      </c>
      <c r="J942">
        <v>19</v>
      </c>
      <c r="K942">
        <v>0</v>
      </c>
    </row>
    <row r="943" spans="1:11" x14ac:dyDescent="0.3">
      <c r="A943" t="s">
        <v>20</v>
      </c>
      <c r="B943" t="s">
        <v>90</v>
      </c>
      <c r="C943">
        <v>3845592498</v>
      </c>
      <c r="D943" s="1">
        <v>44425</v>
      </c>
      <c r="E943" s="1">
        <v>44455</v>
      </c>
      <c r="F943">
        <v>4518</v>
      </c>
      <c r="G943">
        <v>0</v>
      </c>
      <c r="H943">
        <v>0</v>
      </c>
      <c r="I943" s="1">
        <v>44459</v>
      </c>
      <c r="J943">
        <v>34</v>
      </c>
      <c r="K943">
        <v>4</v>
      </c>
    </row>
    <row r="944" spans="1:11" x14ac:dyDescent="0.3">
      <c r="A944" t="s">
        <v>22</v>
      </c>
      <c r="B944" t="s">
        <v>58</v>
      </c>
      <c r="C944">
        <v>3861006083</v>
      </c>
      <c r="D944" s="1">
        <v>44515</v>
      </c>
      <c r="E944" s="1">
        <v>44545</v>
      </c>
      <c r="F944">
        <v>2194</v>
      </c>
      <c r="G944">
        <v>1</v>
      </c>
      <c r="H944">
        <v>0</v>
      </c>
      <c r="I944" s="1">
        <v>44561</v>
      </c>
      <c r="J944">
        <v>46</v>
      </c>
      <c r="K944">
        <v>16</v>
      </c>
    </row>
    <row r="945" spans="1:11" x14ac:dyDescent="0.3">
      <c r="A945" t="s">
        <v>13</v>
      </c>
      <c r="B945" t="s">
        <v>51</v>
      </c>
      <c r="C945">
        <v>3861752292</v>
      </c>
      <c r="D945" s="1">
        <v>43956</v>
      </c>
      <c r="E945" s="1">
        <v>43986</v>
      </c>
      <c r="F945">
        <v>5578</v>
      </c>
      <c r="G945">
        <v>0</v>
      </c>
      <c r="H945">
        <v>0</v>
      </c>
      <c r="I945" s="1">
        <v>43994</v>
      </c>
      <c r="J945">
        <v>38</v>
      </c>
      <c r="K945">
        <v>8</v>
      </c>
    </row>
    <row r="946" spans="1:11" x14ac:dyDescent="0.3">
      <c r="A946" t="s">
        <v>11</v>
      </c>
      <c r="B946" t="s">
        <v>79</v>
      </c>
      <c r="C946">
        <v>3863229608</v>
      </c>
      <c r="D946" s="1">
        <v>44367</v>
      </c>
      <c r="E946" s="1">
        <v>44397</v>
      </c>
      <c r="F946">
        <v>6903</v>
      </c>
      <c r="G946">
        <v>0</v>
      </c>
      <c r="H946">
        <v>0</v>
      </c>
      <c r="I946" s="1">
        <v>44385</v>
      </c>
      <c r="J946">
        <v>18</v>
      </c>
      <c r="K946">
        <v>0</v>
      </c>
    </row>
    <row r="947" spans="1:11" x14ac:dyDescent="0.3">
      <c r="A947" t="s">
        <v>13</v>
      </c>
      <c r="B947" t="s">
        <v>41</v>
      </c>
      <c r="C947">
        <v>5990869923</v>
      </c>
      <c r="D947" s="1">
        <v>44065</v>
      </c>
      <c r="E947" s="1">
        <v>44095</v>
      </c>
      <c r="F947">
        <v>4872</v>
      </c>
      <c r="G947">
        <v>1</v>
      </c>
      <c r="H947">
        <v>1</v>
      </c>
      <c r="I947" s="1">
        <v>44112</v>
      </c>
      <c r="J947">
        <v>47</v>
      </c>
      <c r="K947">
        <v>17</v>
      </c>
    </row>
    <row r="948" spans="1:11" x14ac:dyDescent="0.3">
      <c r="A948" t="s">
        <v>13</v>
      </c>
      <c r="B948" t="s">
        <v>14</v>
      </c>
      <c r="C948">
        <v>3867210105</v>
      </c>
      <c r="D948" s="1">
        <v>43883</v>
      </c>
      <c r="E948" s="1">
        <v>43913</v>
      </c>
      <c r="F948">
        <v>6980</v>
      </c>
      <c r="G948">
        <v>0</v>
      </c>
      <c r="H948">
        <v>0</v>
      </c>
      <c r="I948" s="1">
        <v>43926</v>
      </c>
      <c r="J948">
        <v>43</v>
      </c>
      <c r="K948">
        <v>13</v>
      </c>
    </row>
    <row r="949" spans="1:11" x14ac:dyDescent="0.3">
      <c r="A949" t="s">
        <v>13</v>
      </c>
      <c r="B949" t="s">
        <v>32</v>
      </c>
      <c r="C949">
        <v>3867618352</v>
      </c>
      <c r="D949" s="1">
        <v>44129</v>
      </c>
      <c r="E949" s="1">
        <v>44159</v>
      </c>
      <c r="F949">
        <v>5196</v>
      </c>
      <c r="G949">
        <v>0</v>
      </c>
      <c r="H949">
        <v>0</v>
      </c>
      <c r="I949" s="1">
        <v>44158</v>
      </c>
      <c r="J949">
        <v>29</v>
      </c>
      <c r="K949">
        <v>0</v>
      </c>
    </row>
    <row r="950" spans="1:11" x14ac:dyDescent="0.3">
      <c r="A950" t="s">
        <v>11</v>
      </c>
      <c r="B950" t="s">
        <v>49</v>
      </c>
      <c r="C950">
        <v>3869938435</v>
      </c>
      <c r="D950" s="1">
        <v>44038</v>
      </c>
      <c r="E950" s="1">
        <v>44068</v>
      </c>
      <c r="F950">
        <v>8426</v>
      </c>
      <c r="G950">
        <v>0</v>
      </c>
      <c r="H950">
        <v>0</v>
      </c>
      <c r="I950" s="1">
        <v>44059</v>
      </c>
      <c r="J950">
        <v>21</v>
      </c>
      <c r="K950">
        <v>0</v>
      </c>
    </row>
    <row r="951" spans="1:11" x14ac:dyDescent="0.3">
      <c r="A951" t="s">
        <v>20</v>
      </c>
      <c r="B951" t="s">
        <v>63</v>
      </c>
      <c r="C951">
        <v>3876210500</v>
      </c>
      <c r="D951" s="1">
        <v>44447</v>
      </c>
      <c r="E951" s="1">
        <v>44477</v>
      </c>
      <c r="F951">
        <v>2290</v>
      </c>
      <c r="G951">
        <v>0</v>
      </c>
      <c r="H951">
        <v>0</v>
      </c>
      <c r="I951" s="1">
        <v>44495</v>
      </c>
      <c r="J951">
        <v>48</v>
      </c>
      <c r="K951">
        <v>18</v>
      </c>
    </row>
    <row r="952" spans="1:11" x14ac:dyDescent="0.3">
      <c r="A952" t="s">
        <v>17</v>
      </c>
      <c r="B952" t="s">
        <v>19</v>
      </c>
      <c r="C952">
        <v>3877994257</v>
      </c>
      <c r="D952" s="1">
        <v>44000</v>
      </c>
      <c r="E952" s="1">
        <v>44030</v>
      </c>
      <c r="F952">
        <v>5835</v>
      </c>
      <c r="G952">
        <v>1</v>
      </c>
      <c r="H952">
        <v>0</v>
      </c>
      <c r="I952" s="1">
        <v>44045</v>
      </c>
      <c r="J952">
        <v>45</v>
      </c>
      <c r="K952">
        <v>15</v>
      </c>
    </row>
    <row r="953" spans="1:11" x14ac:dyDescent="0.3">
      <c r="A953" t="s">
        <v>11</v>
      </c>
      <c r="B953" t="s">
        <v>15</v>
      </c>
      <c r="C953">
        <v>3878072664</v>
      </c>
      <c r="D953" s="1">
        <v>43974</v>
      </c>
      <c r="E953" s="1">
        <v>44004</v>
      </c>
      <c r="F953">
        <v>6525</v>
      </c>
      <c r="G953">
        <v>0</v>
      </c>
      <c r="H953">
        <v>0</v>
      </c>
      <c r="I953" s="1">
        <v>43981</v>
      </c>
      <c r="J953">
        <v>7</v>
      </c>
      <c r="K953">
        <v>0</v>
      </c>
    </row>
    <row r="954" spans="1:11" x14ac:dyDescent="0.3">
      <c r="A954" t="s">
        <v>11</v>
      </c>
      <c r="B954" t="s">
        <v>64</v>
      </c>
      <c r="C954">
        <v>3889145574</v>
      </c>
      <c r="D954" s="1">
        <v>43905</v>
      </c>
      <c r="E954" s="1">
        <v>43935</v>
      </c>
      <c r="F954">
        <v>3966</v>
      </c>
      <c r="G954">
        <v>0</v>
      </c>
      <c r="H954">
        <v>0</v>
      </c>
      <c r="I954" s="1">
        <v>43928</v>
      </c>
      <c r="J954">
        <v>23</v>
      </c>
      <c r="K954">
        <v>0</v>
      </c>
    </row>
    <row r="955" spans="1:11" x14ac:dyDescent="0.3">
      <c r="A955" t="s">
        <v>20</v>
      </c>
      <c r="B955" t="s">
        <v>63</v>
      </c>
      <c r="C955">
        <v>3894033760</v>
      </c>
      <c r="D955" s="1">
        <v>43936</v>
      </c>
      <c r="E955" s="1">
        <v>43966</v>
      </c>
      <c r="F955">
        <v>3530</v>
      </c>
      <c r="G955">
        <v>0</v>
      </c>
      <c r="H955">
        <v>0</v>
      </c>
      <c r="I955" s="1">
        <v>43985</v>
      </c>
      <c r="J955">
        <v>49</v>
      </c>
      <c r="K955">
        <v>19</v>
      </c>
    </row>
    <row r="956" spans="1:11" x14ac:dyDescent="0.3">
      <c r="A956" t="s">
        <v>20</v>
      </c>
      <c r="B956" t="s">
        <v>80</v>
      </c>
      <c r="C956">
        <v>3894320237</v>
      </c>
      <c r="D956" s="1">
        <v>44166</v>
      </c>
      <c r="E956" s="1">
        <v>44196</v>
      </c>
      <c r="F956">
        <v>6343</v>
      </c>
      <c r="G956">
        <v>0</v>
      </c>
      <c r="H956">
        <v>0</v>
      </c>
      <c r="I956" s="1">
        <v>44189</v>
      </c>
      <c r="J956">
        <v>23</v>
      </c>
      <c r="K956">
        <v>0</v>
      </c>
    </row>
    <row r="957" spans="1:11" x14ac:dyDescent="0.3">
      <c r="A957" t="s">
        <v>22</v>
      </c>
      <c r="B957" t="s">
        <v>67</v>
      </c>
      <c r="C957">
        <v>3898799509</v>
      </c>
      <c r="D957" s="1">
        <v>44015</v>
      </c>
      <c r="E957" s="1">
        <v>44045</v>
      </c>
      <c r="F957">
        <v>4580</v>
      </c>
      <c r="G957">
        <v>0</v>
      </c>
      <c r="H957">
        <v>0</v>
      </c>
      <c r="I957" s="1">
        <v>44050</v>
      </c>
      <c r="J957">
        <v>35</v>
      </c>
      <c r="K957">
        <v>5</v>
      </c>
    </row>
    <row r="958" spans="1:11" x14ac:dyDescent="0.3">
      <c r="A958" t="s">
        <v>13</v>
      </c>
      <c r="B958" t="s">
        <v>84</v>
      </c>
      <c r="C958">
        <v>3901727084</v>
      </c>
      <c r="D958" s="1">
        <v>44293</v>
      </c>
      <c r="E958" s="1">
        <v>44323</v>
      </c>
      <c r="F958">
        <v>8906</v>
      </c>
      <c r="G958">
        <v>0</v>
      </c>
      <c r="H958">
        <v>0</v>
      </c>
      <c r="I958" s="1">
        <v>44314</v>
      </c>
      <c r="J958">
        <v>21</v>
      </c>
      <c r="K958">
        <v>0</v>
      </c>
    </row>
    <row r="959" spans="1:11" x14ac:dyDescent="0.3">
      <c r="A959" t="s">
        <v>17</v>
      </c>
      <c r="B959" t="s">
        <v>93</v>
      </c>
      <c r="C959">
        <v>3905872436</v>
      </c>
      <c r="D959" s="1">
        <v>43978</v>
      </c>
      <c r="E959" s="1">
        <v>44008</v>
      </c>
      <c r="F959">
        <v>7007</v>
      </c>
      <c r="G959">
        <v>1</v>
      </c>
      <c r="H959">
        <v>0</v>
      </c>
      <c r="I959" s="1">
        <v>44016</v>
      </c>
      <c r="J959">
        <v>38</v>
      </c>
      <c r="K959">
        <v>8</v>
      </c>
    </row>
    <row r="960" spans="1:11" x14ac:dyDescent="0.3">
      <c r="A960" t="s">
        <v>22</v>
      </c>
      <c r="B960" t="s">
        <v>85</v>
      </c>
      <c r="C960">
        <v>3910002517</v>
      </c>
      <c r="D960" s="1">
        <v>44528</v>
      </c>
      <c r="E960" s="1">
        <v>44558</v>
      </c>
      <c r="F960">
        <v>2937</v>
      </c>
      <c r="G960">
        <v>0</v>
      </c>
      <c r="H960">
        <v>0</v>
      </c>
      <c r="I960" s="1">
        <v>44556</v>
      </c>
      <c r="J960">
        <v>28</v>
      </c>
      <c r="K960">
        <v>0</v>
      </c>
    </row>
    <row r="961" spans="1:11" x14ac:dyDescent="0.3">
      <c r="A961" t="s">
        <v>20</v>
      </c>
      <c r="B961" t="s">
        <v>63</v>
      </c>
      <c r="C961">
        <v>3913519192</v>
      </c>
      <c r="D961" s="1">
        <v>44104</v>
      </c>
      <c r="E961" s="1">
        <v>44134</v>
      </c>
      <c r="F961">
        <v>4640</v>
      </c>
      <c r="G961">
        <v>0</v>
      </c>
      <c r="H961">
        <v>0</v>
      </c>
      <c r="I961" s="1">
        <v>44149</v>
      </c>
      <c r="J961">
        <v>45</v>
      </c>
      <c r="K961">
        <v>15</v>
      </c>
    </row>
    <row r="962" spans="1:11" x14ac:dyDescent="0.3">
      <c r="A962" t="s">
        <v>13</v>
      </c>
      <c r="B962" t="s">
        <v>62</v>
      </c>
      <c r="C962">
        <v>1102427426</v>
      </c>
      <c r="D962" s="1">
        <v>44076</v>
      </c>
      <c r="E962" s="1">
        <v>44106</v>
      </c>
      <c r="F962">
        <v>6857</v>
      </c>
      <c r="G962">
        <v>1</v>
      </c>
      <c r="H962">
        <v>1</v>
      </c>
      <c r="I962" s="1">
        <v>44118</v>
      </c>
      <c r="J962">
        <v>42</v>
      </c>
      <c r="K962">
        <v>12</v>
      </c>
    </row>
    <row r="963" spans="1:11" x14ac:dyDescent="0.3">
      <c r="A963" t="s">
        <v>13</v>
      </c>
      <c r="B963" t="s">
        <v>70</v>
      </c>
      <c r="C963">
        <v>6584242369</v>
      </c>
      <c r="D963" s="1">
        <v>44085</v>
      </c>
      <c r="E963" s="1">
        <v>44115</v>
      </c>
      <c r="F963">
        <v>4635</v>
      </c>
      <c r="G963">
        <v>1</v>
      </c>
      <c r="H963">
        <v>0</v>
      </c>
      <c r="I963" s="1">
        <v>44113</v>
      </c>
      <c r="J963">
        <v>28</v>
      </c>
      <c r="K963">
        <v>0</v>
      </c>
    </row>
    <row r="964" spans="1:11" x14ac:dyDescent="0.3">
      <c r="A964" t="s">
        <v>13</v>
      </c>
      <c r="B964" t="s">
        <v>104</v>
      </c>
      <c r="C964">
        <v>3931477108</v>
      </c>
      <c r="D964" s="1">
        <v>44315</v>
      </c>
      <c r="E964" s="1">
        <v>44345</v>
      </c>
      <c r="F964">
        <v>6571</v>
      </c>
      <c r="G964">
        <v>0</v>
      </c>
      <c r="H964">
        <v>0</v>
      </c>
      <c r="I964" s="1">
        <v>44331</v>
      </c>
      <c r="J964">
        <v>16</v>
      </c>
      <c r="K964">
        <v>0</v>
      </c>
    </row>
    <row r="965" spans="1:11" x14ac:dyDescent="0.3">
      <c r="A965" t="s">
        <v>22</v>
      </c>
      <c r="B965" t="s">
        <v>58</v>
      </c>
      <c r="C965">
        <v>3932416127</v>
      </c>
      <c r="D965" s="1">
        <v>44436</v>
      </c>
      <c r="E965" s="1">
        <v>44466</v>
      </c>
      <c r="F965">
        <v>5294</v>
      </c>
      <c r="G965">
        <v>1</v>
      </c>
      <c r="H965">
        <v>0</v>
      </c>
      <c r="I965" s="1">
        <v>44481</v>
      </c>
      <c r="J965">
        <v>45</v>
      </c>
      <c r="K965">
        <v>15</v>
      </c>
    </row>
    <row r="966" spans="1:11" x14ac:dyDescent="0.3">
      <c r="A966" t="s">
        <v>20</v>
      </c>
      <c r="B966" t="s">
        <v>102</v>
      </c>
      <c r="C966">
        <v>3938548126</v>
      </c>
      <c r="D966" s="1">
        <v>44291</v>
      </c>
      <c r="E966" s="1">
        <v>44321</v>
      </c>
      <c r="F966">
        <v>5086</v>
      </c>
      <c r="G966">
        <v>0</v>
      </c>
      <c r="H966">
        <v>0</v>
      </c>
      <c r="I966" s="1">
        <v>44312</v>
      </c>
      <c r="J966">
        <v>21</v>
      </c>
      <c r="K966">
        <v>0</v>
      </c>
    </row>
    <row r="967" spans="1:11" x14ac:dyDescent="0.3">
      <c r="A967" t="s">
        <v>20</v>
      </c>
      <c r="B967" t="s">
        <v>109</v>
      </c>
      <c r="C967">
        <v>3940788745</v>
      </c>
      <c r="D967" s="1">
        <v>43869</v>
      </c>
      <c r="E967" s="1">
        <v>43899</v>
      </c>
      <c r="F967">
        <v>3074</v>
      </c>
      <c r="G967">
        <v>0</v>
      </c>
      <c r="H967">
        <v>0</v>
      </c>
      <c r="I967" s="1">
        <v>43893</v>
      </c>
      <c r="J967">
        <v>24</v>
      </c>
      <c r="K967">
        <v>0</v>
      </c>
    </row>
    <row r="968" spans="1:11" x14ac:dyDescent="0.3">
      <c r="A968" t="s">
        <v>11</v>
      </c>
      <c r="B968" t="s">
        <v>38</v>
      </c>
      <c r="C968">
        <v>3943254945</v>
      </c>
      <c r="D968" s="1">
        <v>44383</v>
      </c>
      <c r="E968" s="1">
        <v>44413</v>
      </c>
      <c r="F968">
        <v>3633</v>
      </c>
      <c r="G968">
        <v>0</v>
      </c>
      <c r="H968">
        <v>0</v>
      </c>
      <c r="I968" s="1">
        <v>44409</v>
      </c>
      <c r="J968">
        <v>26</v>
      </c>
      <c r="K968">
        <v>0</v>
      </c>
    </row>
    <row r="969" spans="1:11" x14ac:dyDescent="0.3">
      <c r="A969" t="s">
        <v>11</v>
      </c>
      <c r="B969" t="s">
        <v>73</v>
      </c>
      <c r="C969">
        <v>3944350713</v>
      </c>
      <c r="D969" s="1">
        <v>44499</v>
      </c>
      <c r="E969" s="1">
        <v>44529</v>
      </c>
      <c r="F969">
        <v>7506</v>
      </c>
      <c r="G969">
        <v>0</v>
      </c>
      <c r="H969">
        <v>0</v>
      </c>
      <c r="I969" s="1">
        <v>44519</v>
      </c>
      <c r="J969">
        <v>20</v>
      </c>
      <c r="K969">
        <v>0</v>
      </c>
    </row>
    <row r="970" spans="1:11" x14ac:dyDescent="0.3">
      <c r="A970" t="s">
        <v>22</v>
      </c>
      <c r="B970" t="s">
        <v>103</v>
      </c>
      <c r="C970">
        <v>3945949225</v>
      </c>
      <c r="D970" s="1">
        <v>44135</v>
      </c>
      <c r="E970" s="1">
        <v>44165</v>
      </c>
      <c r="F970">
        <v>3790</v>
      </c>
      <c r="G970">
        <v>0</v>
      </c>
      <c r="H970">
        <v>0</v>
      </c>
      <c r="I970" s="1">
        <v>44150</v>
      </c>
      <c r="J970">
        <v>15</v>
      </c>
      <c r="K970">
        <v>0</v>
      </c>
    </row>
    <row r="971" spans="1:11" x14ac:dyDescent="0.3">
      <c r="A971" t="s">
        <v>13</v>
      </c>
      <c r="B971" t="s">
        <v>92</v>
      </c>
      <c r="C971">
        <v>9860244611</v>
      </c>
      <c r="D971" s="1">
        <v>44089</v>
      </c>
      <c r="E971" s="1">
        <v>44119</v>
      </c>
      <c r="F971">
        <v>6258</v>
      </c>
      <c r="G971">
        <v>1</v>
      </c>
      <c r="H971">
        <v>0</v>
      </c>
      <c r="I971" s="1">
        <v>44126</v>
      </c>
      <c r="J971">
        <v>37</v>
      </c>
      <c r="K971">
        <v>7</v>
      </c>
    </row>
    <row r="972" spans="1:11" x14ac:dyDescent="0.3">
      <c r="A972" t="s">
        <v>11</v>
      </c>
      <c r="B972" t="s">
        <v>45</v>
      </c>
      <c r="C972">
        <v>3954057080</v>
      </c>
      <c r="D972" s="1">
        <v>44326</v>
      </c>
      <c r="E972" s="1">
        <v>44356</v>
      </c>
      <c r="F972">
        <v>7450</v>
      </c>
      <c r="G972">
        <v>1</v>
      </c>
      <c r="H972">
        <v>0</v>
      </c>
      <c r="I972" s="1">
        <v>44362</v>
      </c>
      <c r="J972">
        <v>36</v>
      </c>
      <c r="K972">
        <v>6</v>
      </c>
    </row>
    <row r="973" spans="1:11" x14ac:dyDescent="0.3">
      <c r="A973" t="s">
        <v>22</v>
      </c>
      <c r="B973" t="s">
        <v>85</v>
      </c>
      <c r="C973">
        <v>3958060330</v>
      </c>
      <c r="D973" s="1">
        <v>43973</v>
      </c>
      <c r="E973" s="1">
        <v>44003</v>
      </c>
      <c r="F973">
        <v>3502</v>
      </c>
      <c r="G973">
        <v>0</v>
      </c>
      <c r="H973">
        <v>0</v>
      </c>
      <c r="I973" s="1">
        <v>44010</v>
      </c>
      <c r="J973">
        <v>37</v>
      </c>
      <c r="K973">
        <v>7</v>
      </c>
    </row>
    <row r="974" spans="1:11" x14ac:dyDescent="0.3">
      <c r="A974" t="s">
        <v>13</v>
      </c>
      <c r="B974" t="s">
        <v>74</v>
      </c>
      <c r="C974">
        <v>8131192839</v>
      </c>
      <c r="D974" s="1">
        <v>44090</v>
      </c>
      <c r="E974" s="1">
        <v>44120</v>
      </c>
      <c r="F974">
        <v>6095</v>
      </c>
      <c r="G974">
        <v>1</v>
      </c>
      <c r="H974">
        <v>1</v>
      </c>
      <c r="I974" s="1">
        <v>44129</v>
      </c>
      <c r="J974">
        <v>39</v>
      </c>
      <c r="K974">
        <v>9</v>
      </c>
    </row>
    <row r="975" spans="1:11" x14ac:dyDescent="0.3">
      <c r="A975" t="s">
        <v>13</v>
      </c>
      <c r="B975" t="s">
        <v>68</v>
      </c>
      <c r="C975">
        <v>6265099337</v>
      </c>
      <c r="D975" s="1">
        <v>44102</v>
      </c>
      <c r="E975" s="1">
        <v>44132</v>
      </c>
      <c r="F975">
        <v>5554</v>
      </c>
      <c r="G975">
        <v>1</v>
      </c>
      <c r="H975">
        <v>1</v>
      </c>
      <c r="I975" s="1">
        <v>44134</v>
      </c>
      <c r="J975">
        <v>32</v>
      </c>
      <c r="K975">
        <v>2</v>
      </c>
    </row>
    <row r="976" spans="1:11" x14ac:dyDescent="0.3">
      <c r="A976" t="s">
        <v>22</v>
      </c>
      <c r="B976" t="s">
        <v>47</v>
      </c>
      <c r="C976">
        <v>3961690887</v>
      </c>
      <c r="D976" s="1">
        <v>43845</v>
      </c>
      <c r="E976" s="1">
        <v>43875</v>
      </c>
      <c r="F976">
        <v>4628</v>
      </c>
      <c r="G976">
        <v>0</v>
      </c>
      <c r="H976">
        <v>0</v>
      </c>
      <c r="I976" s="1">
        <v>43874</v>
      </c>
      <c r="J976">
        <v>29</v>
      </c>
      <c r="K976">
        <v>0</v>
      </c>
    </row>
    <row r="977" spans="1:11" x14ac:dyDescent="0.3">
      <c r="A977" t="s">
        <v>13</v>
      </c>
      <c r="B977" t="s">
        <v>106</v>
      </c>
      <c r="C977">
        <v>8382421151</v>
      </c>
      <c r="D977" s="1">
        <v>44104</v>
      </c>
      <c r="E977" s="1">
        <v>44134</v>
      </c>
      <c r="F977">
        <v>8736</v>
      </c>
      <c r="G977">
        <v>1</v>
      </c>
      <c r="H977">
        <v>0</v>
      </c>
      <c r="I977" s="1">
        <v>44153</v>
      </c>
      <c r="J977">
        <v>49</v>
      </c>
      <c r="K977">
        <v>19</v>
      </c>
    </row>
    <row r="978" spans="1:11" x14ac:dyDescent="0.3">
      <c r="A978" t="s">
        <v>17</v>
      </c>
      <c r="B978" t="s">
        <v>40</v>
      </c>
      <c r="C978">
        <v>3974531546</v>
      </c>
      <c r="D978" s="1">
        <v>44320</v>
      </c>
      <c r="E978" s="1">
        <v>44350</v>
      </c>
      <c r="F978">
        <v>4328</v>
      </c>
      <c r="G978">
        <v>0</v>
      </c>
      <c r="H978">
        <v>0</v>
      </c>
      <c r="I978" s="1">
        <v>44351</v>
      </c>
      <c r="J978">
        <v>31</v>
      </c>
      <c r="K978">
        <v>1</v>
      </c>
    </row>
    <row r="979" spans="1:11" x14ac:dyDescent="0.3">
      <c r="A979" t="s">
        <v>11</v>
      </c>
      <c r="B979" t="s">
        <v>57</v>
      </c>
      <c r="C979">
        <v>3975362830</v>
      </c>
      <c r="D979" s="1">
        <v>44190</v>
      </c>
      <c r="E979" s="1">
        <v>44220</v>
      </c>
      <c r="F979">
        <v>2700</v>
      </c>
      <c r="G979">
        <v>0</v>
      </c>
      <c r="H979">
        <v>0</v>
      </c>
      <c r="I979" s="1">
        <v>44222</v>
      </c>
      <c r="J979">
        <v>32</v>
      </c>
      <c r="K979">
        <v>2</v>
      </c>
    </row>
    <row r="980" spans="1:11" x14ac:dyDescent="0.3">
      <c r="A980" t="s">
        <v>11</v>
      </c>
      <c r="B980" t="s">
        <v>61</v>
      </c>
      <c r="C980">
        <v>3978972752</v>
      </c>
      <c r="D980" s="1">
        <v>44102</v>
      </c>
      <c r="E980" s="1">
        <v>44132</v>
      </c>
      <c r="F980">
        <v>8659</v>
      </c>
      <c r="G980">
        <v>0</v>
      </c>
      <c r="H980">
        <v>0</v>
      </c>
      <c r="I980" s="1">
        <v>44134</v>
      </c>
      <c r="J980">
        <v>32</v>
      </c>
      <c r="K980">
        <v>2</v>
      </c>
    </row>
    <row r="981" spans="1:11" x14ac:dyDescent="0.3">
      <c r="A981" t="s">
        <v>11</v>
      </c>
      <c r="B981" t="s">
        <v>87</v>
      </c>
      <c r="C981">
        <v>3980946112</v>
      </c>
      <c r="D981" s="1">
        <v>43932</v>
      </c>
      <c r="E981" s="1">
        <v>43962</v>
      </c>
      <c r="F981">
        <v>6326</v>
      </c>
      <c r="G981">
        <v>0</v>
      </c>
      <c r="H981">
        <v>0</v>
      </c>
      <c r="I981" s="1">
        <v>43947</v>
      </c>
      <c r="J981">
        <v>15</v>
      </c>
      <c r="K981">
        <v>0</v>
      </c>
    </row>
    <row r="982" spans="1:11" x14ac:dyDescent="0.3">
      <c r="A982" t="s">
        <v>11</v>
      </c>
      <c r="B982" t="s">
        <v>44</v>
      </c>
      <c r="C982">
        <v>3987219947</v>
      </c>
      <c r="D982" s="1">
        <v>44203</v>
      </c>
      <c r="E982" s="1">
        <v>44233</v>
      </c>
      <c r="F982">
        <v>6985</v>
      </c>
      <c r="G982">
        <v>0</v>
      </c>
      <c r="H982">
        <v>0</v>
      </c>
      <c r="I982" s="1">
        <v>44235</v>
      </c>
      <c r="J982">
        <v>32</v>
      </c>
      <c r="K982">
        <v>2</v>
      </c>
    </row>
    <row r="983" spans="1:11" x14ac:dyDescent="0.3">
      <c r="A983" t="s">
        <v>22</v>
      </c>
      <c r="B983" t="s">
        <v>78</v>
      </c>
      <c r="C983">
        <v>3990073198</v>
      </c>
      <c r="D983" s="1">
        <v>44283</v>
      </c>
      <c r="E983" s="1">
        <v>44313</v>
      </c>
      <c r="F983">
        <v>1136</v>
      </c>
      <c r="G983">
        <v>0</v>
      </c>
      <c r="H983">
        <v>0</v>
      </c>
      <c r="I983" s="1">
        <v>44307</v>
      </c>
      <c r="J983">
        <v>24</v>
      </c>
      <c r="K983">
        <v>0</v>
      </c>
    </row>
    <row r="984" spans="1:11" x14ac:dyDescent="0.3">
      <c r="A984" t="s">
        <v>17</v>
      </c>
      <c r="B984" t="s">
        <v>40</v>
      </c>
      <c r="C984">
        <v>4003153624</v>
      </c>
      <c r="D984" s="1">
        <v>43991</v>
      </c>
      <c r="E984" s="1">
        <v>44021</v>
      </c>
      <c r="F984">
        <v>5885</v>
      </c>
      <c r="G984">
        <v>0</v>
      </c>
      <c r="H984">
        <v>0</v>
      </c>
      <c r="I984" s="1">
        <v>44021</v>
      </c>
      <c r="J984">
        <v>30</v>
      </c>
      <c r="K984">
        <v>0</v>
      </c>
    </row>
    <row r="985" spans="1:11" x14ac:dyDescent="0.3">
      <c r="A985" t="s">
        <v>22</v>
      </c>
      <c r="B985" t="s">
        <v>78</v>
      </c>
      <c r="C985">
        <v>4003648294</v>
      </c>
      <c r="D985" s="1">
        <v>44291</v>
      </c>
      <c r="E985" s="1">
        <v>44321</v>
      </c>
      <c r="F985">
        <v>3924</v>
      </c>
      <c r="G985">
        <v>0</v>
      </c>
      <c r="H985">
        <v>0</v>
      </c>
      <c r="I985" s="1">
        <v>44314</v>
      </c>
      <c r="J985">
        <v>23</v>
      </c>
      <c r="K985">
        <v>0</v>
      </c>
    </row>
    <row r="986" spans="1:11" x14ac:dyDescent="0.3">
      <c r="A986" t="s">
        <v>22</v>
      </c>
      <c r="B986" t="s">
        <v>96</v>
      </c>
      <c r="C986">
        <v>4004477846</v>
      </c>
      <c r="D986" s="1">
        <v>44133</v>
      </c>
      <c r="E986" s="1">
        <v>44163</v>
      </c>
      <c r="F986">
        <v>2583</v>
      </c>
      <c r="G986">
        <v>0</v>
      </c>
      <c r="H986">
        <v>0</v>
      </c>
      <c r="I986" s="1">
        <v>44162</v>
      </c>
      <c r="J986">
        <v>29</v>
      </c>
      <c r="K986">
        <v>0</v>
      </c>
    </row>
    <row r="987" spans="1:11" x14ac:dyDescent="0.3">
      <c r="A987" t="s">
        <v>13</v>
      </c>
      <c r="B987" t="s">
        <v>27</v>
      </c>
      <c r="C987">
        <v>4016860144</v>
      </c>
      <c r="D987" s="1">
        <v>43921</v>
      </c>
      <c r="E987" s="1">
        <v>43951</v>
      </c>
      <c r="F987">
        <v>5856</v>
      </c>
      <c r="G987">
        <v>0</v>
      </c>
      <c r="H987">
        <v>0</v>
      </c>
      <c r="I987" s="1">
        <v>43933</v>
      </c>
      <c r="J987">
        <v>12</v>
      </c>
      <c r="K987">
        <v>0</v>
      </c>
    </row>
    <row r="988" spans="1:11" x14ac:dyDescent="0.3">
      <c r="A988" t="s">
        <v>11</v>
      </c>
      <c r="B988" t="s">
        <v>39</v>
      </c>
      <c r="C988">
        <v>4023295233</v>
      </c>
      <c r="D988" s="1">
        <v>43900</v>
      </c>
      <c r="E988" s="1">
        <v>43930</v>
      </c>
      <c r="F988">
        <v>7180</v>
      </c>
      <c r="G988">
        <v>0</v>
      </c>
      <c r="H988">
        <v>0</v>
      </c>
      <c r="I988" s="1">
        <v>43925</v>
      </c>
      <c r="J988">
        <v>25</v>
      </c>
      <c r="K988">
        <v>0</v>
      </c>
    </row>
    <row r="989" spans="1:11" x14ac:dyDescent="0.3">
      <c r="A989" t="s">
        <v>22</v>
      </c>
      <c r="B989" t="s">
        <v>53</v>
      </c>
      <c r="C989">
        <v>4025313129</v>
      </c>
      <c r="D989" s="1">
        <v>44529</v>
      </c>
      <c r="E989" s="1">
        <v>44559</v>
      </c>
      <c r="F989">
        <v>8438</v>
      </c>
      <c r="G989">
        <v>0</v>
      </c>
      <c r="H989">
        <v>0</v>
      </c>
      <c r="I989" s="1">
        <v>44570</v>
      </c>
      <c r="J989">
        <v>41</v>
      </c>
      <c r="K989">
        <v>11</v>
      </c>
    </row>
    <row r="990" spans="1:11" x14ac:dyDescent="0.3">
      <c r="A990" t="s">
        <v>11</v>
      </c>
      <c r="B990" t="s">
        <v>44</v>
      </c>
      <c r="C990">
        <v>4026967253</v>
      </c>
      <c r="D990" s="1">
        <v>44438</v>
      </c>
      <c r="E990" s="1">
        <v>44468</v>
      </c>
      <c r="F990">
        <v>6948</v>
      </c>
      <c r="G990">
        <v>0</v>
      </c>
      <c r="H990">
        <v>0</v>
      </c>
      <c r="I990" s="1">
        <v>44456</v>
      </c>
      <c r="J990">
        <v>18</v>
      </c>
      <c r="K990">
        <v>0</v>
      </c>
    </row>
    <row r="991" spans="1:11" x14ac:dyDescent="0.3">
      <c r="A991" t="s">
        <v>20</v>
      </c>
      <c r="B991" t="s">
        <v>113</v>
      </c>
      <c r="C991">
        <v>4028893076</v>
      </c>
      <c r="D991" s="1">
        <v>44373</v>
      </c>
      <c r="E991" s="1">
        <v>44403</v>
      </c>
      <c r="F991">
        <v>2837</v>
      </c>
      <c r="G991">
        <v>0</v>
      </c>
      <c r="H991">
        <v>0</v>
      </c>
      <c r="I991" s="1">
        <v>44384</v>
      </c>
      <c r="J991">
        <v>11</v>
      </c>
      <c r="K991">
        <v>0</v>
      </c>
    </row>
    <row r="992" spans="1:11" x14ac:dyDescent="0.3">
      <c r="A992" t="s">
        <v>20</v>
      </c>
      <c r="B992" t="s">
        <v>21</v>
      </c>
      <c r="C992">
        <v>4033537104</v>
      </c>
      <c r="D992" s="1">
        <v>44493</v>
      </c>
      <c r="E992" s="1">
        <v>44523</v>
      </c>
      <c r="F992">
        <v>4331</v>
      </c>
      <c r="G992">
        <v>0</v>
      </c>
      <c r="H992">
        <v>0</v>
      </c>
      <c r="I992" s="1">
        <v>44531</v>
      </c>
      <c r="J992">
        <v>38</v>
      </c>
      <c r="K992">
        <v>8</v>
      </c>
    </row>
    <row r="993" spans="1:11" x14ac:dyDescent="0.3">
      <c r="A993" t="s">
        <v>11</v>
      </c>
      <c r="B993" t="s">
        <v>115</v>
      </c>
      <c r="C993">
        <v>4037644863</v>
      </c>
      <c r="D993" s="1">
        <v>43919</v>
      </c>
      <c r="E993" s="1">
        <v>43949</v>
      </c>
      <c r="F993">
        <v>6268</v>
      </c>
      <c r="G993">
        <v>1</v>
      </c>
      <c r="H993">
        <v>0</v>
      </c>
      <c r="I993" s="1">
        <v>43946</v>
      </c>
      <c r="J993">
        <v>27</v>
      </c>
      <c r="K993">
        <v>0</v>
      </c>
    </row>
    <row r="994" spans="1:11" x14ac:dyDescent="0.3">
      <c r="A994" t="s">
        <v>13</v>
      </c>
      <c r="B994" t="s">
        <v>32</v>
      </c>
      <c r="C994">
        <v>4039055586</v>
      </c>
      <c r="D994" s="1">
        <v>44337</v>
      </c>
      <c r="E994" s="1">
        <v>44367</v>
      </c>
      <c r="F994">
        <v>9763</v>
      </c>
      <c r="G994">
        <v>0</v>
      </c>
      <c r="H994">
        <v>0</v>
      </c>
      <c r="I994" s="1">
        <v>44361</v>
      </c>
      <c r="J994">
        <v>24</v>
      </c>
      <c r="K994">
        <v>0</v>
      </c>
    </row>
    <row r="995" spans="1:11" x14ac:dyDescent="0.3">
      <c r="A995" t="s">
        <v>20</v>
      </c>
      <c r="B995" t="s">
        <v>25</v>
      </c>
      <c r="C995">
        <v>4041763430</v>
      </c>
      <c r="D995" s="1">
        <v>43927</v>
      </c>
      <c r="E995" s="1">
        <v>43957</v>
      </c>
      <c r="F995">
        <v>3793</v>
      </c>
      <c r="G995">
        <v>0</v>
      </c>
      <c r="H995">
        <v>0</v>
      </c>
      <c r="I995" s="1">
        <v>43960</v>
      </c>
      <c r="J995">
        <v>33</v>
      </c>
      <c r="K995">
        <v>3</v>
      </c>
    </row>
    <row r="996" spans="1:11" x14ac:dyDescent="0.3">
      <c r="A996" t="s">
        <v>13</v>
      </c>
      <c r="B996" t="s">
        <v>32</v>
      </c>
      <c r="C996">
        <v>4041880316</v>
      </c>
      <c r="D996" s="1">
        <v>43935</v>
      </c>
      <c r="E996" s="1">
        <v>43965</v>
      </c>
      <c r="F996">
        <v>7790</v>
      </c>
      <c r="G996">
        <v>0</v>
      </c>
      <c r="H996">
        <v>0</v>
      </c>
      <c r="I996" s="1">
        <v>43961</v>
      </c>
      <c r="J996">
        <v>26</v>
      </c>
      <c r="K996">
        <v>0</v>
      </c>
    </row>
    <row r="997" spans="1:11" x14ac:dyDescent="0.3">
      <c r="A997" t="s">
        <v>17</v>
      </c>
      <c r="B997" t="s">
        <v>93</v>
      </c>
      <c r="C997">
        <v>4046691560</v>
      </c>
      <c r="D997" s="1">
        <v>44195</v>
      </c>
      <c r="E997" s="1">
        <v>44225</v>
      </c>
      <c r="F997">
        <v>8137</v>
      </c>
      <c r="G997">
        <v>1</v>
      </c>
      <c r="H997">
        <v>0</v>
      </c>
      <c r="I997" s="1">
        <v>44238</v>
      </c>
      <c r="J997">
        <v>43</v>
      </c>
      <c r="K997">
        <v>13</v>
      </c>
    </row>
    <row r="998" spans="1:11" x14ac:dyDescent="0.3">
      <c r="A998" t="s">
        <v>20</v>
      </c>
      <c r="B998" t="s">
        <v>113</v>
      </c>
      <c r="C998">
        <v>4047974141</v>
      </c>
      <c r="D998" s="1">
        <v>44467</v>
      </c>
      <c r="E998" s="1">
        <v>44497</v>
      </c>
      <c r="F998">
        <v>5100</v>
      </c>
      <c r="G998">
        <v>0</v>
      </c>
      <c r="H998">
        <v>0</v>
      </c>
      <c r="I998" s="1">
        <v>44484</v>
      </c>
      <c r="J998">
        <v>17</v>
      </c>
      <c r="K998">
        <v>0</v>
      </c>
    </row>
    <row r="999" spans="1:11" x14ac:dyDescent="0.3">
      <c r="A999" t="s">
        <v>13</v>
      </c>
      <c r="B999" t="s">
        <v>51</v>
      </c>
      <c r="C999">
        <v>4050934350</v>
      </c>
      <c r="D999" s="1">
        <v>44005</v>
      </c>
      <c r="E999" s="1">
        <v>44035</v>
      </c>
      <c r="F999">
        <v>7141</v>
      </c>
      <c r="G999">
        <v>0</v>
      </c>
      <c r="H999">
        <v>0</v>
      </c>
      <c r="I999" s="1">
        <v>44035</v>
      </c>
      <c r="J999">
        <v>30</v>
      </c>
      <c r="K999">
        <v>0</v>
      </c>
    </row>
    <row r="1000" spans="1:11" x14ac:dyDescent="0.3">
      <c r="A1000" t="s">
        <v>22</v>
      </c>
      <c r="B1000" t="s">
        <v>47</v>
      </c>
      <c r="C1000">
        <v>4056509011</v>
      </c>
      <c r="D1000" s="1">
        <v>44297</v>
      </c>
      <c r="E1000" s="1">
        <v>44327</v>
      </c>
      <c r="F1000">
        <v>7441</v>
      </c>
      <c r="G1000">
        <v>0</v>
      </c>
      <c r="H1000">
        <v>0</v>
      </c>
      <c r="I1000" s="1">
        <v>44324</v>
      </c>
      <c r="J1000">
        <v>27</v>
      </c>
      <c r="K1000">
        <v>0</v>
      </c>
    </row>
    <row r="1001" spans="1:11" x14ac:dyDescent="0.3">
      <c r="A1001" t="s">
        <v>11</v>
      </c>
      <c r="B1001" t="s">
        <v>48</v>
      </c>
      <c r="C1001">
        <v>4060402287</v>
      </c>
      <c r="D1001" s="1">
        <v>44257</v>
      </c>
      <c r="E1001" s="1">
        <v>44287</v>
      </c>
      <c r="F1001">
        <v>6084</v>
      </c>
      <c r="G1001">
        <v>0</v>
      </c>
      <c r="H1001">
        <v>0</v>
      </c>
      <c r="I1001" s="1">
        <v>44278</v>
      </c>
      <c r="J1001">
        <v>21</v>
      </c>
      <c r="K1001">
        <v>0</v>
      </c>
    </row>
    <row r="1002" spans="1:11" x14ac:dyDescent="0.3">
      <c r="A1002" t="s">
        <v>13</v>
      </c>
      <c r="B1002" t="s">
        <v>68</v>
      </c>
      <c r="C1002">
        <v>4305549852</v>
      </c>
      <c r="D1002" s="1">
        <v>44110</v>
      </c>
      <c r="E1002" s="1">
        <v>44140</v>
      </c>
      <c r="F1002">
        <v>6057</v>
      </c>
      <c r="G1002">
        <v>1</v>
      </c>
      <c r="H1002">
        <v>0</v>
      </c>
      <c r="I1002" s="1">
        <v>44134</v>
      </c>
      <c r="J1002">
        <v>24</v>
      </c>
      <c r="K1002">
        <v>0</v>
      </c>
    </row>
    <row r="1003" spans="1:11" x14ac:dyDescent="0.3">
      <c r="A1003" t="s">
        <v>11</v>
      </c>
      <c r="B1003" t="s">
        <v>115</v>
      </c>
      <c r="C1003">
        <v>4063317759</v>
      </c>
      <c r="D1003" s="1">
        <v>44096</v>
      </c>
      <c r="E1003" s="1">
        <v>44126</v>
      </c>
      <c r="F1003">
        <v>6526</v>
      </c>
      <c r="G1003">
        <v>1</v>
      </c>
      <c r="H1003">
        <v>0</v>
      </c>
      <c r="I1003" s="1">
        <v>44115</v>
      </c>
      <c r="J1003">
        <v>19</v>
      </c>
      <c r="K1003">
        <v>0</v>
      </c>
    </row>
    <row r="1004" spans="1:11" x14ac:dyDescent="0.3">
      <c r="A1004" t="s">
        <v>22</v>
      </c>
      <c r="B1004" t="s">
        <v>100</v>
      </c>
      <c r="C1004">
        <v>4067113449</v>
      </c>
      <c r="D1004" s="1">
        <v>44335</v>
      </c>
      <c r="E1004" s="1">
        <v>44365</v>
      </c>
      <c r="F1004">
        <v>4488</v>
      </c>
      <c r="G1004">
        <v>1</v>
      </c>
      <c r="H1004">
        <v>1</v>
      </c>
      <c r="I1004" s="1">
        <v>44368</v>
      </c>
      <c r="J1004">
        <v>33</v>
      </c>
      <c r="K1004">
        <v>3</v>
      </c>
    </row>
    <row r="1005" spans="1:11" x14ac:dyDescent="0.3">
      <c r="A1005" t="s">
        <v>20</v>
      </c>
      <c r="B1005" t="s">
        <v>25</v>
      </c>
      <c r="C1005">
        <v>4071851382</v>
      </c>
      <c r="D1005" s="1">
        <v>44140</v>
      </c>
      <c r="E1005" s="1">
        <v>44170</v>
      </c>
      <c r="F1005">
        <v>3236</v>
      </c>
      <c r="G1005">
        <v>0</v>
      </c>
      <c r="H1005">
        <v>0</v>
      </c>
      <c r="I1005" s="1">
        <v>44174</v>
      </c>
      <c r="J1005">
        <v>34</v>
      </c>
      <c r="K1005">
        <v>4</v>
      </c>
    </row>
    <row r="1006" spans="1:11" x14ac:dyDescent="0.3">
      <c r="A1006" t="s">
        <v>11</v>
      </c>
      <c r="B1006" t="s">
        <v>73</v>
      </c>
      <c r="C1006">
        <v>4072901129</v>
      </c>
      <c r="D1006" s="1">
        <v>44498</v>
      </c>
      <c r="E1006" s="1">
        <v>44528</v>
      </c>
      <c r="F1006">
        <v>7849</v>
      </c>
      <c r="G1006">
        <v>0</v>
      </c>
      <c r="H1006">
        <v>0</v>
      </c>
      <c r="I1006" s="1">
        <v>44513</v>
      </c>
      <c r="J1006">
        <v>15</v>
      </c>
      <c r="K1006">
        <v>0</v>
      </c>
    </row>
    <row r="1007" spans="1:11" x14ac:dyDescent="0.3">
      <c r="A1007" t="s">
        <v>13</v>
      </c>
      <c r="B1007" t="s">
        <v>68</v>
      </c>
      <c r="C1007">
        <v>685917930</v>
      </c>
      <c r="D1007" s="1">
        <v>44117</v>
      </c>
      <c r="E1007" s="1">
        <v>44147</v>
      </c>
      <c r="F1007">
        <v>12438</v>
      </c>
      <c r="G1007">
        <v>1</v>
      </c>
      <c r="H1007">
        <v>1</v>
      </c>
      <c r="I1007" s="1">
        <v>44145</v>
      </c>
      <c r="J1007">
        <v>28</v>
      </c>
      <c r="K1007">
        <v>0</v>
      </c>
    </row>
    <row r="1008" spans="1:11" x14ac:dyDescent="0.3">
      <c r="A1008" t="s">
        <v>20</v>
      </c>
      <c r="B1008" t="s">
        <v>90</v>
      </c>
      <c r="C1008">
        <v>4077139866</v>
      </c>
      <c r="D1008" s="1">
        <v>44416</v>
      </c>
      <c r="E1008" s="1">
        <v>44446</v>
      </c>
      <c r="F1008">
        <v>6277</v>
      </c>
      <c r="G1008">
        <v>1</v>
      </c>
      <c r="H1008">
        <v>0</v>
      </c>
      <c r="I1008" s="1">
        <v>44456</v>
      </c>
      <c r="J1008">
        <v>40</v>
      </c>
      <c r="K1008">
        <v>10</v>
      </c>
    </row>
    <row r="1009" spans="1:11" x14ac:dyDescent="0.3">
      <c r="A1009" t="s">
        <v>17</v>
      </c>
      <c r="B1009" t="s">
        <v>112</v>
      </c>
      <c r="C1009">
        <v>4080383560</v>
      </c>
      <c r="D1009" s="1">
        <v>44200</v>
      </c>
      <c r="E1009" s="1">
        <v>44230</v>
      </c>
      <c r="F1009">
        <v>5879</v>
      </c>
      <c r="G1009">
        <v>0</v>
      </c>
      <c r="H1009">
        <v>0</v>
      </c>
      <c r="I1009" s="1">
        <v>44221</v>
      </c>
      <c r="J1009">
        <v>21</v>
      </c>
      <c r="K1009">
        <v>0</v>
      </c>
    </row>
    <row r="1010" spans="1:11" x14ac:dyDescent="0.3">
      <c r="A1010" t="s">
        <v>22</v>
      </c>
      <c r="B1010" t="s">
        <v>103</v>
      </c>
      <c r="C1010">
        <v>4084102990</v>
      </c>
      <c r="D1010" s="1">
        <v>44447</v>
      </c>
      <c r="E1010" s="1">
        <v>44477</v>
      </c>
      <c r="F1010">
        <v>6429</v>
      </c>
      <c r="G1010">
        <v>0</v>
      </c>
      <c r="H1010">
        <v>0</v>
      </c>
      <c r="I1010" s="1">
        <v>44461</v>
      </c>
      <c r="J1010">
        <v>14</v>
      </c>
      <c r="K1010">
        <v>0</v>
      </c>
    </row>
    <row r="1011" spans="1:11" x14ac:dyDescent="0.3">
      <c r="A1011" t="s">
        <v>11</v>
      </c>
      <c r="B1011" t="s">
        <v>73</v>
      </c>
      <c r="C1011">
        <v>4087966475</v>
      </c>
      <c r="D1011" s="1">
        <v>43919</v>
      </c>
      <c r="E1011" s="1">
        <v>43949</v>
      </c>
      <c r="F1011">
        <v>6032</v>
      </c>
      <c r="G1011">
        <v>0</v>
      </c>
      <c r="H1011">
        <v>0</v>
      </c>
      <c r="I1011" s="1">
        <v>43940</v>
      </c>
      <c r="J1011">
        <v>21</v>
      </c>
      <c r="K1011">
        <v>0</v>
      </c>
    </row>
    <row r="1012" spans="1:11" x14ac:dyDescent="0.3">
      <c r="A1012" t="s">
        <v>13</v>
      </c>
      <c r="B1012" t="s">
        <v>27</v>
      </c>
      <c r="C1012">
        <v>4094908034</v>
      </c>
      <c r="D1012" s="1">
        <v>44430</v>
      </c>
      <c r="E1012" s="1">
        <v>44460</v>
      </c>
      <c r="F1012">
        <v>7084</v>
      </c>
      <c r="G1012">
        <v>0</v>
      </c>
      <c r="H1012">
        <v>0</v>
      </c>
      <c r="I1012" s="1">
        <v>44434</v>
      </c>
      <c r="J1012">
        <v>4</v>
      </c>
      <c r="K1012">
        <v>0</v>
      </c>
    </row>
    <row r="1013" spans="1:11" x14ac:dyDescent="0.3">
      <c r="A1013" t="s">
        <v>22</v>
      </c>
      <c r="B1013" t="s">
        <v>82</v>
      </c>
      <c r="C1013">
        <v>4109648418</v>
      </c>
      <c r="D1013" s="1">
        <v>43956</v>
      </c>
      <c r="E1013" s="1">
        <v>43986</v>
      </c>
      <c r="F1013">
        <v>3686</v>
      </c>
      <c r="G1013">
        <v>0</v>
      </c>
      <c r="H1013">
        <v>0</v>
      </c>
      <c r="I1013" s="1">
        <v>43987</v>
      </c>
      <c r="J1013">
        <v>31</v>
      </c>
      <c r="K1013">
        <v>1</v>
      </c>
    </row>
    <row r="1014" spans="1:11" x14ac:dyDescent="0.3">
      <c r="A1014" t="s">
        <v>13</v>
      </c>
      <c r="B1014" t="s">
        <v>59</v>
      </c>
      <c r="C1014">
        <v>822444456</v>
      </c>
      <c r="D1014" s="1">
        <v>44117</v>
      </c>
      <c r="E1014" s="1">
        <v>44147</v>
      </c>
      <c r="F1014">
        <v>10261</v>
      </c>
      <c r="G1014">
        <v>1</v>
      </c>
      <c r="H1014">
        <v>0</v>
      </c>
      <c r="I1014" s="1">
        <v>44165</v>
      </c>
      <c r="J1014">
        <v>48</v>
      </c>
      <c r="K1014">
        <v>18</v>
      </c>
    </row>
    <row r="1015" spans="1:11" x14ac:dyDescent="0.3">
      <c r="A1015" t="s">
        <v>11</v>
      </c>
      <c r="B1015" t="s">
        <v>38</v>
      </c>
      <c r="C1015">
        <v>4114424286</v>
      </c>
      <c r="D1015" s="1">
        <v>43906</v>
      </c>
      <c r="E1015" s="1">
        <v>43936</v>
      </c>
      <c r="F1015">
        <v>4625</v>
      </c>
      <c r="G1015">
        <v>0</v>
      </c>
      <c r="H1015">
        <v>0</v>
      </c>
      <c r="I1015" s="1">
        <v>43945</v>
      </c>
      <c r="J1015">
        <v>39</v>
      </c>
      <c r="K1015">
        <v>9</v>
      </c>
    </row>
    <row r="1016" spans="1:11" x14ac:dyDescent="0.3">
      <c r="A1016" t="s">
        <v>22</v>
      </c>
      <c r="B1016" t="s">
        <v>53</v>
      </c>
      <c r="C1016">
        <v>4119311204</v>
      </c>
      <c r="D1016" s="1">
        <v>44012</v>
      </c>
      <c r="E1016" s="1">
        <v>44042</v>
      </c>
      <c r="F1016">
        <v>6013</v>
      </c>
      <c r="G1016">
        <v>0</v>
      </c>
      <c r="H1016">
        <v>0</v>
      </c>
      <c r="I1016" s="1">
        <v>44047</v>
      </c>
      <c r="J1016">
        <v>35</v>
      </c>
      <c r="K1016">
        <v>5</v>
      </c>
    </row>
    <row r="1017" spans="1:11" x14ac:dyDescent="0.3">
      <c r="A1017" t="s">
        <v>13</v>
      </c>
      <c r="B1017" t="s">
        <v>70</v>
      </c>
      <c r="C1017">
        <v>1732794760</v>
      </c>
      <c r="D1017" s="1">
        <v>44126</v>
      </c>
      <c r="E1017" s="1">
        <v>44156</v>
      </c>
      <c r="F1017">
        <v>6160</v>
      </c>
      <c r="G1017">
        <v>1</v>
      </c>
      <c r="H1017">
        <v>1</v>
      </c>
      <c r="I1017" s="1">
        <v>44155</v>
      </c>
      <c r="J1017">
        <v>29</v>
      </c>
      <c r="K1017">
        <v>0</v>
      </c>
    </row>
    <row r="1018" spans="1:11" x14ac:dyDescent="0.3">
      <c r="A1018" t="s">
        <v>11</v>
      </c>
      <c r="B1018" t="s">
        <v>48</v>
      </c>
      <c r="C1018">
        <v>4125716174</v>
      </c>
      <c r="D1018" s="1">
        <v>44222</v>
      </c>
      <c r="E1018" s="1">
        <v>44252</v>
      </c>
      <c r="F1018">
        <v>5627</v>
      </c>
      <c r="G1018">
        <v>0</v>
      </c>
      <c r="H1018">
        <v>0</v>
      </c>
      <c r="I1018" s="1">
        <v>44245</v>
      </c>
      <c r="J1018">
        <v>23</v>
      </c>
      <c r="K1018">
        <v>0</v>
      </c>
    </row>
    <row r="1019" spans="1:11" x14ac:dyDescent="0.3">
      <c r="A1019" t="s">
        <v>22</v>
      </c>
      <c r="B1019" t="s">
        <v>23</v>
      </c>
      <c r="C1019">
        <v>4125771401</v>
      </c>
      <c r="D1019" s="1">
        <v>43957</v>
      </c>
      <c r="E1019" s="1">
        <v>43987</v>
      </c>
      <c r="F1019">
        <v>6440</v>
      </c>
      <c r="G1019">
        <v>0</v>
      </c>
      <c r="H1019">
        <v>0</v>
      </c>
      <c r="I1019" s="1">
        <v>43994</v>
      </c>
      <c r="J1019">
        <v>37</v>
      </c>
      <c r="K1019">
        <v>7</v>
      </c>
    </row>
    <row r="1020" spans="1:11" x14ac:dyDescent="0.3">
      <c r="A1020" t="s">
        <v>20</v>
      </c>
      <c r="B1020" t="s">
        <v>102</v>
      </c>
      <c r="C1020">
        <v>4129245588</v>
      </c>
      <c r="D1020" s="1">
        <v>44046</v>
      </c>
      <c r="E1020" s="1">
        <v>44076</v>
      </c>
      <c r="F1020">
        <v>4573</v>
      </c>
      <c r="G1020">
        <v>0</v>
      </c>
      <c r="H1020">
        <v>0</v>
      </c>
      <c r="I1020" s="1">
        <v>44075</v>
      </c>
      <c r="J1020">
        <v>29</v>
      </c>
      <c r="K1020">
        <v>0</v>
      </c>
    </row>
    <row r="1021" spans="1:11" x14ac:dyDescent="0.3">
      <c r="A1021" t="s">
        <v>20</v>
      </c>
      <c r="B1021" t="s">
        <v>43</v>
      </c>
      <c r="C1021">
        <v>4131224572</v>
      </c>
      <c r="D1021" s="1">
        <v>44379</v>
      </c>
      <c r="E1021" s="1">
        <v>44409</v>
      </c>
      <c r="F1021">
        <v>8059</v>
      </c>
      <c r="G1021">
        <v>0</v>
      </c>
      <c r="H1021">
        <v>0</v>
      </c>
      <c r="I1021" s="1">
        <v>44381</v>
      </c>
      <c r="J1021">
        <v>2</v>
      </c>
      <c r="K1021">
        <v>0</v>
      </c>
    </row>
    <row r="1022" spans="1:11" x14ac:dyDescent="0.3">
      <c r="A1022" t="s">
        <v>17</v>
      </c>
      <c r="B1022" t="s">
        <v>18</v>
      </c>
      <c r="C1022">
        <v>4138615040</v>
      </c>
      <c r="D1022" s="1">
        <v>44207</v>
      </c>
      <c r="E1022" s="1">
        <v>44237</v>
      </c>
      <c r="F1022">
        <v>6601</v>
      </c>
      <c r="G1022">
        <v>0</v>
      </c>
      <c r="H1022">
        <v>0</v>
      </c>
      <c r="I1022" s="1">
        <v>44228</v>
      </c>
      <c r="J1022">
        <v>21</v>
      </c>
      <c r="K1022">
        <v>0</v>
      </c>
    </row>
    <row r="1023" spans="1:11" x14ac:dyDescent="0.3">
      <c r="A1023" t="s">
        <v>17</v>
      </c>
      <c r="B1023" t="s">
        <v>19</v>
      </c>
      <c r="C1023">
        <v>4140763678</v>
      </c>
      <c r="D1023" s="1">
        <v>44325</v>
      </c>
      <c r="E1023" s="1">
        <v>44355</v>
      </c>
      <c r="F1023">
        <v>8943</v>
      </c>
      <c r="G1023">
        <v>1</v>
      </c>
      <c r="H1023">
        <v>0</v>
      </c>
      <c r="I1023" s="1">
        <v>44360</v>
      </c>
      <c r="J1023">
        <v>35</v>
      </c>
      <c r="K1023">
        <v>5</v>
      </c>
    </row>
    <row r="1024" spans="1:11" x14ac:dyDescent="0.3">
      <c r="A1024" t="s">
        <v>20</v>
      </c>
      <c r="B1024" t="s">
        <v>80</v>
      </c>
      <c r="C1024">
        <v>4143818565</v>
      </c>
      <c r="D1024" s="1">
        <v>44366</v>
      </c>
      <c r="E1024" s="1">
        <v>44396</v>
      </c>
      <c r="F1024">
        <v>3469</v>
      </c>
      <c r="G1024">
        <v>0</v>
      </c>
      <c r="H1024">
        <v>0</v>
      </c>
      <c r="I1024" s="1">
        <v>44391</v>
      </c>
      <c r="J1024">
        <v>25</v>
      </c>
      <c r="K1024">
        <v>0</v>
      </c>
    </row>
    <row r="1025" spans="1:11" x14ac:dyDescent="0.3">
      <c r="A1025" t="s">
        <v>17</v>
      </c>
      <c r="B1025" t="s">
        <v>97</v>
      </c>
      <c r="C1025">
        <v>4145307595</v>
      </c>
      <c r="D1025" s="1">
        <v>44153</v>
      </c>
      <c r="E1025" s="1">
        <v>44183</v>
      </c>
      <c r="F1025">
        <v>7455</v>
      </c>
      <c r="G1025">
        <v>1</v>
      </c>
      <c r="H1025">
        <v>0</v>
      </c>
      <c r="I1025" s="1">
        <v>44200</v>
      </c>
      <c r="J1025">
        <v>47</v>
      </c>
      <c r="K1025">
        <v>17</v>
      </c>
    </row>
    <row r="1026" spans="1:11" x14ac:dyDescent="0.3">
      <c r="A1026" t="s">
        <v>17</v>
      </c>
      <c r="B1026" t="s">
        <v>19</v>
      </c>
      <c r="C1026">
        <v>4145738246</v>
      </c>
      <c r="D1026" s="1">
        <v>44073</v>
      </c>
      <c r="E1026" s="1">
        <v>44103</v>
      </c>
      <c r="F1026">
        <v>6737</v>
      </c>
      <c r="G1026">
        <v>1</v>
      </c>
      <c r="H1026">
        <v>1</v>
      </c>
      <c r="I1026" s="1">
        <v>44110</v>
      </c>
      <c r="J1026">
        <v>37</v>
      </c>
      <c r="K1026">
        <v>7</v>
      </c>
    </row>
    <row r="1027" spans="1:11" x14ac:dyDescent="0.3">
      <c r="A1027" t="s">
        <v>17</v>
      </c>
      <c r="B1027" t="s">
        <v>33</v>
      </c>
      <c r="C1027">
        <v>4146703959</v>
      </c>
      <c r="D1027" s="1">
        <v>44284</v>
      </c>
      <c r="E1027" s="1">
        <v>44314</v>
      </c>
      <c r="F1027">
        <v>8121</v>
      </c>
      <c r="G1027">
        <v>1</v>
      </c>
      <c r="H1027">
        <v>0</v>
      </c>
      <c r="I1027" s="1">
        <v>44303</v>
      </c>
      <c r="J1027">
        <v>19</v>
      </c>
      <c r="K1027">
        <v>0</v>
      </c>
    </row>
    <row r="1028" spans="1:11" x14ac:dyDescent="0.3">
      <c r="A1028" t="s">
        <v>17</v>
      </c>
      <c r="B1028" t="s">
        <v>19</v>
      </c>
      <c r="C1028">
        <v>4148364406</v>
      </c>
      <c r="D1028" s="1">
        <v>44305</v>
      </c>
      <c r="E1028" s="1">
        <v>44335</v>
      </c>
      <c r="F1028">
        <v>7428</v>
      </c>
      <c r="G1028">
        <v>1</v>
      </c>
      <c r="H1028">
        <v>0</v>
      </c>
      <c r="I1028" s="1">
        <v>44345</v>
      </c>
      <c r="J1028">
        <v>40</v>
      </c>
      <c r="K1028">
        <v>10</v>
      </c>
    </row>
    <row r="1029" spans="1:11" x14ac:dyDescent="0.3">
      <c r="A1029" t="s">
        <v>13</v>
      </c>
      <c r="B1029" t="s">
        <v>62</v>
      </c>
      <c r="C1029">
        <v>4151030828</v>
      </c>
      <c r="D1029" s="1">
        <v>44310</v>
      </c>
      <c r="E1029" s="1">
        <v>44340</v>
      </c>
      <c r="F1029">
        <v>4964</v>
      </c>
      <c r="G1029">
        <v>0</v>
      </c>
      <c r="H1029">
        <v>0</v>
      </c>
      <c r="I1029" s="1">
        <v>44321</v>
      </c>
      <c r="J1029">
        <v>11</v>
      </c>
      <c r="K1029">
        <v>0</v>
      </c>
    </row>
    <row r="1030" spans="1:11" x14ac:dyDescent="0.3">
      <c r="A1030" t="s">
        <v>22</v>
      </c>
      <c r="B1030" t="s">
        <v>67</v>
      </c>
      <c r="C1030">
        <v>4152504148</v>
      </c>
      <c r="D1030" s="1">
        <v>43895</v>
      </c>
      <c r="E1030" s="1">
        <v>43925</v>
      </c>
      <c r="F1030">
        <v>6666</v>
      </c>
      <c r="G1030">
        <v>0</v>
      </c>
      <c r="H1030">
        <v>0</v>
      </c>
      <c r="I1030" s="1">
        <v>43927</v>
      </c>
      <c r="J1030">
        <v>32</v>
      </c>
      <c r="K1030">
        <v>2</v>
      </c>
    </row>
    <row r="1031" spans="1:11" x14ac:dyDescent="0.3">
      <c r="A1031" t="s">
        <v>13</v>
      </c>
      <c r="B1031" t="s">
        <v>32</v>
      </c>
      <c r="C1031">
        <v>4153488634</v>
      </c>
      <c r="D1031" s="1">
        <v>44453</v>
      </c>
      <c r="E1031" s="1">
        <v>44483</v>
      </c>
      <c r="F1031">
        <v>6929</v>
      </c>
      <c r="G1031">
        <v>0</v>
      </c>
      <c r="H1031">
        <v>0</v>
      </c>
      <c r="I1031" s="1">
        <v>44477</v>
      </c>
      <c r="J1031">
        <v>24</v>
      </c>
      <c r="K1031">
        <v>0</v>
      </c>
    </row>
    <row r="1032" spans="1:11" x14ac:dyDescent="0.3">
      <c r="A1032" t="s">
        <v>11</v>
      </c>
      <c r="B1032" t="s">
        <v>115</v>
      </c>
      <c r="C1032">
        <v>4160638076</v>
      </c>
      <c r="D1032" s="1">
        <v>44243</v>
      </c>
      <c r="E1032" s="1">
        <v>44273</v>
      </c>
      <c r="F1032">
        <v>5650</v>
      </c>
      <c r="G1032">
        <v>1</v>
      </c>
      <c r="H1032">
        <v>0</v>
      </c>
      <c r="I1032" s="1">
        <v>44257</v>
      </c>
      <c r="J1032">
        <v>14</v>
      </c>
      <c r="K1032">
        <v>0</v>
      </c>
    </row>
    <row r="1033" spans="1:11" x14ac:dyDescent="0.3">
      <c r="A1033" t="s">
        <v>13</v>
      </c>
      <c r="B1033" t="s">
        <v>68</v>
      </c>
      <c r="C1033">
        <v>8260736009</v>
      </c>
      <c r="D1033" s="1">
        <v>44126</v>
      </c>
      <c r="E1033" s="1">
        <v>44156</v>
      </c>
      <c r="F1033">
        <v>9324</v>
      </c>
      <c r="G1033">
        <v>1</v>
      </c>
      <c r="H1033">
        <v>0</v>
      </c>
      <c r="I1033" s="1">
        <v>44146</v>
      </c>
      <c r="J1033">
        <v>20</v>
      </c>
      <c r="K1033">
        <v>0</v>
      </c>
    </row>
    <row r="1034" spans="1:11" x14ac:dyDescent="0.3">
      <c r="A1034" t="s">
        <v>11</v>
      </c>
      <c r="B1034" t="s">
        <v>54</v>
      </c>
      <c r="C1034">
        <v>4170821223</v>
      </c>
      <c r="D1034" s="1">
        <v>43909</v>
      </c>
      <c r="E1034" s="1">
        <v>43939</v>
      </c>
      <c r="F1034">
        <v>4914</v>
      </c>
      <c r="G1034">
        <v>0</v>
      </c>
      <c r="H1034">
        <v>0</v>
      </c>
      <c r="I1034" s="1">
        <v>43935</v>
      </c>
      <c r="J1034">
        <v>26</v>
      </c>
      <c r="K1034">
        <v>0</v>
      </c>
    </row>
    <row r="1035" spans="1:11" x14ac:dyDescent="0.3">
      <c r="A1035" t="s">
        <v>13</v>
      </c>
      <c r="B1035" t="s">
        <v>66</v>
      </c>
      <c r="C1035">
        <v>893342729</v>
      </c>
      <c r="D1035" s="1">
        <v>44127</v>
      </c>
      <c r="E1035" s="1">
        <v>44157</v>
      </c>
      <c r="F1035">
        <v>8443</v>
      </c>
      <c r="G1035">
        <v>1</v>
      </c>
      <c r="H1035">
        <v>0</v>
      </c>
      <c r="I1035" s="1">
        <v>44156</v>
      </c>
      <c r="J1035">
        <v>29</v>
      </c>
      <c r="K1035">
        <v>0</v>
      </c>
    </row>
    <row r="1036" spans="1:11" x14ac:dyDescent="0.3">
      <c r="A1036" t="s">
        <v>22</v>
      </c>
      <c r="B1036" t="s">
        <v>99</v>
      </c>
      <c r="C1036">
        <v>4176062876</v>
      </c>
      <c r="D1036" s="1">
        <v>44161</v>
      </c>
      <c r="E1036" s="1">
        <v>44191</v>
      </c>
      <c r="F1036">
        <v>6118</v>
      </c>
      <c r="G1036">
        <v>0</v>
      </c>
      <c r="H1036">
        <v>0</v>
      </c>
      <c r="I1036" s="1">
        <v>44187</v>
      </c>
      <c r="J1036">
        <v>26</v>
      </c>
      <c r="K1036">
        <v>0</v>
      </c>
    </row>
    <row r="1037" spans="1:11" x14ac:dyDescent="0.3">
      <c r="A1037" t="s">
        <v>11</v>
      </c>
      <c r="B1037" t="s">
        <v>91</v>
      </c>
      <c r="C1037">
        <v>4177855353</v>
      </c>
      <c r="D1037" s="1">
        <v>44182</v>
      </c>
      <c r="E1037" s="1">
        <v>44212</v>
      </c>
      <c r="F1037">
        <v>7441</v>
      </c>
      <c r="G1037">
        <v>0</v>
      </c>
      <c r="H1037">
        <v>0</v>
      </c>
      <c r="I1037" s="1">
        <v>44197</v>
      </c>
      <c r="J1037">
        <v>15</v>
      </c>
      <c r="K1037">
        <v>0</v>
      </c>
    </row>
    <row r="1038" spans="1:11" x14ac:dyDescent="0.3">
      <c r="A1038" t="s">
        <v>13</v>
      </c>
      <c r="B1038" t="s">
        <v>35</v>
      </c>
      <c r="C1038">
        <v>4178322106</v>
      </c>
      <c r="D1038" s="1">
        <v>44389</v>
      </c>
      <c r="E1038" s="1">
        <v>44419</v>
      </c>
      <c r="F1038">
        <v>5583</v>
      </c>
      <c r="G1038">
        <v>0</v>
      </c>
      <c r="H1038">
        <v>0</v>
      </c>
      <c r="I1038" s="1">
        <v>44401</v>
      </c>
      <c r="J1038">
        <v>12</v>
      </c>
      <c r="K1038">
        <v>0</v>
      </c>
    </row>
    <row r="1039" spans="1:11" x14ac:dyDescent="0.3">
      <c r="A1039" t="s">
        <v>22</v>
      </c>
      <c r="B1039" t="s">
        <v>85</v>
      </c>
      <c r="C1039">
        <v>4182069928</v>
      </c>
      <c r="D1039" s="1">
        <v>44001</v>
      </c>
      <c r="E1039" s="1">
        <v>44031</v>
      </c>
      <c r="F1039">
        <v>1678</v>
      </c>
      <c r="G1039">
        <v>0</v>
      </c>
      <c r="H1039">
        <v>0</v>
      </c>
      <c r="I1039" s="1">
        <v>44035</v>
      </c>
      <c r="J1039">
        <v>34</v>
      </c>
      <c r="K1039">
        <v>4</v>
      </c>
    </row>
    <row r="1040" spans="1:11" x14ac:dyDescent="0.3">
      <c r="A1040" t="s">
        <v>22</v>
      </c>
      <c r="B1040" t="s">
        <v>26</v>
      </c>
      <c r="C1040">
        <v>4186884688</v>
      </c>
      <c r="D1040" s="1">
        <v>44326</v>
      </c>
      <c r="E1040" s="1">
        <v>44356</v>
      </c>
      <c r="F1040">
        <v>6010</v>
      </c>
      <c r="G1040">
        <v>0</v>
      </c>
      <c r="H1040">
        <v>0</v>
      </c>
      <c r="I1040" s="1">
        <v>44341</v>
      </c>
      <c r="J1040">
        <v>15</v>
      </c>
      <c r="K1040">
        <v>0</v>
      </c>
    </row>
    <row r="1041" spans="1:11" x14ac:dyDescent="0.3">
      <c r="A1041" t="s">
        <v>17</v>
      </c>
      <c r="B1041" t="s">
        <v>33</v>
      </c>
      <c r="C1041">
        <v>4191207150</v>
      </c>
      <c r="D1041" s="1">
        <v>43956</v>
      </c>
      <c r="E1041" s="1">
        <v>43986</v>
      </c>
      <c r="F1041">
        <v>8238</v>
      </c>
      <c r="G1041">
        <v>1</v>
      </c>
      <c r="H1041">
        <v>0</v>
      </c>
      <c r="I1041" s="1">
        <v>43990</v>
      </c>
      <c r="J1041">
        <v>34</v>
      </c>
      <c r="K1041">
        <v>4</v>
      </c>
    </row>
    <row r="1042" spans="1:11" x14ac:dyDescent="0.3">
      <c r="A1042" t="s">
        <v>11</v>
      </c>
      <c r="B1042" t="s">
        <v>12</v>
      </c>
      <c r="C1042">
        <v>4192014066</v>
      </c>
      <c r="D1042" s="1">
        <v>44389</v>
      </c>
      <c r="E1042" s="1">
        <v>44419</v>
      </c>
      <c r="F1042">
        <v>3090</v>
      </c>
      <c r="G1042">
        <v>0</v>
      </c>
      <c r="H1042">
        <v>0</v>
      </c>
      <c r="I1042" s="1">
        <v>44402</v>
      </c>
      <c r="J1042">
        <v>13</v>
      </c>
      <c r="K1042">
        <v>0</v>
      </c>
    </row>
    <row r="1043" spans="1:11" x14ac:dyDescent="0.3">
      <c r="A1043" t="s">
        <v>20</v>
      </c>
      <c r="B1043" t="s">
        <v>60</v>
      </c>
      <c r="C1043">
        <v>4193415114</v>
      </c>
      <c r="D1043" s="1">
        <v>44000</v>
      </c>
      <c r="E1043" s="1">
        <v>44030</v>
      </c>
      <c r="F1043">
        <v>4939</v>
      </c>
      <c r="G1043">
        <v>0</v>
      </c>
      <c r="H1043">
        <v>0</v>
      </c>
      <c r="I1043" s="1">
        <v>44014</v>
      </c>
      <c r="J1043">
        <v>14</v>
      </c>
      <c r="K1043">
        <v>0</v>
      </c>
    </row>
    <row r="1044" spans="1:11" x14ac:dyDescent="0.3">
      <c r="A1044" t="s">
        <v>22</v>
      </c>
      <c r="B1044" t="s">
        <v>78</v>
      </c>
      <c r="C1044">
        <v>4194772390</v>
      </c>
      <c r="D1044" s="1">
        <v>44147</v>
      </c>
      <c r="E1044" s="1">
        <v>44177</v>
      </c>
      <c r="F1044">
        <v>6482</v>
      </c>
      <c r="G1044">
        <v>0</v>
      </c>
      <c r="H1044">
        <v>0</v>
      </c>
      <c r="I1044" s="1">
        <v>44167</v>
      </c>
      <c r="J1044">
        <v>20</v>
      </c>
      <c r="K1044">
        <v>0</v>
      </c>
    </row>
    <row r="1045" spans="1:11" x14ac:dyDescent="0.3">
      <c r="A1045" t="s">
        <v>20</v>
      </c>
      <c r="B1045" t="s">
        <v>90</v>
      </c>
      <c r="C1045">
        <v>4205152845</v>
      </c>
      <c r="D1045" s="1">
        <v>43892</v>
      </c>
      <c r="E1045" s="1">
        <v>43922</v>
      </c>
      <c r="F1045">
        <v>2637</v>
      </c>
      <c r="G1045">
        <v>0</v>
      </c>
      <c r="H1045">
        <v>0</v>
      </c>
      <c r="I1045" s="1">
        <v>43920</v>
      </c>
      <c r="J1045">
        <v>28</v>
      </c>
      <c r="K1045">
        <v>0</v>
      </c>
    </row>
    <row r="1046" spans="1:11" x14ac:dyDescent="0.3">
      <c r="A1046" t="s">
        <v>17</v>
      </c>
      <c r="B1046" t="s">
        <v>37</v>
      </c>
      <c r="C1046">
        <v>4218477720</v>
      </c>
      <c r="D1046" s="1">
        <v>44528</v>
      </c>
      <c r="E1046" s="1">
        <v>44558</v>
      </c>
      <c r="F1046">
        <v>3081</v>
      </c>
      <c r="G1046">
        <v>0</v>
      </c>
      <c r="H1046">
        <v>0</v>
      </c>
      <c r="I1046" s="1">
        <v>44538</v>
      </c>
      <c r="J1046">
        <v>10</v>
      </c>
      <c r="K1046">
        <v>0</v>
      </c>
    </row>
    <row r="1047" spans="1:11" x14ac:dyDescent="0.3">
      <c r="A1047" t="s">
        <v>17</v>
      </c>
      <c r="B1047" t="s">
        <v>52</v>
      </c>
      <c r="C1047">
        <v>4220885855</v>
      </c>
      <c r="D1047" s="1">
        <v>44500</v>
      </c>
      <c r="E1047" s="1">
        <v>44530</v>
      </c>
      <c r="F1047">
        <v>8767</v>
      </c>
      <c r="G1047">
        <v>1</v>
      </c>
      <c r="H1047">
        <v>0</v>
      </c>
      <c r="I1047" s="1">
        <v>44535</v>
      </c>
      <c r="J1047">
        <v>35</v>
      </c>
      <c r="K1047">
        <v>5</v>
      </c>
    </row>
    <row r="1048" spans="1:11" x14ac:dyDescent="0.3">
      <c r="A1048" t="s">
        <v>11</v>
      </c>
      <c r="B1048" t="s">
        <v>31</v>
      </c>
      <c r="C1048">
        <v>4222838361</v>
      </c>
      <c r="D1048" s="1">
        <v>44085</v>
      </c>
      <c r="E1048" s="1">
        <v>44115</v>
      </c>
      <c r="F1048">
        <v>7418</v>
      </c>
      <c r="G1048">
        <v>0</v>
      </c>
      <c r="H1048">
        <v>0</v>
      </c>
      <c r="I1048" s="1">
        <v>44089</v>
      </c>
      <c r="J1048">
        <v>4</v>
      </c>
      <c r="K1048">
        <v>0</v>
      </c>
    </row>
    <row r="1049" spans="1:11" x14ac:dyDescent="0.3">
      <c r="A1049" t="s">
        <v>13</v>
      </c>
      <c r="B1049" t="s">
        <v>104</v>
      </c>
      <c r="C1049">
        <v>4232761255</v>
      </c>
      <c r="D1049" s="1">
        <v>44323</v>
      </c>
      <c r="E1049" s="1">
        <v>44353</v>
      </c>
      <c r="F1049">
        <v>5978</v>
      </c>
      <c r="G1049">
        <v>0</v>
      </c>
      <c r="H1049">
        <v>0</v>
      </c>
      <c r="I1049" s="1">
        <v>44337</v>
      </c>
      <c r="J1049">
        <v>14</v>
      </c>
      <c r="K1049">
        <v>0</v>
      </c>
    </row>
    <row r="1050" spans="1:11" x14ac:dyDescent="0.3">
      <c r="A1050" t="s">
        <v>13</v>
      </c>
      <c r="B1050" t="s">
        <v>29</v>
      </c>
      <c r="C1050">
        <v>4237427511</v>
      </c>
      <c r="D1050" s="1">
        <v>44407</v>
      </c>
      <c r="E1050" s="1">
        <v>44437</v>
      </c>
      <c r="F1050">
        <v>4164</v>
      </c>
      <c r="G1050">
        <v>0</v>
      </c>
      <c r="H1050">
        <v>0</v>
      </c>
      <c r="I1050" s="1">
        <v>44435</v>
      </c>
      <c r="J1050">
        <v>28</v>
      </c>
      <c r="K1050">
        <v>0</v>
      </c>
    </row>
    <row r="1051" spans="1:11" x14ac:dyDescent="0.3">
      <c r="A1051" t="s">
        <v>17</v>
      </c>
      <c r="B1051" t="s">
        <v>18</v>
      </c>
      <c r="C1051">
        <v>4240460379</v>
      </c>
      <c r="D1051" s="1">
        <v>43972</v>
      </c>
      <c r="E1051" s="1">
        <v>44002</v>
      </c>
      <c r="F1051">
        <v>5864</v>
      </c>
      <c r="G1051">
        <v>0</v>
      </c>
      <c r="H1051">
        <v>0</v>
      </c>
      <c r="I1051" s="1">
        <v>44008</v>
      </c>
      <c r="J1051">
        <v>36</v>
      </c>
      <c r="K1051">
        <v>6</v>
      </c>
    </row>
    <row r="1052" spans="1:11" x14ac:dyDescent="0.3">
      <c r="A1052" t="s">
        <v>13</v>
      </c>
      <c r="B1052" t="s">
        <v>83</v>
      </c>
      <c r="C1052">
        <v>4240902395</v>
      </c>
      <c r="D1052" s="1">
        <v>43892</v>
      </c>
      <c r="E1052" s="1">
        <v>43922</v>
      </c>
      <c r="F1052">
        <v>6913</v>
      </c>
      <c r="G1052">
        <v>0</v>
      </c>
      <c r="H1052">
        <v>0</v>
      </c>
      <c r="I1052" s="1">
        <v>43913</v>
      </c>
      <c r="J1052">
        <v>21</v>
      </c>
      <c r="K1052">
        <v>0</v>
      </c>
    </row>
    <row r="1053" spans="1:11" x14ac:dyDescent="0.3">
      <c r="A1053" t="s">
        <v>17</v>
      </c>
      <c r="B1053" t="s">
        <v>40</v>
      </c>
      <c r="C1053">
        <v>4242402632</v>
      </c>
      <c r="D1053" s="1">
        <v>43979</v>
      </c>
      <c r="E1053" s="1">
        <v>44009</v>
      </c>
      <c r="F1053">
        <v>3532</v>
      </c>
      <c r="G1053">
        <v>0</v>
      </c>
      <c r="H1053">
        <v>0</v>
      </c>
      <c r="I1053" s="1">
        <v>44008</v>
      </c>
      <c r="J1053">
        <v>29</v>
      </c>
      <c r="K1053">
        <v>0</v>
      </c>
    </row>
    <row r="1054" spans="1:11" x14ac:dyDescent="0.3">
      <c r="A1054" t="s">
        <v>22</v>
      </c>
      <c r="B1054" t="s">
        <v>36</v>
      </c>
      <c r="C1054">
        <v>4242889718</v>
      </c>
      <c r="D1054" s="1">
        <v>44321</v>
      </c>
      <c r="E1054" s="1">
        <v>44351</v>
      </c>
      <c r="F1054">
        <v>8123</v>
      </c>
      <c r="G1054">
        <v>0</v>
      </c>
      <c r="H1054">
        <v>0</v>
      </c>
      <c r="I1054" s="1">
        <v>44367</v>
      </c>
      <c r="J1054">
        <v>46</v>
      </c>
      <c r="K1054">
        <v>16</v>
      </c>
    </row>
    <row r="1055" spans="1:11" x14ac:dyDescent="0.3">
      <c r="A1055" t="s">
        <v>22</v>
      </c>
      <c r="B1055" t="s">
        <v>72</v>
      </c>
      <c r="C1055">
        <v>4249624347</v>
      </c>
      <c r="D1055" s="1">
        <v>44216</v>
      </c>
      <c r="E1055" s="1">
        <v>44246</v>
      </c>
      <c r="F1055">
        <v>5686</v>
      </c>
      <c r="G1055">
        <v>1</v>
      </c>
      <c r="H1055">
        <v>0</v>
      </c>
      <c r="I1055" s="1">
        <v>44252</v>
      </c>
      <c r="J1055">
        <v>36</v>
      </c>
      <c r="K1055">
        <v>6</v>
      </c>
    </row>
    <row r="1056" spans="1:11" x14ac:dyDescent="0.3">
      <c r="A1056" t="s">
        <v>20</v>
      </c>
      <c r="B1056" t="s">
        <v>107</v>
      </c>
      <c r="C1056">
        <v>4255145592</v>
      </c>
      <c r="D1056" s="1">
        <v>43913</v>
      </c>
      <c r="E1056" s="1">
        <v>43943</v>
      </c>
      <c r="F1056">
        <v>1809</v>
      </c>
      <c r="G1056">
        <v>0</v>
      </c>
      <c r="H1056">
        <v>0</v>
      </c>
      <c r="I1056" s="1">
        <v>43929</v>
      </c>
      <c r="J1056">
        <v>16</v>
      </c>
      <c r="K1056">
        <v>0</v>
      </c>
    </row>
    <row r="1057" spans="1:11" x14ac:dyDescent="0.3">
      <c r="A1057" t="s">
        <v>22</v>
      </c>
      <c r="B1057" t="s">
        <v>88</v>
      </c>
      <c r="C1057">
        <v>4259682376</v>
      </c>
      <c r="D1057" s="1">
        <v>44183</v>
      </c>
      <c r="E1057" s="1">
        <v>44213</v>
      </c>
      <c r="F1057">
        <v>2253</v>
      </c>
      <c r="G1057">
        <v>1</v>
      </c>
      <c r="H1057">
        <v>0</v>
      </c>
      <c r="I1057" s="1">
        <v>44223</v>
      </c>
      <c r="J1057">
        <v>40</v>
      </c>
      <c r="K1057">
        <v>10</v>
      </c>
    </row>
    <row r="1058" spans="1:11" x14ac:dyDescent="0.3">
      <c r="A1058" t="s">
        <v>17</v>
      </c>
      <c r="B1058" t="s">
        <v>18</v>
      </c>
      <c r="C1058">
        <v>4259739726</v>
      </c>
      <c r="D1058" s="1">
        <v>44256</v>
      </c>
      <c r="E1058" s="1">
        <v>44286</v>
      </c>
      <c r="F1058">
        <v>5365</v>
      </c>
      <c r="G1058">
        <v>0</v>
      </c>
      <c r="H1058">
        <v>0</v>
      </c>
      <c r="I1058" s="1">
        <v>44273</v>
      </c>
      <c r="J1058">
        <v>17</v>
      </c>
      <c r="K1058">
        <v>0</v>
      </c>
    </row>
    <row r="1059" spans="1:11" x14ac:dyDescent="0.3">
      <c r="A1059" t="s">
        <v>11</v>
      </c>
      <c r="B1059" t="s">
        <v>87</v>
      </c>
      <c r="C1059">
        <v>4271825679</v>
      </c>
      <c r="D1059" s="1">
        <v>44195</v>
      </c>
      <c r="E1059" s="1">
        <v>44225</v>
      </c>
      <c r="F1059">
        <v>4885</v>
      </c>
      <c r="G1059">
        <v>0</v>
      </c>
      <c r="H1059">
        <v>0</v>
      </c>
      <c r="I1059" s="1">
        <v>44214</v>
      </c>
      <c r="J1059">
        <v>19</v>
      </c>
      <c r="K1059">
        <v>0</v>
      </c>
    </row>
    <row r="1060" spans="1:11" x14ac:dyDescent="0.3">
      <c r="A1060" t="s">
        <v>13</v>
      </c>
      <c r="B1060" t="s">
        <v>27</v>
      </c>
      <c r="C1060">
        <v>4274501664</v>
      </c>
      <c r="D1060" s="1">
        <v>43934</v>
      </c>
      <c r="E1060" s="1">
        <v>43964</v>
      </c>
      <c r="F1060">
        <v>8147</v>
      </c>
      <c r="G1060">
        <v>0</v>
      </c>
      <c r="H1060">
        <v>0</v>
      </c>
      <c r="I1060" s="1">
        <v>43942</v>
      </c>
      <c r="J1060">
        <v>8</v>
      </c>
      <c r="K1060">
        <v>0</v>
      </c>
    </row>
    <row r="1061" spans="1:11" x14ac:dyDescent="0.3">
      <c r="A1061" t="s">
        <v>20</v>
      </c>
      <c r="B1061" t="s">
        <v>46</v>
      </c>
      <c r="C1061">
        <v>4276703607</v>
      </c>
      <c r="D1061" s="1">
        <v>44090</v>
      </c>
      <c r="E1061" s="1">
        <v>44120</v>
      </c>
      <c r="F1061">
        <v>2505</v>
      </c>
      <c r="G1061">
        <v>0</v>
      </c>
      <c r="H1061">
        <v>0</v>
      </c>
      <c r="I1061" s="1">
        <v>44093</v>
      </c>
      <c r="J1061">
        <v>3</v>
      </c>
      <c r="K1061">
        <v>0</v>
      </c>
    </row>
    <row r="1062" spans="1:11" x14ac:dyDescent="0.3">
      <c r="A1062" t="s">
        <v>20</v>
      </c>
      <c r="B1062" t="s">
        <v>46</v>
      </c>
      <c r="C1062">
        <v>4293073482</v>
      </c>
      <c r="D1062" s="1">
        <v>43971</v>
      </c>
      <c r="E1062" s="1">
        <v>44001</v>
      </c>
      <c r="F1062">
        <v>3727</v>
      </c>
      <c r="G1062">
        <v>0</v>
      </c>
      <c r="H1062">
        <v>0</v>
      </c>
      <c r="I1062" s="1">
        <v>43980</v>
      </c>
      <c r="J1062">
        <v>9</v>
      </c>
      <c r="K1062">
        <v>0</v>
      </c>
    </row>
    <row r="1063" spans="1:11" x14ac:dyDescent="0.3">
      <c r="A1063" t="s">
        <v>13</v>
      </c>
      <c r="B1063" t="s">
        <v>59</v>
      </c>
      <c r="C1063">
        <v>4294426239</v>
      </c>
      <c r="D1063" s="1">
        <v>44172</v>
      </c>
      <c r="E1063" s="1">
        <v>44202</v>
      </c>
      <c r="F1063">
        <v>6170</v>
      </c>
      <c r="G1063">
        <v>0</v>
      </c>
      <c r="H1063">
        <v>0</v>
      </c>
      <c r="I1063" s="1">
        <v>44208</v>
      </c>
      <c r="J1063">
        <v>36</v>
      </c>
      <c r="K1063">
        <v>6</v>
      </c>
    </row>
    <row r="1064" spans="1:11" x14ac:dyDescent="0.3">
      <c r="A1064" t="s">
        <v>11</v>
      </c>
      <c r="B1064" t="s">
        <v>57</v>
      </c>
      <c r="C1064">
        <v>4297912131</v>
      </c>
      <c r="D1064" s="1">
        <v>43877</v>
      </c>
      <c r="E1064" s="1">
        <v>43907</v>
      </c>
      <c r="F1064">
        <v>7921</v>
      </c>
      <c r="G1064">
        <v>0</v>
      </c>
      <c r="H1064">
        <v>0</v>
      </c>
      <c r="I1064" s="1">
        <v>43915</v>
      </c>
      <c r="J1064">
        <v>38</v>
      </c>
      <c r="K1064">
        <v>8</v>
      </c>
    </row>
    <row r="1065" spans="1:11" x14ac:dyDescent="0.3">
      <c r="A1065" t="s">
        <v>13</v>
      </c>
      <c r="B1065" t="s">
        <v>32</v>
      </c>
      <c r="C1065">
        <v>4303435021</v>
      </c>
      <c r="D1065" s="1">
        <v>44182</v>
      </c>
      <c r="E1065" s="1">
        <v>44212</v>
      </c>
      <c r="F1065">
        <v>4245</v>
      </c>
      <c r="G1065">
        <v>0</v>
      </c>
      <c r="H1065">
        <v>0</v>
      </c>
      <c r="I1065" s="1">
        <v>44196</v>
      </c>
      <c r="J1065">
        <v>14</v>
      </c>
      <c r="K1065">
        <v>0</v>
      </c>
    </row>
    <row r="1066" spans="1:11" x14ac:dyDescent="0.3">
      <c r="A1066" t="s">
        <v>13</v>
      </c>
      <c r="B1066" t="s">
        <v>56</v>
      </c>
      <c r="C1066">
        <v>4519358354</v>
      </c>
      <c r="D1066" s="1">
        <v>44130</v>
      </c>
      <c r="E1066" s="1">
        <v>44160</v>
      </c>
      <c r="F1066">
        <v>4925</v>
      </c>
      <c r="G1066">
        <v>1</v>
      </c>
      <c r="H1066">
        <v>1</v>
      </c>
      <c r="I1066" s="1">
        <v>44149</v>
      </c>
      <c r="J1066">
        <v>19</v>
      </c>
      <c r="K1066">
        <v>0</v>
      </c>
    </row>
    <row r="1067" spans="1:11" x14ac:dyDescent="0.3">
      <c r="A1067" t="s">
        <v>11</v>
      </c>
      <c r="B1067" t="s">
        <v>114</v>
      </c>
      <c r="C1067">
        <v>4308058609</v>
      </c>
      <c r="D1067" s="1">
        <v>44337</v>
      </c>
      <c r="E1067" s="1">
        <v>44367</v>
      </c>
      <c r="F1067">
        <v>6142</v>
      </c>
      <c r="G1067">
        <v>0</v>
      </c>
      <c r="H1067">
        <v>0</v>
      </c>
      <c r="I1067" s="1">
        <v>44358</v>
      </c>
      <c r="J1067">
        <v>21</v>
      </c>
      <c r="K1067">
        <v>0</v>
      </c>
    </row>
    <row r="1068" spans="1:11" x14ac:dyDescent="0.3">
      <c r="A1068" t="s">
        <v>13</v>
      </c>
      <c r="B1068" t="s">
        <v>41</v>
      </c>
      <c r="C1068">
        <v>1380765648</v>
      </c>
      <c r="D1068" s="1">
        <v>44075</v>
      </c>
      <c r="E1068" s="1">
        <v>44105</v>
      </c>
      <c r="F1068">
        <v>7010</v>
      </c>
      <c r="G1068">
        <v>1</v>
      </c>
      <c r="H1068">
        <v>0</v>
      </c>
      <c r="I1068" s="1">
        <v>44120</v>
      </c>
      <c r="J1068">
        <v>45</v>
      </c>
      <c r="K1068">
        <v>15</v>
      </c>
    </row>
    <row r="1069" spans="1:11" x14ac:dyDescent="0.3">
      <c r="A1069" t="s">
        <v>20</v>
      </c>
      <c r="B1069" t="s">
        <v>21</v>
      </c>
      <c r="C1069">
        <v>4318635686</v>
      </c>
      <c r="D1069" s="1">
        <v>44276</v>
      </c>
      <c r="E1069" s="1">
        <v>44306</v>
      </c>
      <c r="F1069">
        <v>9250</v>
      </c>
      <c r="G1069">
        <v>0</v>
      </c>
      <c r="H1069">
        <v>0</v>
      </c>
      <c r="I1069" s="1">
        <v>44312</v>
      </c>
      <c r="J1069">
        <v>36</v>
      </c>
      <c r="K1069">
        <v>6</v>
      </c>
    </row>
    <row r="1070" spans="1:11" x14ac:dyDescent="0.3">
      <c r="A1070" t="s">
        <v>13</v>
      </c>
      <c r="B1070" t="s">
        <v>35</v>
      </c>
      <c r="C1070">
        <v>4320746005</v>
      </c>
      <c r="D1070" s="1">
        <v>44162</v>
      </c>
      <c r="E1070" s="1">
        <v>44192</v>
      </c>
      <c r="F1070">
        <v>7061</v>
      </c>
      <c r="G1070">
        <v>0</v>
      </c>
      <c r="H1070">
        <v>0</v>
      </c>
      <c r="I1070" s="1">
        <v>44183</v>
      </c>
      <c r="J1070">
        <v>21</v>
      </c>
      <c r="K1070">
        <v>0</v>
      </c>
    </row>
    <row r="1071" spans="1:11" x14ac:dyDescent="0.3">
      <c r="A1071" t="s">
        <v>11</v>
      </c>
      <c r="B1071" t="s">
        <v>54</v>
      </c>
      <c r="C1071">
        <v>4325243093</v>
      </c>
      <c r="D1071" s="1">
        <v>44018</v>
      </c>
      <c r="E1071" s="1">
        <v>44048</v>
      </c>
      <c r="F1071">
        <v>5280</v>
      </c>
      <c r="G1071">
        <v>0</v>
      </c>
      <c r="H1071">
        <v>0</v>
      </c>
      <c r="I1071" s="1">
        <v>44034</v>
      </c>
      <c r="J1071">
        <v>16</v>
      </c>
      <c r="K1071">
        <v>0</v>
      </c>
    </row>
    <row r="1072" spans="1:11" x14ac:dyDescent="0.3">
      <c r="A1072" t="s">
        <v>22</v>
      </c>
      <c r="B1072" t="s">
        <v>24</v>
      </c>
      <c r="C1072">
        <v>4325495498</v>
      </c>
      <c r="D1072" s="1">
        <v>44208</v>
      </c>
      <c r="E1072" s="1">
        <v>44238</v>
      </c>
      <c r="F1072">
        <v>6926</v>
      </c>
      <c r="G1072">
        <v>0</v>
      </c>
      <c r="H1072">
        <v>0</v>
      </c>
      <c r="I1072" s="1">
        <v>44243</v>
      </c>
      <c r="J1072">
        <v>35</v>
      </c>
      <c r="K1072">
        <v>5</v>
      </c>
    </row>
    <row r="1073" spans="1:11" x14ac:dyDescent="0.3">
      <c r="A1073" t="s">
        <v>22</v>
      </c>
      <c r="B1073" t="s">
        <v>72</v>
      </c>
      <c r="C1073">
        <v>4326179452</v>
      </c>
      <c r="D1073" s="1">
        <v>44154</v>
      </c>
      <c r="E1073" s="1">
        <v>44184</v>
      </c>
      <c r="F1073">
        <v>2762</v>
      </c>
      <c r="G1073">
        <v>1</v>
      </c>
      <c r="H1073">
        <v>0</v>
      </c>
      <c r="I1073" s="1">
        <v>44187</v>
      </c>
      <c r="J1073">
        <v>33</v>
      </c>
      <c r="K1073">
        <v>3</v>
      </c>
    </row>
    <row r="1074" spans="1:11" x14ac:dyDescent="0.3">
      <c r="A1074" t="s">
        <v>13</v>
      </c>
      <c r="B1074" t="s">
        <v>84</v>
      </c>
      <c r="C1074">
        <v>4329916813</v>
      </c>
      <c r="D1074" s="1">
        <v>44152</v>
      </c>
      <c r="E1074" s="1">
        <v>44182</v>
      </c>
      <c r="F1074">
        <v>6385</v>
      </c>
      <c r="G1074">
        <v>0</v>
      </c>
      <c r="H1074">
        <v>0</v>
      </c>
      <c r="I1074" s="1">
        <v>44177</v>
      </c>
      <c r="J1074">
        <v>25</v>
      </c>
      <c r="K1074">
        <v>0</v>
      </c>
    </row>
    <row r="1075" spans="1:11" x14ac:dyDescent="0.3">
      <c r="A1075" t="s">
        <v>11</v>
      </c>
      <c r="B1075" t="s">
        <v>45</v>
      </c>
      <c r="C1075">
        <v>4336863090</v>
      </c>
      <c r="D1075" s="1">
        <v>43841</v>
      </c>
      <c r="E1075" s="1">
        <v>43871</v>
      </c>
      <c r="F1075">
        <v>7306</v>
      </c>
      <c r="G1075">
        <v>1</v>
      </c>
      <c r="H1075">
        <v>0</v>
      </c>
      <c r="I1075" s="1">
        <v>43867</v>
      </c>
      <c r="J1075">
        <v>26</v>
      </c>
      <c r="K1075">
        <v>0</v>
      </c>
    </row>
    <row r="1076" spans="1:11" x14ac:dyDescent="0.3">
      <c r="A1076" t="s">
        <v>22</v>
      </c>
      <c r="B1076" t="s">
        <v>99</v>
      </c>
      <c r="C1076">
        <v>4346922316</v>
      </c>
      <c r="D1076" s="1">
        <v>44243</v>
      </c>
      <c r="E1076" s="1">
        <v>44273</v>
      </c>
      <c r="F1076">
        <v>7828</v>
      </c>
      <c r="G1076">
        <v>0</v>
      </c>
      <c r="H1076">
        <v>0</v>
      </c>
      <c r="I1076" s="1">
        <v>44269</v>
      </c>
      <c r="J1076">
        <v>26</v>
      </c>
      <c r="K1076">
        <v>0</v>
      </c>
    </row>
    <row r="1077" spans="1:11" x14ac:dyDescent="0.3">
      <c r="A1077" t="s">
        <v>13</v>
      </c>
      <c r="B1077" t="s">
        <v>68</v>
      </c>
      <c r="C1077">
        <v>9704617693</v>
      </c>
      <c r="D1077" s="1">
        <v>44131</v>
      </c>
      <c r="E1077" s="1">
        <v>44161</v>
      </c>
      <c r="F1077">
        <v>7234</v>
      </c>
      <c r="G1077">
        <v>1</v>
      </c>
      <c r="H1077">
        <v>1</v>
      </c>
      <c r="I1077" s="1">
        <v>44168</v>
      </c>
      <c r="J1077">
        <v>37</v>
      </c>
      <c r="K1077">
        <v>7</v>
      </c>
    </row>
    <row r="1078" spans="1:11" x14ac:dyDescent="0.3">
      <c r="A1078" t="s">
        <v>17</v>
      </c>
      <c r="B1078" t="s">
        <v>18</v>
      </c>
      <c r="C1078">
        <v>4360072261</v>
      </c>
      <c r="D1078" s="1">
        <v>44099</v>
      </c>
      <c r="E1078" s="1">
        <v>44129</v>
      </c>
      <c r="F1078">
        <v>3604</v>
      </c>
      <c r="G1078">
        <v>0</v>
      </c>
      <c r="H1078">
        <v>0</v>
      </c>
      <c r="I1078" s="1">
        <v>44126</v>
      </c>
      <c r="J1078">
        <v>27</v>
      </c>
      <c r="K1078">
        <v>0</v>
      </c>
    </row>
    <row r="1079" spans="1:11" x14ac:dyDescent="0.3">
      <c r="A1079" t="s">
        <v>22</v>
      </c>
      <c r="B1079" t="s">
        <v>36</v>
      </c>
      <c r="C1079">
        <v>4364390277</v>
      </c>
      <c r="D1079" s="1">
        <v>44108</v>
      </c>
      <c r="E1079" s="1">
        <v>44138</v>
      </c>
      <c r="F1079">
        <v>9452</v>
      </c>
      <c r="G1079">
        <v>1</v>
      </c>
      <c r="H1079">
        <v>1</v>
      </c>
      <c r="I1079" s="1">
        <v>44162</v>
      </c>
      <c r="J1079">
        <v>54</v>
      </c>
      <c r="K1079">
        <v>24</v>
      </c>
    </row>
    <row r="1080" spans="1:11" x14ac:dyDescent="0.3">
      <c r="A1080" t="s">
        <v>11</v>
      </c>
      <c r="B1080" t="s">
        <v>105</v>
      </c>
      <c r="C1080">
        <v>4365495636</v>
      </c>
      <c r="D1080" s="1">
        <v>44286</v>
      </c>
      <c r="E1080" s="1">
        <v>44316</v>
      </c>
      <c r="F1080">
        <v>7544</v>
      </c>
      <c r="G1080">
        <v>0</v>
      </c>
      <c r="H1080">
        <v>0</v>
      </c>
      <c r="I1080" s="1">
        <v>44314</v>
      </c>
      <c r="J1080">
        <v>28</v>
      </c>
      <c r="K1080">
        <v>0</v>
      </c>
    </row>
    <row r="1081" spans="1:11" x14ac:dyDescent="0.3">
      <c r="A1081" t="s">
        <v>20</v>
      </c>
      <c r="B1081" t="s">
        <v>43</v>
      </c>
      <c r="C1081">
        <v>4369910958</v>
      </c>
      <c r="D1081" s="1">
        <v>44504</v>
      </c>
      <c r="E1081" s="1">
        <v>44534</v>
      </c>
      <c r="F1081">
        <v>3262</v>
      </c>
      <c r="G1081">
        <v>0</v>
      </c>
      <c r="H1081">
        <v>0</v>
      </c>
      <c r="I1081" s="1">
        <v>44505</v>
      </c>
      <c r="J1081">
        <v>1</v>
      </c>
      <c r="K1081">
        <v>0</v>
      </c>
    </row>
    <row r="1082" spans="1:11" x14ac:dyDescent="0.3">
      <c r="A1082" t="s">
        <v>20</v>
      </c>
      <c r="B1082" t="s">
        <v>25</v>
      </c>
      <c r="C1082">
        <v>4371325400</v>
      </c>
      <c r="D1082" s="1">
        <v>44229</v>
      </c>
      <c r="E1082" s="1">
        <v>44259</v>
      </c>
      <c r="F1082">
        <v>2460</v>
      </c>
      <c r="G1082">
        <v>0</v>
      </c>
      <c r="H1082">
        <v>0</v>
      </c>
      <c r="I1082" s="1">
        <v>44244</v>
      </c>
      <c r="J1082">
        <v>15</v>
      </c>
      <c r="K1082">
        <v>0</v>
      </c>
    </row>
    <row r="1083" spans="1:11" x14ac:dyDescent="0.3">
      <c r="A1083" t="s">
        <v>13</v>
      </c>
      <c r="B1083" t="s">
        <v>95</v>
      </c>
      <c r="C1083">
        <v>4371434034</v>
      </c>
      <c r="D1083" s="1">
        <v>43884</v>
      </c>
      <c r="E1083" s="1">
        <v>43914</v>
      </c>
      <c r="F1083">
        <v>8308</v>
      </c>
      <c r="G1083">
        <v>0</v>
      </c>
      <c r="H1083">
        <v>0</v>
      </c>
      <c r="I1083" s="1">
        <v>43926</v>
      </c>
      <c r="J1083">
        <v>42</v>
      </c>
      <c r="K1083">
        <v>12</v>
      </c>
    </row>
    <row r="1084" spans="1:11" x14ac:dyDescent="0.3">
      <c r="A1084" t="s">
        <v>20</v>
      </c>
      <c r="B1084" t="s">
        <v>81</v>
      </c>
      <c r="C1084">
        <v>4373510378</v>
      </c>
      <c r="D1084" s="1">
        <v>43936</v>
      </c>
      <c r="E1084" s="1">
        <v>43966</v>
      </c>
      <c r="F1084">
        <v>3885</v>
      </c>
      <c r="G1084">
        <v>0</v>
      </c>
      <c r="H1084">
        <v>0</v>
      </c>
      <c r="I1084" s="1">
        <v>43944</v>
      </c>
      <c r="J1084">
        <v>8</v>
      </c>
      <c r="K1084">
        <v>0</v>
      </c>
    </row>
    <row r="1085" spans="1:11" x14ac:dyDescent="0.3">
      <c r="A1085" t="s">
        <v>17</v>
      </c>
      <c r="B1085" t="s">
        <v>18</v>
      </c>
      <c r="C1085">
        <v>4380014151</v>
      </c>
      <c r="D1085" s="1">
        <v>44281</v>
      </c>
      <c r="E1085" s="1">
        <v>44311</v>
      </c>
      <c r="F1085">
        <v>9265</v>
      </c>
      <c r="G1085">
        <v>1</v>
      </c>
      <c r="H1085">
        <v>0</v>
      </c>
      <c r="I1085" s="1">
        <v>44312</v>
      </c>
      <c r="J1085">
        <v>31</v>
      </c>
      <c r="K1085">
        <v>1</v>
      </c>
    </row>
    <row r="1086" spans="1:11" x14ac:dyDescent="0.3">
      <c r="A1086" t="s">
        <v>22</v>
      </c>
      <c r="B1086" t="s">
        <v>53</v>
      </c>
      <c r="C1086">
        <v>4381512590</v>
      </c>
      <c r="D1086" s="1">
        <v>44502</v>
      </c>
      <c r="E1086" s="1">
        <v>44532</v>
      </c>
      <c r="F1086">
        <v>6828</v>
      </c>
      <c r="G1086">
        <v>0</v>
      </c>
      <c r="H1086">
        <v>0</v>
      </c>
      <c r="I1086" s="1">
        <v>44536</v>
      </c>
      <c r="J1086">
        <v>34</v>
      </c>
      <c r="K1086">
        <v>4</v>
      </c>
    </row>
    <row r="1087" spans="1:11" x14ac:dyDescent="0.3">
      <c r="A1087" t="s">
        <v>22</v>
      </c>
      <c r="B1087" t="s">
        <v>86</v>
      </c>
      <c r="C1087">
        <v>4384814254</v>
      </c>
      <c r="D1087" s="1">
        <v>44316</v>
      </c>
      <c r="E1087" s="1">
        <v>44346</v>
      </c>
      <c r="F1087">
        <v>2734</v>
      </c>
      <c r="G1087">
        <v>0</v>
      </c>
      <c r="H1087">
        <v>0</v>
      </c>
      <c r="I1087" s="1">
        <v>44326</v>
      </c>
      <c r="J1087">
        <v>10</v>
      </c>
      <c r="K1087">
        <v>0</v>
      </c>
    </row>
    <row r="1088" spans="1:11" x14ac:dyDescent="0.3">
      <c r="A1088" t="s">
        <v>20</v>
      </c>
      <c r="B1088" t="s">
        <v>69</v>
      </c>
      <c r="C1088">
        <v>4386748004</v>
      </c>
      <c r="D1088" s="1">
        <v>44214</v>
      </c>
      <c r="E1088" s="1">
        <v>44244</v>
      </c>
      <c r="F1088">
        <v>7229</v>
      </c>
      <c r="G1088">
        <v>0</v>
      </c>
      <c r="H1088">
        <v>0</v>
      </c>
      <c r="I1088" s="1">
        <v>44246</v>
      </c>
      <c r="J1088">
        <v>32</v>
      </c>
      <c r="K1088">
        <v>2</v>
      </c>
    </row>
    <row r="1089" spans="1:11" x14ac:dyDescent="0.3">
      <c r="A1089" t="s">
        <v>11</v>
      </c>
      <c r="B1089" t="s">
        <v>44</v>
      </c>
      <c r="C1089">
        <v>4392918366</v>
      </c>
      <c r="D1089" s="1">
        <v>43900</v>
      </c>
      <c r="E1089" s="1">
        <v>43930</v>
      </c>
      <c r="F1089">
        <v>8187</v>
      </c>
      <c r="G1089">
        <v>0</v>
      </c>
      <c r="H1089">
        <v>0</v>
      </c>
      <c r="I1089" s="1">
        <v>43925</v>
      </c>
      <c r="J1089">
        <v>25</v>
      </c>
      <c r="K1089">
        <v>0</v>
      </c>
    </row>
    <row r="1090" spans="1:11" x14ac:dyDescent="0.3">
      <c r="A1090" t="s">
        <v>17</v>
      </c>
      <c r="B1090" t="s">
        <v>101</v>
      </c>
      <c r="C1090">
        <v>4395512737</v>
      </c>
      <c r="D1090" s="1">
        <v>44413</v>
      </c>
      <c r="E1090" s="1">
        <v>44443</v>
      </c>
      <c r="F1090">
        <v>7213</v>
      </c>
      <c r="G1090">
        <v>1</v>
      </c>
      <c r="H1090">
        <v>0</v>
      </c>
      <c r="I1090" s="1">
        <v>44452</v>
      </c>
      <c r="J1090">
        <v>39</v>
      </c>
      <c r="K1090">
        <v>9</v>
      </c>
    </row>
    <row r="1091" spans="1:11" x14ac:dyDescent="0.3">
      <c r="A1091" t="s">
        <v>11</v>
      </c>
      <c r="B1091" t="s">
        <v>114</v>
      </c>
      <c r="C1091">
        <v>4396260953</v>
      </c>
      <c r="D1091" s="1">
        <v>44288</v>
      </c>
      <c r="E1091" s="1">
        <v>44318</v>
      </c>
      <c r="F1091">
        <v>5667</v>
      </c>
      <c r="G1091">
        <v>0</v>
      </c>
      <c r="H1091">
        <v>0</v>
      </c>
      <c r="I1091" s="1">
        <v>44302</v>
      </c>
      <c r="J1091">
        <v>14</v>
      </c>
      <c r="K1091">
        <v>0</v>
      </c>
    </row>
    <row r="1092" spans="1:11" x14ac:dyDescent="0.3">
      <c r="A1092" t="s">
        <v>22</v>
      </c>
      <c r="B1092" t="s">
        <v>53</v>
      </c>
      <c r="C1092">
        <v>4398006570</v>
      </c>
      <c r="D1092" s="1">
        <v>44469</v>
      </c>
      <c r="E1092" s="1">
        <v>44499</v>
      </c>
      <c r="F1092">
        <v>4481</v>
      </c>
      <c r="G1092">
        <v>0</v>
      </c>
      <c r="H1092">
        <v>0</v>
      </c>
      <c r="I1092" s="1">
        <v>44498</v>
      </c>
      <c r="J1092">
        <v>29</v>
      </c>
      <c r="K1092">
        <v>0</v>
      </c>
    </row>
    <row r="1093" spans="1:11" x14ac:dyDescent="0.3">
      <c r="A1093" t="s">
        <v>13</v>
      </c>
      <c r="B1093" t="s">
        <v>74</v>
      </c>
      <c r="C1093">
        <v>2265242643</v>
      </c>
      <c r="D1093" s="1">
        <v>44135</v>
      </c>
      <c r="E1093" s="1">
        <v>44165</v>
      </c>
      <c r="F1093">
        <v>7007</v>
      </c>
      <c r="G1093">
        <v>1</v>
      </c>
      <c r="H1093">
        <v>0</v>
      </c>
      <c r="I1093" s="1">
        <v>44172</v>
      </c>
      <c r="J1093">
        <v>37</v>
      </c>
      <c r="K1093">
        <v>7</v>
      </c>
    </row>
    <row r="1094" spans="1:11" x14ac:dyDescent="0.3">
      <c r="A1094" t="s">
        <v>20</v>
      </c>
      <c r="B1094" t="s">
        <v>81</v>
      </c>
      <c r="C1094">
        <v>4408670788</v>
      </c>
      <c r="D1094" s="1">
        <v>44319</v>
      </c>
      <c r="E1094" s="1">
        <v>44349</v>
      </c>
      <c r="F1094">
        <v>2332</v>
      </c>
      <c r="G1094">
        <v>0</v>
      </c>
      <c r="H1094">
        <v>0</v>
      </c>
      <c r="I1094" s="1">
        <v>44326</v>
      </c>
      <c r="J1094">
        <v>7</v>
      </c>
      <c r="K1094">
        <v>0</v>
      </c>
    </row>
    <row r="1095" spans="1:11" x14ac:dyDescent="0.3">
      <c r="A1095" t="s">
        <v>13</v>
      </c>
      <c r="B1095" t="s">
        <v>95</v>
      </c>
      <c r="C1095">
        <v>4419510167</v>
      </c>
      <c r="D1095" s="1">
        <v>44362</v>
      </c>
      <c r="E1095" s="1">
        <v>44392</v>
      </c>
      <c r="F1095">
        <v>4414</v>
      </c>
      <c r="G1095">
        <v>0</v>
      </c>
      <c r="H1095">
        <v>0</v>
      </c>
      <c r="I1095" s="1">
        <v>44396</v>
      </c>
      <c r="J1095">
        <v>34</v>
      </c>
      <c r="K1095">
        <v>4</v>
      </c>
    </row>
    <row r="1096" spans="1:11" x14ac:dyDescent="0.3">
      <c r="A1096" t="s">
        <v>22</v>
      </c>
      <c r="B1096" t="s">
        <v>23</v>
      </c>
      <c r="C1096">
        <v>4421046102</v>
      </c>
      <c r="D1096" s="1">
        <v>43991</v>
      </c>
      <c r="E1096" s="1">
        <v>44021</v>
      </c>
      <c r="F1096">
        <v>6444</v>
      </c>
      <c r="G1096">
        <v>0</v>
      </c>
      <c r="H1096">
        <v>0</v>
      </c>
      <c r="I1096" s="1">
        <v>44024</v>
      </c>
      <c r="J1096">
        <v>33</v>
      </c>
      <c r="K1096">
        <v>3</v>
      </c>
    </row>
    <row r="1097" spans="1:11" x14ac:dyDescent="0.3">
      <c r="A1097" t="s">
        <v>22</v>
      </c>
      <c r="B1097" t="s">
        <v>23</v>
      </c>
      <c r="C1097">
        <v>4426647863</v>
      </c>
      <c r="D1097" s="1">
        <v>44129</v>
      </c>
      <c r="E1097" s="1">
        <v>44159</v>
      </c>
      <c r="F1097">
        <v>7529</v>
      </c>
      <c r="G1097">
        <v>1</v>
      </c>
      <c r="H1097">
        <v>0</v>
      </c>
      <c r="I1097" s="1">
        <v>44175</v>
      </c>
      <c r="J1097">
        <v>46</v>
      </c>
      <c r="K1097">
        <v>16</v>
      </c>
    </row>
    <row r="1098" spans="1:11" x14ac:dyDescent="0.3">
      <c r="A1098" t="s">
        <v>20</v>
      </c>
      <c r="B1098" t="s">
        <v>63</v>
      </c>
      <c r="C1098">
        <v>4433390540</v>
      </c>
      <c r="D1098" s="1">
        <v>43942</v>
      </c>
      <c r="E1098" s="1">
        <v>43972</v>
      </c>
      <c r="F1098">
        <v>4962</v>
      </c>
      <c r="G1098">
        <v>0</v>
      </c>
      <c r="H1098">
        <v>0</v>
      </c>
      <c r="I1098" s="1">
        <v>43990</v>
      </c>
      <c r="J1098">
        <v>48</v>
      </c>
      <c r="K1098">
        <v>18</v>
      </c>
    </row>
    <row r="1099" spans="1:11" x14ac:dyDescent="0.3">
      <c r="A1099" t="s">
        <v>11</v>
      </c>
      <c r="B1099" t="s">
        <v>94</v>
      </c>
      <c r="C1099">
        <v>4444986261</v>
      </c>
      <c r="D1099" s="1">
        <v>44398</v>
      </c>
      <c r="E1099" s="1">
        <v>44428</v>
      </c>
      <c r="F1099">
        <v>8177</v>
      </c>
      <c r="G1099">
        <v>1</v>
      </c>
      <c r="H1099">
        <v>1</v>
      </c>
      <c r="I1099" s="1">
        <v>44437</v>
      </c>
      <c r="J1099">
        <v>39</v>
      </c>
      <c r="K1099">
        <v>9</v>
      </c>
    </row>
    <row r="1100" spans="1:11" x14ac:dyDescent="0.3">
      <c r="A1100" t="s">
        <v>11</v>
      </c>
      <c r="B1100" t="s">
        <v>39</v>
      </c>
      <c r="C1100">
        <v>4450632944</v>
      </c>
      <c r="D1100" s="1">
        <v>44329</v>
      </c>
      <c r="E1100" s="1">
        <v>44359</v>
      </c>
      <c r="F1100">
        <v>7087</v>
      </c>
      <c r="G1100">
        <v>0</v>
      </c>
      <c r="H1100">
        <v>0</v>
      </c>
      <c r="I1100" s="1">
        <v>44355</v>
      </c>
      <c r="J1100">
        <v>26</v>
      </c>
      <c r="K1100">
        <v>0</v>
      </c>
    </row>
    <row r="1101" spans="1:11" x14ac:dyDescent="0.3">
      <c r="A1101" t="s">
        <v>11</v>
      </c>
      <c r="B1101" t="s">
        <v>87</v>
      </c>
      <c r="C1101">
        <v>4454426709</v>
      </c>
      <c r="D1101" s="1">
        <v>44481</v>
      </c>
      <c r="E1101" s="1">
        <v>44511</v>
      </c>
      <c r="F1101">
        <v>6623</v>
      </c>
      <c r="G1101">
        <v>0</v>
      </c>
      <c r="H1101">
        <v>0</v>
      </c>
      <c r="I1101" s="1">
        <v>44490</v>
      </c>
      <c r="J1101">
        <v>9</v>
      </c>
      <c r="K1101">
        <v>0</v>
      </c>
    </row>
    <row r="1102" spans="1:11" x14ac:dyDescent="0.3">
      <c r="A1102" t="s">
        <v>13</v>
      </c>
      <c r="B1102" t="s">
        <v>75</v>
      </c>
      <c r="C1102">
        <v>5025604819</v>
      </c>
      <c r="D1102" s="1">
        <v>44138</v>
      </c>
      <c r="E1102" s="1">
        <v>44168</v>
      </c>
      <c r="F1102">
        <v>6404</v>
      </c>
      <c r="G1102">
        <v>1</v>
      </c>
      <c r="H1102">
        <v>1</v>
      </c>
      <c r="I1102" s="1">
        <v>44191</v>
      </c>
      <c r="J1102">
        <v>53</v>
      </c>
      <c r="K1102">
        <v>23</v>
      </c>
    </row>
    <row r="1103" spans="1:11" x14ac:dyDescent="0.3">
      <c r="A1103" t="s">
        <v>22</v>
      </c>
      <c r="B1103" t="s">
        <v>47</v>
      </c>
      <c r="C1103">
        <v>4458878337</v>
      </c>
      <c r="D1103" s="1">
        <v>43973</v>
      </c>
      <c r="E1103" s="1">
        <v>44003</v>
      </c>
      <c r="F1103">
        <v>4216</v>
      </c>
      <c r="G1103">
        <v>1</v>
      </c>
      <c r="H1103">
        <v>0</v>
      </c>
      <c r="I1103" s="1">
        <v>44026</v>
      </c>
      <c r="J1103">
        <v>53</v>
      </c>
      <c r="K1103">
        <v>23</v>
      </c>
    </row>
    <row r="1104" spans="1:11" x14ac:dyDescent="0.3">
      <c r="A1104" t="s">
        <v>20</v>
      </c>
      <c r="B1104" t="s">
        <v>108</v>
      </c>
      <c r="C1104">
        <v>4462653546</v>
      </c>
      <c r="D1104" s="1">
        <v>44045</v>
      </c>
      <c r="E1104" s="1">
        <v>44075</v>
      </c>
      <c r="F1104">
        <v>5717</v>
      </c>
      <c r="G1104">
        <v>0</v>
      </c>
      <c r="H1104">
        <v>0</v>
      </c>
      <c r="I1104" s="1">
        <v>44069</v>
      </c>
      <c r="J1104">
        <v>24</v>
      </c>
      <c r="K1104">
        <v>0</v>
      </c>
    </row>
    <row r="1105" spans="1:11" x14ac:dyDescent="0.3">
      <c r="A1105" t="s">
        <v>22</v>
      </c>
      <c r="B1105" t="s">
        <v>72</v>
      </c>
      <c r="C1105">
        <v>4464051329</v>
      </c>
      <c r="D1105" s="1">
        <v>44093</v>
      </c>
      <c r="E1105" s="1">
        <v>44123</v>
      </c>
      <c r="F1105">
        <v>4141</v>
      </c>
      <c r="G1105">
        <v>1</v>
      </c>
      <c r="H1105">
        <v>0</v>
      </c>
      <c r="I1105" s="1">
        <v>44121</v>
      </c>
      <c r="J1105">
        <v>28</v>
      </c>
      <c r="K1105">
        <v>0</v>
      </c>
    </row>
    <row r="1106" spans="1:11" x14ac:dyDescent="0.3">
      <c r="A1106" t="s">
        <v>11</v>
      </c>
      <c r="B1106" t="s">
        <v>54</v>
      </c>
      <c r="C1106">
        <v>4465814850</v>
      </c>
      <c r="D1106" s="1">
        <v>44298</v>
      </c>
      <c r="E1106" s="1">
        <v>44328</v>
      </c>
      <c r="F1106">
        <v>6333</v>
      </c>
      <c r="G1106">
        <v>0</v>
      </c>
      <c r="H1106">
        <v>0</v>
      </c>
      <c r="I1106" s="1">
        <v>44310</v>
      </c>
      <c r="J1106">
        <v>12</v>
      </c>
      <c r="K1106">
        <v>0</v>
      </c>
    </row>
    <row r="1107" spans="1:11" x14ac:dyDescent="0.3">
      <c r="A1107" t="s">
        <v>11</v>
      </c>
      <c r="B1107" t="s">
        <v>64</v>
      </c>
      <c r="C1107">
        <v>4469521566</v>
      </c>
      <c r="D1107" s="1">
        <v>44312</v>
      </c>
      <c r="E1107" s="1">
        <v>44342</v>
      </c>
      <c r="F1107">
        <v>4379</v>
      </c>
      <c r="G1107">
        <v>0</v>
      </c>
      <c r="H1107">
        <v>0</v>
      </c>
      <c r="I1107" s="1">
        <v>44328</v>
      </c>
      <c r="J1107">
        <v>16</v>
      </c>
      <c r="K1107">
        <v>0</v>
      </c>
    </row>
    <row r="1108" spans="1:11" x14ac:dyDescent="0.3">
      <c r="A1108" t="s">
        <v>17</v>
      </c>
      <c r="B1108" t="s">
        <v>28</v>
      </c>
      <c r="C1108">
        <v>4475076763</v>
      </c>
      <c r="D1108" s="1">
        <v>43908</v>
      </c>
      <c r="E1108" s="1">
        <v>43938</v>
      </c>
      <c r="F1108">
        <v>6993</v>
      </c>
      <c r="G1108">
        <v>0</v>
      </c>
      <c r="H1108">
        <v>0</v>
      </c>
      <c r="I1108" s="1">
        <v>43927</v>
      </c>
      <c r="J1108">
        <v>19</v>
      </c>
      <c r="K1108">
        <v>0</v>
      </c>
    </row>
    <row r="1109" spans="1:11" x14ac:dyDescent="0.3">
      <c r="A1109" t="s">
        <v>13</v>
      </c>
      <c r="B1109" t="s">
        <v>35</v>
      </c>
      <c r="C1109">
        <v>4478015837</v>
      </c>
      <c r="D1109" s="1">
        <v>44404</v>
      </c>
      <c r="E1109" s="1">
        <v>44434</v>
      </c>
      <c r="F1109">
        <v>8768</v>
      </c>
      <c r="G1109">
        <v>0</v>
      </c>
      <c r="H1109">
        <v>0</v>
      </c>
      <c r="I1109" s="1">
        <v>44421</v>
      </c>
      <c r="J1109">
        <v>17</v>
      </c>
      <c r="K1109">
        <v>0</v>
      </c>
    </row>
    <row r="1110" spans="1:11" x14ac:dyDescent="0.3">
      <c r="A1110" t="s">
        <v>22</v>
      </c>
      <c r="B1110" t="s">
        <v>88</v>
      </c>
      <c r="C1110">
        <v>4481983205</v>
      </c>
      <c r="D1110" s="1">
        <v>44072</v>
      </c>
      <c r="E1110" s="1">
        <v>44102</v>
      </c>
      <c r="F1110">
        <v>7067</v>
      </c>
      <c r="G1110">
        <v>0</v>
      </c>
      <c r="H1110">
        <v>0</v>
      </c>
      <c r="I1110" s="1">
        <v>44102</v>
      </c>
      <c r="J1110">
        <v>30</v>
      </c>
      <c r="K1110">
        <v>0</v>
      </c>
    </row>
    <row r="1111" spans="1:11" x14ac:dyDescent="0.3">
      <c r="A1111" t="s">
        <v>20</v>
      </c>
      <c r="B1111" t="s">
        <v>46</v>
      </c>
      <c r="C1111">
        <v>4483283236</v>
      </c>
      <c r="D1111" s="1">
        <v>44398</v>
      </c>
      <c r="E1111" s="1">
        <v>44428</v>
      </c>
      <c r="F1111">
        <v>1586</v>
      </c>
      <c r="G1111">
        <v>0</v>
      </c>
      <c r="H1111">
        <v>0</v>
      </c>
      <c r="I1111" s="1">
        <v>44400</v>
      </c>
      <c r="J1111">
        <v>2</v>
      </c>
      <c r="K1111">
        <v>0</v>
      </c>
    </row>
    <row r="1112" spans="1:11" x14ac:dyDescent="0.3">
      <c r="A1112" t="s">
        <v>20</v>
      </c>
      <c r="B1112" t="s">
        <v>43</v>
      </c>
      <c r="C1112">
        <v>4485970270</v>
      </c>
      <c r="D1112" s="1">
        <v>44051</v>
      </c>
      <c r="E1112" s="1">
        <v>44081</v>
      </c>
      <c r="F1112">
        <v>4152</v>
      </c>
      <c r="G1112">
        <v>0</v>
      </c>
      <c r="H1112">
        <v>0</v>
      </c>
      <c r="I1112" s="1">
        <v>44058</v>
      </c>
      <c r="J1112">
        <v>7</v>
      </c>
      <c r="K1112">
        <v>0</v>
      </c>
    </row>
    <row r="1113" spans="1:11" x14ac:dyDescent="0.3">
      <c r="A1113" t="s">
        <v>11</v>
      </c>
      <c r="B1113" t="s">
        <v>48</v>
      </c>
      <c r="C1113">
        <v>4489585769</v>
      </c>
      <c r="D1113" s="1">
        <v>44346</v>
      </c>
      <c r="E1113" s="1">
        <v>44376</v>
      </c>
      <c r="F1113">
        <v>8731</v>
      </c>
      <c r="G1113">
        <v>0</v>
      </c>
      <c r="H1113">
        <v>0</v>
      </c>
      <c r="I1113" s="1">
        <v>44362</v>
      </c>
      <c r="J1113">
        <v>16</v>
      </c>
      <c r="K1113">
        <v>0</v>
      </c>
    </row>
    <row r="1114" spans="1:11" x14ac:dyDescent="0.3">
      <c r="A1114" t="s">
        <v>11</v>
      </c>
      <c r="B1114" t="s">
        <v>61</v>
      </c>
      <c r="C1114">
        <v>4494083848</v>
      </c>
      <c r="D1114" s="1">
        <v>44193</v>
      </c>
      <c r="E1114" s="1">
        <v>44223</v>
      </c>
      <c r="F1114">
        <v>6824</v>
      </c>
      <c r="G1114">
        <v>0</v>
      </c>
      <c r="H1114">
        <v>0</v>
      </c>
      <c r="I1114" s="1">
        <v>44232</v>
      </c>
      <c r="J1114">
        <v>39</v>
      </c>
      <c r="K1114">
        <v>9</v>
      </c>
    </row>
    <row r="1115" spans="1:11" x14ac:dyDescent="0.3">
      <c r="A1115" t="s">
        <v>11</v>
      </c>
      <c r="B1115" t="s">
        <v>110</v>
      </c>
      <c r="C1115">
        <v>4507038116</v>
      </c>
      <c r="D1115" s="1">
        <v>44287</v>
      </c>
      <c r="E1115" s="1">
        <v>44317</v>
      </c>
      <c r="F1115">
        <v>9182</v>
      </c>
      <c r="G1115">
        <v>0</v>
      </c>
      <c r="H1115">
        <v>0</v>
      </c>
      <c r="I1115" s="1">
        <v>44317</v>
      </c>
      <c r="J1115">
        <v>30</v>
      </c>
      <c r="K1115">
        <v>0</v>
      </c>
    </row>
    <row r="1116" spans="1:11" x14ac:dyDescent="0.3">
      <c r="A1116" t="s">
        <v>13</v>
      </c>
      <c r="B1116" t="s">
        <v>16</v>
      </c>
      <c r="C1116">
        <v>4509742801</v>
      </c>
      <c r="D1116" s="1">
        <v>44296</v>
      </c>
      <c r="E1116" s="1">
        <v>44326</v>
      </c>
      <c r="F1116">
        <v>8498</v>
      </c>
      <c r="G1116">
        <v>0</v>
      </c>
      <c r="H1116">
        <v>0</v>
      </c>
      <c r="I1116" s="1">
        <v>44332</v>
      </c>
      <c r="J1116">
        <v>36</v>
      </c>
      <c r="K1116">
        <v>6</v>
      </c>
    </row>
    <row r="1117" spans="1:11" x14ac:dyDescent="0.3">
      <c r="A1117" t="s">
        <v>13</v>
      </c>
      <c r="B1117" t="s">
        <v>74</v>
      </c>
      <c r="C1117">
        <v>1212195050</v>
      </c>
      <c r="D1117" s="1">
        <v>44140</v>
      </c>
      <c r="E1117" s="1">
        <v>44170</v>
      </c>
      <c r="F1117">
        <v>8751</v>
      </c>
      <c r="G1117">
        <v>1</v>
      </c>
      <c r="H1117">
        <v>0</v>
      </c>
      <c r="I1117" s="1">
        <v>44164</v>
      </c>
      <c r="J1117">
        <v>24</v>
      </c>
      <c r="K1117">
        <v>0</v>
      </c>
    </row>
    <row r="1118" spans="1:11" x14ac:dyDescent="0.3">
      <c r="A1118" t="s">
        <v>22</v>
      </c>
      <c r="B1118" t="s">
        <v>36</v>
      </c>
      <c r="C1118">
        <v>4518177634</v>
      </c>
      <c r="D1118" s="1">
        <v>44492</v>
      </c>
      <c r="E1118" s="1">
        <v>44522</v>
      </c>
      <c r="F1118">
        <v>6030</v>
      </c>
      <c r="G1118">
        <v>0</v>
      </c>
      <c r="H1118">
        <v>0</v>
      </c>
      <c r="I1118" s="1">
        <v>44524</v>
      </c>
      <c r="J1118">
        <v>32</v>
      </c>
      <c r="K1118">
        <v>2</v>
      </c>
    </row>
    <row r="1119" spans="1:11" x14ac:dyDescent="0.3">
      <c r="A1119" t="s">
        <v>13</v>
      </c>
      <c r="B1119" t="s">
        <v>68</v>
      </c>
      <c r="C1119">
        <v>2254968962</v>
      </c>
      <c r="D1119" s="1">
        <v>44145</v>
      </c>
      <c r="E1119" s="1">
        <v>44175</v>
      </c>
      <c r="F1119">
        <v>8743</v>
      </c>
      <c r="G1119">
        <v>1</v>
      </c>
      <c r="H1119">
        <v>1</v>
      </c>
      <c r="I1119" s="1">
        <v>44188</v>
      </c>
      <c r="J1119">
        <v>43</v>
      </c>
      <c r="K1119">
        <v>13</v>
      </c>
    </row>
    <row r="1120" spans="1:11" x14ac:dyDescent="0.3">
      <c r="A1120" t="s">
        <v>22</v>
      </c>
      <c r="B1120" t="s">
        <v>26</v>
      </c>
      <c r="C1120">
        <v>4527375934</v>
      </c>
      <c r="D1120" s="1">
        <v>44280</v>
      </c>
      <c r="E1120" s="1">
        <v>44310</v>
      </c>
      <c r="F1120">
        <v>4733</v>
      </c>
      <c r="G1120">
        <v>0</v>
      </c>
      <c r="H1120">
        <v>0</v>
      </c>
      <c r="I1120" s="1">
        <v>44294</v>
      </c>
      <c r="J1120">
        <v>14</v>
      </c>
      <c r="K1120">
        <v>0</v>
      </c>
    </row>
    <row r="1121" spans="1:11" x14ac:dyDescent="0.3">
      <c r="A1121" t="s">
        <v>11</v>
      </c>
      <c r="B1121" t="s">
        <v>114</v>
      </c>
      <c r="C1121">
        <v>4534576559</v>
      </c>
      <c r="D1121" s="1">
        <v>44199</v>
      </c>
      <c r="E1121" s="1">
        <v>44229</v>
      </c>
      <c r="F1121">
        <v>9137</v>
      </c>
      <c r="G1121">
        <v>0</v>
      </c>
      <c r="H1121">
        <v>0</v>
      </c>
      <c r="I1121" s="1">
        <v>44212</v>
      </c>
      <c r="J1121">
        <v>13</v>
      </c>
      <c r="K1121">
        <v>0</v>
      </c>
    </row>
    <row r="1122" spans="1:11" x14ac:dyDescent="0.3">
      <c r="A1122" t="s">
        <v>13</v>
      </c>
      <c r="B1122" t="s">
        <v>84</v>
      </c>
      <c r="C1122">
        <v>4538309227</v>
      </c>
      <c r="D1122" s="1">
        <v>44081</v>
      </c>
      <c r="E1122" s="1">
        <v>44111</v>
      </c>
      <c r="F1122">
        <v>7207</v>
      </c>
      <c r="G1122">
        <v>0</v>
      </c>
      <c r="H1122">
        <v>0</v>
      </c>
      <c r="I1122" s="1">
        <v>44104</v>
      </c>
      <c r="J1122">
        <v>23</v>
      </c>
      <c r="K1122">
        <v>0</v>
      </c>
    </row>
    <row r="1123" spans="1:11" x14ac:dyDescent="0.3">
      <c r="A1123" t="s">
        <v>11</v>
      </c>
      <c r="B1123" t="s">
        <v>57</v>
      </c>
      <c r="C1123">
        <v>4540004449</v>
      </c>
      <c r="D1123" s="1">
        <v>44389</v>
      </c>
      <c r="E1123" s="1">
        <v>44419</v>
      </c>
      <c r="F1123">
        <v>8520</v>
      </c>
      <c r="G1123">
        <v>0</v>
      </c>
      <c r="H1123">
        <v>0</v>
      </c>
      <c r="I1123" s="1">
        <v>44421</v>
      </c>
      <c r="J1123">
        <v>32</v>
      </c>
      <c r="K1123">
        <v>2</v>
      </c>
    </row>
    <row r="1124" spans="1:11" x14ac:dyDescent="0.3">
      <c r="A1124" t="s">
        <v>20</v>
      </c>
      <c r="B1124" t="s">
        <v>80</v>
      </c>
      <c r="C1124">
        <v>4540037935</v>
      </c>
      <c r="D1124" s="1">
        <v>43927</v>
      </c>
      <c r="E1124" s="1">
        <v>43957</v>
      </c>
      <c r="F1124">
        <v>4941</v>
      </c>
      <c r="G1124">
        <v>0</v>
      </c>
      <c r="H1124">
        <v>0</v>
      </c>
      <c r="I1124" s="1">
        <v>43956</v>
      </c>
      <c r="J1124">
        <v>29</v>
      </c>
      <c r="K1124">
        <v>0</v>
      </c>
    </row>
    <row r="1125" spans="1:11" x14ac:dyDescent="0.3">
      <c r="A1125" t="s">
        <v>13</v>
      </c>
      <c r="B1125" t="s">
        <v>92</v>
      </c>
      <c r="C1125">
        <v>4560936162</v>
      </c>
      <c r="D1125" s="1">
        <v>44277</v>
      </c>
      <c r="E1125" s="1">
        <v>44307</v>
      </c>
      <c r="F1125">
        <v>7200</v>
      </c>
      <c r="G1125">
        <v>0</v>
      </c>
      <c r="H1125">
        <v>0</v>
      </c>
      <c r="I1125" s="1">
        <v>44301</v>
      </c>
      <c r="J1125">
        <v>24</v>
      </c>
      <c r="K1125">
        <v>0</v>
      </c>
    </row>
    <row r="1126" spans="1:11" x14ac:dyDescent="0.3">
      <c r="A1126" t="s">
        <v>11</v>
      </c>
      <c r="B1126" t="s">
        <v>50</v>
      </c>
      <c r="C1126">
        <v>4565113116</v>
      </c>
      <c r="D1126" s="1">
        <v>44099</v>
      </c>
      <c r="E1126" s="1">
        <v>44129</v>
      </c>
      <c r="F1126">
        <v>6946</v>
      </c>
      <c r="G1126">
        <v>0</v>
      </c>
      <c r="H1126">
        <v>0</v>
      </c>
      <c r="I1126" s="1">
        <v>44137</v>
      </c>
      <c r="J1126">
        <v>38</v>
      </c>
      <c r="K1126">
        <v>8</v>
      </c>
    </row>
    <row r="1127" spans="1:11" x14ac:dyDescent="0.3">
      <c r="A1127" t="s">
        <v>22</v>
      </c>
      <c r="B1127" t="s">
        <v>88</v>
      </c>
      <c r="C1127">
        <v>4566394525</v>
      </c>
      <c r="D1127" s="1">
        <v>43834</v>
      </c>
      <c r="E1127" s="1">
        <v>43864</v>
      </c>
      <c r="F1127">
        <v>5591</v>
      </c>
      <c r="G1127">
        <v>0</v>
      </c>
      <c r="H1127">
        <v>0</v>
      </c>
      <c r="I1127" s="1">
        <v>43865</v>
      </c>
      <c r="J1127">
        <v>31</v>
      </c>
      <c r="K1127">
        <v>1</v>
      </c>
    </row>
    <row r="1128" spans="1:11" x14ac:dyDescent="0.3">
      <c r="A1128" t="s">
        <v>13</v>
      </c>
      <c r="B1128" t="s">
        <v>59</v>
      </c>
      <c r="C1128">
        <v>4570744904</v>
      </c>
      <c r="D1128" s="1">
        <v>44250</v>
      </c>
      <c r="E1128" s="1">
        <v>44280</v>
      </c>
      <c r="F1128">
        <v>6752</v>
      </c>
      <c r="G1128">
        <v>0</v>
      </c>
      <c r="H1128">
        <v>0</v>
      </c>
      <c r="I1128" s="1">
        <v>44281</v>
      </c>
      <c r="J1128">
        <v>31</v>
      </c>
      <c r="K1128">
        <v>1</v>
      </c>
    </row>
    <row r="1129" spans="1:11" x14ac:dyDescent="0.3">
      <c r="A1129" t="s">
        <v>22</v>
      </c>
      <c r="B1129" t="s">
        <v>36</v>
      </c>
      <c r="C1129">
        <v>4583643866</v>
      </c>
      <c r="D1129" s="1">
        <v>43950</v>
      </c>
      <c r="E1129" s="1">
        <v>43980</v>
      </c>
      <c r="F1129">
        <v>8478</v>
      </c>
      <c r="G1129">
        <v>0</v>
      </c>
      <c r="H1129">
        <v>0</v>
      </c>
      <c r="I1129" s="1">
        <v>43989</v>
      </c>
      <c r="J1129">
        <v>39</v>
      </c>
      <c r="K1129">
        <v>9</v>
      </c>
    </row>
    <row r="1130" spans="1:11" x14ac:dyDescent="0.3">
      <c r="A1130" t="s">
        <v>13</v>
      </c>
      <c r="B1130" t="s">
        <v>41</v>
      </c>
      <c r="C1130">
        <v>8867732285</v>
      </c>
      <c r="D1130" s="1">
        <v>44130</v>
      </c>
      <c r="E1130" s="1">
        <v>44160</v>
      </c>
      <c r="F1130">
        <v>9651</v>
      </c>
      <c r="G1130">
        <v>1</v>
      </c>
      <c r="H1130">
        <v>0</v>
      </c>
      <c r="I1130" s="1">
        <v>44161</v>
      </c>
      <c r="J1130">
        <v>31</v>
      </c>
      <c r="K1130">
        <v>1</v>
      </c>
    </row>
    <row r="1131" spans="1:11" x14ac:dyDescent="0.3">
      <c r="A1131" t="s">
        <v>11</v>
      </c>
      <c r="B1131" t="s">
        <v>54</v>
      </c>
      <c r="C1131">
        <v>4587287662</v>
      </c>
      <c r="D1131" s="1">
        <v>43878</v>
      </c>
      <c r="E1131" s="1">
        <v>43908</v>
      </c>
      <c r="F1131">
        <v>6195</v>
      </c>
      <c r="G1131">
        <v>0</v>
      </c>
      <c r="H1131">
        <v>0</v>
      </c>
      <c r="I1131" s="1">
        <v>43900</v>
      </c>
      <c r="J1131">
        <v>22</v>
      </c>
      <c r="K1131">
        <v>0</v>
      </c>
    </row>
    <row r="1132" spans="1:11" x14ac:dyDescent="0.3">
      <c r="A1132" t="s">
        <v>17</v>
      </c>
      <c r="B1132" t="s">
        <v>97</v>
      </c>
      <c r="C1132">
        <v>4588532423</v>
      </c>
      <c r="D1132" s="1">
        <v>44267</v>
      </c>
      <c r="E1132" s="1">
        <v>44297</v>
      </c>
      <c r="F1132">
        <v>5852</v>
      </c>
      <c r="G1132">
        <v>1</v>
      </c>
      <c r="H1132">
        <v>0</v>
      </c>
      <c r="I1132" s="1">
        <v>44314</v>
      </c>
      <c r="J1132">
        <v>47</v>
      </c>
      <c r="K1132">
        <v>17</v>
      </c>
    </row>
    <row r="1133" spans="1:11" x14ac:dyDescent="0.3">
      <c r="A1133" t="s">
        <v>22</v>
      </c>
      <c r="B1133" t="s">
        <v>96</v>
      </c>
      <c r="C1133">
        <v>4589265593</v>
      </c>
      <c r="D1133" s="1">
        <v>44231</v>
      </c>
      <c r="E1133" s="1">
        <v>44261</v>
      </c>
      <c r="F1133">
        <v>5653</v>
      </c>
      <c r="G1133">
        <v>0</v>
      </c>
      <c r="H1133">
        <v>0</v>
      </c>
      <c r="I1133" s="1">
        <v>44255</v>
      </c>
      <c r="J1133">
        <v>24</v>
      </c>
      <c r="K1133">
        <v>0</v>
      </c>
    </row>
    <row r="1134" spans="1:11" x14ac:dyDescent="0.3">
      <c r="A1134" t="s">
        <v>11</v>
      </c>
      <c r="B1134" t="s">
        <v>45</v>
      </c>
      <c r="C1134">
        <v>4589989662</v>
      </c>
      <c r="D1134" s="1">
        <v>44091</v>
      </c>
      <c r="E1134" s="1">
        <v>44121</v>
      </c>
      <c r="F1134">
        <v>9416</v>
      </c>
      <c r="G1134">
        <v>1</v>
      </c>
      <c r="H1134">
        <v>0</v>
      </c>
      <c r="I1134" s="1">
        <v>44122</v>
      </c>
      <c r="J1134">
        <v>31</v>
      </c>
      <c r="K1134">
        <v>1</v>
      </c>
    </row>
    <row r="1135" spans="1:11" x14ac:dyDescent="0.3">
      <c r="A1135" t="s">
        <v>13</v>
      </c>
      <c r="B1135" t="s">
        <v>14</v>
      </c>
      <c r="C1135">
        <v>7619716138</v>
      </c>
      <c r="D1135" s="1">
        <v>44153</v>
      </c>
      <c r="E1135" s="1">
        <v>44183</v>
      </c>
      <c r="F1135">
        <v>8639</v>
      </c>
      <c r="G1135">
        <v>1</v>
      </c>
      <c r="H1135">
        <v>0</v>
      </c>
      <c r="I1135" s="1">
        <v>44228</v>
      </c>
      <c r="J1135">
        <v>75</v>
      </c>
      <c r="K1135">
        <v>45</v>
      </c>
    </row>
    <row r="1136" spans="1:11" x14ac:dyDescent="0.3">
      <c r="A1136" t="s">
        <v>11</v>
      </c>
      <c r="B1136" t="s">
        <v>94</v>
      </c>
      <c r="C1136">
        <v>4595561744</v>
      </c>
      <c r="D1136" s="1">
        <v>44378</v>
      </c>
      <c r="E1136" s="1">
        <v>44408</v>
      </c>
      <c r="F1136">
        <v>5028</v>
      </c>
      <c r="G1136">
        <v>0</v>
      </c>
      <c r="H1136">
        <v>0</v>
      </c>
      <c r="I1136" s="1">
        <v>44395</v>
      </c>
      <c r="J1136">
        <v>17</v>
      </c>
      <c r="K1136">
        <v>0</v>
      </c>
    </row>
    <row r="1137" spans="1:11" x14ac:dyDescent="0.3">
      <c r="A1137" t="s">
        <v>22</v>
      </c>
      <c r="B1137" t="s">
        <v>65</v>
      </c>
      <c r="C1137">
        <v>4601584321</v>
      </c>
      <c r="D1137" s="1">
        <v>44202</v>
      </c>
      <c r="E1137" s="1">
        <v>44232</v>
      </c>
      <c r="F1137">
        <v>5260</v>
      </c>
      <c r="G1137">
        <v>0</v>
      </c>
      <c r="H1137">
        <v>0</v>
      </c>
      <c r="I1137" s="1">
        <v>44215</v>
      </c>
      <c r="J1137">
        <v>13</v>
      </c>
      <c r="K1137">
        <v>0</v>
      </c>
    </row>
    <row r="1138" spans="1:11" x14ac:dyDescent="0.3">
      <c r="A1138" t="s">
        <v>11</v>
      </c>
      <c r="B1138" t="s">
        <v>39</v>
      </c>
      <c r="C1138">
        <v>4617374678</v>
      </c>
      <c r="D1138" s="1">
        <v>44255</v>
      </c>
      <c r="E1138" s="1">
        <v>44285</v>
      </c>
      <c r="F1138">
        <v>5080</v>
      </c>
      <c r="G1138">
        <v>0</v>
      </c>
      <c r="H1138">
        <v>0</v>
      </c>
      <c r="I1138" s="1">
        <v>44283</v>
      </c>
      <c r="J1138">
        <v>28</v>
      </c>
      <c r="K1138">
        <v>0</v>
      </c>
    </row>
    <row r="1139" spans="1:11" x14ac:dyDescent="0.3">
      <c r="A1139" t="s">
        <v>22</v>
      </c>
      <c r="B1139" t="s">
        <v>65</v>
      </c>
      <c r="C1139">
        <v>4633078854</v>
      </c>
      <c r="D1139" s="1">
        <v>43875</v>
      </c>
      <c r="E1139" s="1">
        <v>43905</v>
      </c>
      <c r="F1139">
        <v>7836</v>
      </c>
      <c r="G1139">
        <v>0</v>
      </c>
      <c r="H1139">
        <v>0</v>
      </c>
      <c r="I1139" s="1">
        <v>43906</v>
      </c>
      <c r="J1139">
        <v>31</v>
      </c>
      <c r="K1139">
        <v>1</v>
      </c>
    </row>
    <row r="1140" spans="1:11" x14ac:dyDescent="0.3">
      <c r="A1140" t="s">
        <v>17</v>
      </c>
      <c r="B1140" t="s">
        <v>40</v>
      </c>
      <c r="C1140">
        <v>4637486931</v>
      </c>
      <c r="D1140" s="1">
        <v>44314</v>
      </c>
      <c r="E1140" s="1">
        <v>44344</v>
      </c>
      <c r="F1140">
        <v>6286</v>
      </c>
      <c r="G1140">
        <v>1</v>
      </c>
      <c r="H1140">
        <v>0</v>
      </c>
      <c r="I1140" s="1">
        <v>44370</v>
      </c>
      <c r="J1140">
        <v>56</v>
      </c>
      <c r="K1140">
        <v>26</v>
      </c>
    </row>
    <row r="1141" spans="1:11" x14ac:dyDescent="0.3">
      <c r="A1141" t="s">
        <v>22</v>
      </c>
      <c r="B1141" t="s">
        <v>82</v>
      </c>
      <c r="C1141">
        <v>4639183363</v>
      </c>
      <c r="D1141" s="1">
        <v>44153</v>
      </c>
      <c r="E1141" s="1">
        <v>44183</v>
      </c>
      <c r="F1141">
        <v>5339</v>
      </c>
      <c r="G1141">
        <v>0</v>
      </c>
      <c r="H1141">
        <v>0</v>
      </c>
      <c r="I1141" s="1">
        <v>44168</v>
      </c>
      <c r="J1141">
        <v>15</v>
      </c>
      <c r="K1141">
        <v>0</v>
      </c>
    </row>
    <row r="1142" spans="1:11" x14ac:dyDescent="0.3">
      <c r="A1142" t="s">
        <v>11</v>
      </c>
      <c r="B1142" t="s">
        <v>55</v>
      </c>
      <c r="C1142">
        <v>4644516545</v>
      </c>
      <c r="D1142" s="1">
        <v>43936</v>
      </c>
      <c r="E1142" s="1">
        <v>43966</v>
      </c>
      <c r="F1142">
        <v>5873</v>
      </c>
      <c r="G1142">
        <v>0</v>
      </c>
      <c r="H1142">
        <v>0</v>
      </c>
      <c r="I1142" s="1">
        <v>43979</v>
      </c>
      <c r="J1142">
        <v>43</v>
      </c>
      <c r="K1142">
        <v>13</v>
      </c>
    </row>
    <row r="1143" spans="1:11" x14ac:dyDescent="0.3">
      <c r="A1143" t="s">
        <v>22</v>
      </c>
      <c r="B1143" t="s">
        <v>85</v>
      </c>
      <c r="C1143">
        <v>4649451107</v>
      </c>
      <c r="D1143" s="1">
        <v>44454</v>
      </c>
      <c r="E1143" s="1">
        <v>44484</v>
      </c>
      <c r="F1143">
        <v>2381</v>
      </c>
      <c r="G1143">
        <v>0</v>
      </c>
      <c r="H1143">
        <v>0</v>
      </c>
      <c r="I1143" s="1">
        <v>44475</v>
      </c>
      <c r="J1143">
        <v>21</v>
      </c>
      <c r="K1143">
        <v>0</v>
      </c>
    </row>
    <row r="1144" spans="1:11" x14ac:dyDescent="0.3">
      <c r="A1144" t="s">
        <v>13</v>
      </c>
      <c r="B1144" t="s">
        <v>92</v>
      </c>
      <c r="C1144">
        <v>4657747158</v>
      </c>
      <c r="D1144" s="1">
        <v>44279</v>
      </c>
      <c r="E1144" s="1">
        <v>44309</v>
      </c>
      <c r="F1144">
        <v>8264</v>
      </c>
      <c r="G1144">
        <v>0</v>
      </c>
      <c r="H1144">
        <v>0</v>
      </c>
      <c r="I1144" s="1">
        <v>44305</v>
      </c>
      <c r="J1144">
        <v>26</v>
      </c>
      <c r="K1144">
        <v>0</v>
      </c>
    </row>
    <row r="1145" spans="1:11" x14ac:dyDescent="0.3">
      <c r="A1145" t="s">
        <v>22</v>
      </c>
      <c r="B1145" t="s">
        <v>24</v>
      </c>
      <c r="C1145">
        <v>4667456223</v>
      </c>
      <c r="D1145" s="1">
        <v>43914</v>
      </c>
      <c r="E1145" s="1">
        <v>43944</v>
      </c>
      <c r="F1145">
        <v>8990</v>
      </c>
      <c r="G1145">
        <v>0</v>
      </c>
      <c r="H1145">
        <v>0</v>
      </c>
      <c r="I1145" s="1">
        <v>43955</v>
      </c>
      <c r="J1145">
        <v>41</v>
      </c>
      <c r="K1145">
        <v>11</v>
      </c>
    </row>
    <row r="1146" spans="1:11" x14ac:dyDescent="0.3">
      <c r="A1146" t="s">
        <v>17</v>
      </c>
      <c r="B1146" t="s">
        <v>101</v>
      </c>
      <c r="C1146">
        <v>4668608174</v>
      </c>
      <c r="D1146" s="1">
        <v>44388</v>
      </c>
      <c r="E1146" s="1">
        <v>44418</v>
      </c>
      <c r="F1146">
        <v>6842</v>
      </c>
      <c r="G1146">
        <v>1</v>
      </c>
      <c r="H1146">
        <v>0</v>
      </c>
      <c r="I1146" s="1">
        <v>44434</v>
      </c>
      <c r="J1146">
        <v>46</v>
      </c>
      <c r="K1146">
        <v>16</v>
      </c>
    </row>
    <row r="1147" spans="1:11" x14ac:dyDescent="0.3">
      <c r="A1147" t="s">
        <v>11</v>
      </c>
      <c r="B1147" t="s">
        <v>38</v>
      </c>
      <c r="C1147">
        <v>4670071329</v>
      </c>
      <c r="D1147" s="1">
        <v>44224</v>
      </c>
      <c r="E1147" s="1">
        <v>44254</v>
      </c>
      <c r="F1147">
        <v>5183</v>
      </c>
      <c r="G1147">
        <v>0</v>
      </c>
      <c r="H1147">
        <v>0</v>
      </c>
      <c r="I1147" s="1">
        <v>44245</v>
      </c>
      <c r="J1147">
        <v>21</v>
      </c>
      <c r="K1147">
        <v>0</v>
      </c>
    </row>
    <row r="1148" spans="1:11" x14ac:dyDescent="0.3">
      <c r="A1148" t="s">
        <v>17</v>
      </c>
      <c r="B1148" t="s">
        <v>28</v>
      </c>
      <c r="C1148">
        <v>4671698071</v>
      </c>
      <c r="D1148" s="1">
        <v>44523</v>
      </c>
      <c r="E1148" s="1">
        <v>44553</v>
      </c>
      <c r="F1148">
        <v>10996</v>
      </c>
      <c r="G1148">
        <v>1</v>
      </c>
      <c r="H1148">
        <v>0</v>
      </c>
      <c r="I1148" s="1">
        <v>44552</v>
      </c>
      <c r="J1148">
        <v>29</v>
      </c>
      <c r="K1148">
        <v>0</v>
      </c>
    </row>
    <row r="1149" spans="1:11" x14ac:dyDescent="0.3">
      <c r="A1149" t="s">
        <v>11</v>
      </c>
      <c r="B1149" t="s">
        <v>114</v>
      </c>
      <c r="C1149">
        <v>4672194108</v>
      </c>
      <c r="D1149" s="1">
        <v>44106</v>
      </c>
      <c r="E1149" s="1">
        <v>44136</v>
      </c>
      <c r="F1149">
        <v>4235</v>
      </c>
      <c r="G1149">
        <v>0</v>
      </c>
      <c r="H1149">
        <v>0</v>
      </c>
      <c r="I1149" s="1">
        <v>44139</v>
      </c>
      <c r="J1149">
        <v>33</v>
      </c>
      <c r="K1149">
        <v>3</v>
      </c>
    </row>
    <row r="1150" spans="1:11" x14ac:dyDescent="0.3">
      <c r="A1150" t="s">
        <v>11</v>
      </c>
      <c r="B1150" t="s">
        <v>49</v>
      </c>
      <c r="C1150">
        <v>4677673825</v>
      </c>
      <c r="D1150" s="1">
        <v>44106</v>
      </c>
      <c r="E1150" s="1">
        <v>44136</v>
      </c>
      <c r="F1150">
        <v>4707</v>
      </c>
      <c r="G1150">
        <v>0</v>
      </c>
      <c r="H1150">
        <v>0</v>
      </c>
      <c r="I1150" s="1">
        <v>44125</v>
      </c>
      <c r="J1150">
        <v>19</v>
      </c>
      <c r="K1150">
        <v>0</v>
      </c>
    </row>
    <row r="1151" spans="1:11" x14ac:dyDescent="0.3">
      <c r="A1151" t="s">
        <v>22</v>
      </c>
      <c r="B1151" t="s">
        <v>103</v>
      </c>
      <c r="C1151">
        <v>4681944108</v>
      </c>
      <c r="D1151" s="1">
        <v>44074</v>
      </c>
      <c r="E1151" s="1">
        <v>44104</v>
      </c>
      <c r="F1151">
        <v>5580</v>
      </c>
      <c r="G1151">
        <v>0</v>
      </c>
      <c r="H1151">
        <v>0</v>
      </c>
      <c r="I1151" s="1">
        <v>44097</v>
      </c>
      <c r="J1151">
        <v>23</v>
      </c>
      <c r="K1151">
        <v>0</v>
      </c>
    </row>
    <row r="1152" spans="1:11" x14ac:dyDescent="0.3">
      <c r="A1152" t="s">
        <v>22</v>
      </c>
      <c r="B1152" t="s">
        <v>89</v>
      </c>
      <c r="C1152">
        <v>4682447856</v>
      </c>
      <c r="D1152" s="1">
        <v>44257</v>
      </c>
      <c r="E1152" s="1">
        <v>44287</v>
      </c>
      <c r="F1152">
        <v>7937</v>
      </c>
      <c r="G1152">
        <v>1</v>
      </c>
      <c r="H1152">
        <v>0</v>
      </c>
      <c r="I1152" s="1">
        <v>44298</v>
      </c>
      <c r="J1152">
        <v>41</v>
      </c>
      <c r="K1152">
        <v>11</v>
      </c>
    </row>
    <row r="1153" spans="1:11" x14ac:dyDescent="0.3">
      <c r="A1153" t="s">
        <v>17</v>
      </c>
      <c r="B1153" t="s">
        <v>28</v>
      </c>
      <c r="C1153">
        <v>4682843239</v>
      </c>
      <c r="D1153" s="1">
        <v>43901</v>
      </c>
      <c r="E1153" s="1">
        <v>43931</v>
      </c>
      <c r="F1153">
        <v>5647</v>
      </c>
      <c r="G1153">
        <v>1</v>
      </c>
      <c r="H1153">
        <v>0</v>
      </c>
      <c r="I1153" s="1">
        <v>43928</v>
      </c>
      <c r="J1153">
        <v>27</v>
      </c>
      <c r="K1153">
        <v>0</v>
      </c>
    </row>
    <row r="1154" spans="1:11" x14ac:dyDescent="0.3">
      <c r="A1154" t="s">
        <v>20</v>
      </c>
      <c r="B1154" t="s">
        <v>109</v>
      </c>
      <c r="C1154">
        <v>4685005154</v>
      </c>
      <c r="D1154" s="1">
        <v>43989</v>
      </c>
      <c r="E1154" s="1">
        <v>44019</v>
      </c>
      <c r="F1154">
        <v>2614</v>
      </c>
      <c r="G1154">
        <v>0</v>
      </c>
      <c r="H1154">
        <v>0</v>
      </c>
      <c r="I1154" s="1">
        <v>44019</v>
      </c>
      <c r="J1154">
        <v>30</v>
      </c>
      <c r="K1154">
        <v>0</v>
      </c>
    </row>
    <row r="1155" spans="1:11" x14ac:dyDescent="0.3">
      <c r="A1155" t="s">
        <v>13</v>
      </c>
      <c r="B1155" t="s">
        <v>68</v>
      </c>
      <c r="C1155">
        <v>1702975198</v>
      </c>
      <c r="D1155" s="1">
        <v>44165</v>
      </c>
      <c r="E1155" s="1">
        <v>44195</v>
      </c>
      <c r="F1155">
        <v>8644</v>
      </c>
      <c r="G1155">
        <v>1</v>
      </c>
      <c r="H1155">
        <v>0</v>
      </c>
      <c r="I1155" s="1">
        <v>44198</v>
      </c>
      <c r="J1155">
        <v>33</v>
      </c>
      <c r="K1155">
        <v>3</v>
      </c>
    </row>
    <row r="1156" spans="1:11" x14ac:dyDescent="0.3">
      <c r="A1156" t="s">
        <v>13</v>
      </c>
      <c r="B1156" t="s">
        <v>104</v>
      </c>
      <c r="C1156">
        <v>4695983239</v>
      </c>
      <c r="D1156" s="1">
        <v>44514</v>
      </c>
      <c r="E1156" s="1">
        <v>44544</v>
      </c>
      <c r="F1156">
        <v>4382</v>
      </c>
      <c r="G1156">
        <v>0</v>
      </c>
      <c r="H1156">
        <v>0</v>
      </c>
      <c r="I1156" s="1">
        <v>44531</v>
      </c>
      <c r="J1156">
        <v>17</v>
      </c>
      <c r="K1156">
        <v>0</v>
      </c>
    </row>
    <row r="1157" spans="1:11" x14ac:dyDescent="0.3">
      <c r="A1157" t="s">
        <v>22</v>
      </c>
      <c r="B1157" t="s">
        <v>85</v>
      </c>
      <c r="C1157">
        <v>4696816536</v>
      </c>
      <c r="D1157" s="1">
        <v>43939</v>
      </c>
      <c r="E1157" s="1">
        <v>43969</v>
      </c>
      <c r="F1157">
        <v>3925</v>
      </c>
      <c r="G1157">
        <v>0</v>
      </c>
      <c r="H1157">
        <v>0</v>
      </c>
      <c r="I1157" s="1">
        <v>43971</v>
      </c>
      <c r="J1157">
        <v>32</v>
      </c>
      <c r="K1157">
        <v>2</v>
      </c>
    </row>
    <row r="1158" spans="1:11" x14ac:dyDescent="0.3">
      <c r="A1158" t="s">
        <v>11</v>
      </c>
      <c r="B1158" t="s">
        <v>45</v>
      </c>
      <c r="C1158">
        <v>4701158835</v>
      </c>
      <c r="D1158" s="1">
        <v>44518</v>
      </c>
      <c r="E1158" s="1">
        <v>44548</v>
      </c>
      <c r="F1158">
        <v>8359</v>
      </c>
      <c r="G1158">
        <v>1</v>
      </c>
      <c r="H1158">
        <v>0</v>
      </c>
      <c r="I1158" s="1">
        <v>44553</v>
      </c>
      <c r="J1158">
        <v>35</v>
      </c>
      <c r="K1158">
        <v>5</v>
      </c>
    </row>
    <row r="1159" spans="1:11" x14ac:dyDescent="0.3">
      <c r="A1159" t="s">
        <v>22</v>
      </c>
      <c r="B1159" t="s">
        <v>86</v>
      </c>
      <c r="C1159">
        <v>4706783878</v>
      </c>
      <c r="D1159" s="1">
        <v>44121</v>
      </c>
      <c r="E1159" s="1">
        <v>44151</v>
      </c>
      <c r="F1159">
        <v>8413</v>
      </c>
      <c r="G1159">
        <v>0</v>
      </c>
      <c r="H1159">
        <v>0</v>
      </c>
      <c r="I1159" s="1">
        <v>44133</v>
      </c>
      <c r="J1159">
        <v>12</v>
      </c>
      <c r="K1159">
        <v>0</v>
      </c>
    </row>
    <row r="1160" spans="1:11" x14ac:dyDescent="0.3">
      <c r="A1160" t="s">
        <v>20</v>
      </c>
      <c r="B1160" t="s">
        <v>108</v>
      </c>
      <c r="C1160">
        <v>4719815783</v>
      </c>
      <c r="D1160" s="1">
        <v>44290</v>
      </c>
      <c r="E1160" s="1">
        <v>44320</v>
      </c>
      <c r="F1160">
        <v>4048</v>
      </c>
      <c r="G1160">
        <v>0</v>
      </c>
      <c r="H1160">
        <v>0</v>
      </c>
      <c r="I1160" s="1">
        <v>44313</v>
      </c>
      <c r="J1160">
        <v>23</v>
      </c>
      <c r="K1160">
        <v>0</v>
      </c>
    </row>
    <row r="1161" spans="1:11" x14ac:dyDescent="0.3">
      <c r="A1161" t="s">
        <v>11</v>
      </c>
      <c r="B1161" t="s">
        <v>38</v>
      </c>
      <c r="C1161">
        <v>4719854881</v>
      </c>
      <c r="D1161" s="1">
        <v>44073</v>
      </c>
      <c r="E1161" s="1">
        <v>44103</v>
      </c>
      <c r="F1161">
        <v>3224</v>
      </c>
      <c r="G1161">
        <v>0</v>
      </c>
      <c r="H1161">
        <v>0</v>
      </c>
      <c r="I1161" s="1">
        <v>44097</v>
      </c>
      <c r="J1161">
        <v>24</v>
      </c>
      <c r="K1161">
        <v>0</v>
      </c>
    </row>
    <row r="1162" spans="1:11" x14ac:dyDescent="0.3">
      <c r="A1162" t="s">
        <v>11</v>
      </c>
      <c r="B1162" t="s">
        <v>57</v>
      </c>
      <c r="C1162">
        <v>4722300351</v>
      </c>
      <c r="D1162" s="1">
        <v>43872</v>
      </c>
      <c r="E1162" s="1">
        <v>43902</v>
      </c>
      <c r="F1162">
        <v>6808</v>
      </c>
      <c r="G1162">
        <v>0</v>
      </c>
      <c r="H1162">
        <v>0</v>
      </c>
      <c r="I1162" s="1">
        <v>43918</v>
      </c>
      <c r="J1162">
        <v>46</v>
      </c>
      <c r="K1162">
        <v>16</v>
      </c>
    </row>
    <row r="1163" spans="1:11" x14ac:dyDescent="0.3">
      <c r="A1163" t="s">
        <v>17</v>
      </c>
      <c r="B1163" t="s">
        <v>28</v>
      </c>
      <c r="C1163">
        <v>4722543209</v>
      </c>
      <c r="D1163" s="1">
        <v>44518</v>
      </c>
      <c r="E1163" s="1">
        <v>44548</v>
      </c>
      <c r="F1163">
        <v>7883</v>
      </c>
      <c r="G1163">
        <v>0</v>
      </c>
      <c r="H1163">
        <v>0</v>
      </c>
      <c r="I1163" s="1">
        <v>44528</v>
      </c>
      <c r="J1163">
        <v>10</v>
      </c>
      <c r="K1163">
        <v>0</v>
      </c>
    </row>
    <row r="1164" spans="1:11" x14ac:dyDescent="0.3">
      <c r="A1164" t="s">
        <v>22</v>
      </c>
      <c r="B1164" t="s">
        <v>65</v>
      </c>
      <c r="C1164">
        <v>4728250241</v>
      </c>
      <c r="D1164" s="1">
        <v>44121</v>
      </c>
      <c r="E1164" s="1">
        <v>44151</v>
      </c>
      <c r="F1164">
        <v>7267</v>
      </c>
      <c r="G1164">
        <v>0</v>
      </c>
      <c r="H1164">
        <v>0</v>
      </c>
      <c r="I1164" s="1">
        <v>44129</v>
      </c>
      <c r="J1164">
        <v>8</v>
      </c>
      <c r="K1164">
        <v>0</v>
      </c>
    </row>
    <row r="1165" spans="1:11" x14ac:dyDescent="0.3">
      <c r="A1165" t="s">
        <v>11</v>
      </c>
      <c r="B1165" t="s">
        <v>87</v>
      </c>
      <c r="C1165">
        <v>4729784336</v>
      </c>
      <c r="D1165" s="1">
        <v>44004</v>
      </c>
      <c r="E1165" s="1">
        <v>44034</v>
      </c>
      <c r="F1165">
        <v>4908</v>
      </c>
      <c r="G1165">
        <v>0</v>
      </c>
      <c r="H1165">
        <v>0</v>
      </c>
      <c r="I1165" s="1">
        <v>44023</v>
      </c>
      <c r="J1165">
        <v>19</v>
      </c>
      <c r="K1165">
        <v>0</v>
      </c>
    </row>
    <row r="1166" spans="1:11" x14ac:dyDescent="0.3">
      <c r="A1166" t="s">
        <v>22</v>
      </c>
      <c r="B1166" t="s">
        <v>100</v>
      </c>
      <c r="C1166">
        <v>4730761138</v>
      </c>
      <c r="D1166" s="1">
        <v>43844</v>
      </c>
      <c r="E1166" s="1">
        <v>43874</v>
      </c>
      <c r="F1166">
        <v>4541</v>
      </c>
      <c r="G1166">
        <v>0</v>
      </c>
      <c r="H1166">
        <v>0</v>
      </c>
      <c r="I1166" s="1">
        <v>43860</v>
      </c>
      <c r="J1166">
        <v>16</v>
      </c>
      <c r="K1166">
        <v>0</v>
      </c>
    </row>
    <row r="1167" spans="1:11" x14ac:dyDescent="0.3">
      <c r="A1167" t="s">
        <v>11</v>
      </c>
      <c r="B1167" t="s">
        <v>49</v>
      </c>
      <c r="C1167">
        <v>4732348996</v>
      </c>
      <c r="D1167" s="1">
        <v>43850</v>
      </c>
      <c r="E1167" s="1">
        <v>43880</v>
      </c>
      <c r="F1167">
        <v>7809</v>
      </c>
      <c r="G1167">
        <v>0</v>
      </c>
      <c r="H1167">
        <v>0</v>
      </c>
      <c r="I1167" s="1">
        <v>43871</v>
      </c>
      <c r="J1167">
        <v>21</v>
      </c>
      <c r="K1167">
        <v>0</v>
      </c>
    </row>
    <row r="1168" spans="1:11" x14ac:dyDescent="0.3">
      <c r="A1168" t="s">
        <v>20</v>
      </c>
      <c r="B1168" t="s">
        <v>81</v>
      </c>
      <c r="C1168">
        <v>4735063899</v>
      </c>
      <c r="D1168" s="1">
        <v>44498</v>
      </c>
      <c r="E1168" s="1">
        <v>44528</v>
      </c>
      <c r="F1168">
        <v>1262</v>
      </c>
      <c r="G1168">
        <v>0</v>
      </c>
      <c r="H1168">
        <v>0</v>
      </c>
      <c r="I1168" s="1">
        <v>44506</v>
      </c>
      <c r="J1168">
        <v>8</v>
      </c>
      <c r="K1168">
        <v>0</v>
      </c>
    </row>
    <row r="1169" spans="1:11" x14ac:dyDescent="0.3">
      <c r="A1169" t="s">
        <v>20</v>
      </c>
      <c r="B1169" t="s">
        <v>102</v>
      </c>
      <c r="C1169">
        <v>4738467082</v>
      </c>
      <c r="D1169" s="1">
        <v>44283</v>
      </c>
      <c r="E1169" s="1">
        <v>44313</v>
      </c>
      <c r="F1169">
        <v>4138</v>
      </c>
      <c r="G1169">
        <v>0</v>
      </c>
      <c r="H1169">
        <v>0</v>
      </c>
      <c r="I1169" s="1">
        <v>44307</v>
      </c>
      <c r="J1169">
        <v>24</v>
      </c>
      <c r="K1169">
        <v>0</v>
      </c>
    </row>
    <row r="1170" spans="1:11" x14ac:dyDescent="0.3">
      <c r="A1170" t="s">
        <v>11</v>
      </c>
      <c r="B1170" t="s">
        <v>39</v>
      </c>
      <c r="C1170">
        <v>4739557586</v>
      </c>
      <c r="D1170" s="1">
        <v>44430</v>
      </c>
      <c r="E1170" s="1">
        <v>44460</v>
      </c>
      <c r="F1170">
        <v>5287</v>
      </c>
      <c r="G1170">
        <v>0</v>
      </c>
      <c r="H1170">
        <v>0</v>
      </c>
      <c r="I1170" s="1">
        <v>44457</v>
      </c>
      <c r="J1170">
        <v>27</v>
      </c>
      <c r="K1170">
        <v>0</v>
      </c>
    </row>
    <row r="1171" spans="1:11" x14ac:dyDescent="0.3">
      <c r="A1171" t="s">
        <v>22</v>
      </c>
      <c r="B1171" t="s">
        <v>96</v>
      </c>
      <c r="C1171">
        <v>4741356244</v>
      </c>
      <c r="D1171" s="1">
        <v>44205</v>
      </c>
      <c r="E1171" s="1">
        <v>44235</v>
      </c>
      <c r="F1171">
        <v>3693</v>
      </c>
      <c r="G1171">
        <v>0</v>
      </c>
      <c r="H1171">
        <v>0</v>
      </c>
      <c r="I1171" s="1">
        <v>44230</v>
      </c>
      <c r="J1171">
        <v>25</v>
      </c>
      <c r="K1171">
        <v>0</v>
      </c>
    </row>
    <row r="1172" spans="1:11" x14ac:dyDescent="0.3">
      <c r="A1172" t="s">
        <v>22</v>
      </c>
      <c r="B1172" t="s">
        <v>72</v>
      </c>
      <c r="C1172">
        <v>4742980589</v>
      </c>
      <c r="D1172" s="1">
        <v>44370</v>
      </c>
      <c r="E1172" s="1">
        <v>44400</v>
      </c>
      <c r="F1172">
        <v>4069</v>
      </c>
      <c r="G1172">
        <v>0</v>
      </c>
      <c r="H1172">
        <v>0</v>
      </c>
      <c r="I1172" s="1">
        <v>44386</v>
      </c>
      <c r="J1172">
        <v>16</v>
      </c>
      <c r="K1172">
        <v>0</v>
      </c>
    </row>
    <row r="1173" spans="1:11" x14ac:dyDescent="0.3">
      <c r="A1173" t="s">
        <v>22</v>
      </c>
      <c r="B1173" t="s">
        <v>86</v>
      </c>
      <c r="C1173">
        <v>4747988353</v>
      </c>
      <c r="D1173" s="1">
        <v>44321</v>
      </c>
      <c r="E1173" s="1">
        <v>44351</v>
      </c>
      <c r="F1173">
        <v>7315</v>
      </c>
      <c r="G1173">
        <v>0</v>
      </c>
      <c r="H1173">
        <v>0</v>
      </c>
      <c r="I1173" s="1">
        <v>44328</v>
      </c>
      <c r="J1173">
        <v>7</v>
      </c>
      <c r="K1173">
        <v>0</v>
      </c>
    </row>
    <row r="1174" spans="1:11" x14ac:dyDescent="0.3">
      <c r="A1174" t="s">
        <v>20</v>
      </c>
      <c r="B1174" t="s">
        <v>60</v>
      </c>
      <c r="C1174">
        <v>4751641138</v>
      </c>
      <c r="D1174" s="1">
        <v>44103</v>
      </c>
      <c r="E1174" s="1">
        <v>44133</v>
      </c>
      <c r="F1174">
        <v>3450</v>
      </c>
      <c r="G1174">
        <v>0</v>
      </c>
      <c r="H1174">
        <v>0</v>
      </c>
      <c r="I1174" s="1">
        <v>44120</v>
      </c>
      <c r="J1174">
        <v>17</v>
      </c>
      <c r="K1174">
        <v>0</v>
      </c>
    </row>
    <row r="1175" spans="1:11" x14ac:dyDescent="0.3">
      <c r="A1175" t="s">
        <v>22</v>
      </c>
      <c r="B1175" t="s">
        <v>103</v>
      </c>
      <c r="C1175">
        <v>4755000748</v>
      </c>
      <c r="D1175" s="1">
        <v>44104</v>
      </c>
      <c r="E1175" s="1">
        <v>44134</v>
      </c>
      <c r="F1175">
        <v>7449</v>
      </c>
      <c r="G1175">
        <v>0</v>
      </c>
      <c r="H1175">
        <v>0</v>
      </c>
      <c r="I1175" s="1">
        <v>44128</v>
      </c>
      <c r="J1175">
        <v>24</v>
      </c>
      <c r="K1175">
        <v>0</v>
      </c>
    </row>
    <row r="1176" spans="1:11" x14ac:dyDescent="0.3">
      <c r="A1176" t="s">
        <v>20</v>
      </c>
      <c r="B1176" t="s">
        <v>43</v>
      </c>
      <c r="C1176">
        <v>4756268669</v>
      </c>
      <c r="D1176" s="1">
        <v>43870</v>
      </c>
      <c r="E1176" s="1">
        <v>43900</v>
      </c>
      <c r="F1176">
        <v>5333</v>
      </c>
      <c r="G1176">
        <v>0</v>
      </c>
      <c r="H1176">
        <v>0</v>
      </c>
      <c r="I1176" s="1">
        <v>43881</v>
      </c>
      <c r="J1176">
        <v>11</v>
      </c>
      <c r="K1176">
        <v>0</v>
      </c>
    </row>
    <row r="1177" spans="1:11" x14ac:dyDescent="0.3">
      <c r="A1177" t="s">
        <v>11</v>
      </c>
      <c r="B1177" t="s">
        <v>114</v>
      </c>
      <c r="C1177">
        <v>4767910867</v>
      </c>
      <c r="D1177" s="1">
        <v>44514</v>
      </c>
      <c r="E1177" s="1">
        <v>44544</v>
      </c>
      <c r="F1177">
        <v>8935</v>
      </c>
      <c r="G1177">
        <v>0</v>
      </c>
      <c r="H1177">
        <v>0</v>
      </c>
      <c r="I1177" s="1">
        <v>44525</v>
      </c>
      <c r="J1177">
        <v>11</v>
      </c>
      <c r="K1177">
        <v>0</v>
      </c>
    </row>
    <row r="1178" spans="1:11" x14ac:dyDescent="0.3">
      <c r="A1178" t="s">
        <v>13</v>
      </c>
      <c r="B1178" t="s">
        <v>74</v>
      </c>
      <c r="C1178">
        <v>8301490239</v>
      </c>
      <c r="D1178" s="1">
        <v>44165</v>
      </c>
      <c r="E1178" s="1">
        <v>44195</v>
      </c>
      <c r="F1178">
        <v>4023</v>
      </c>
      <c r="G1178">
        <v>1</v>
      </c>
      <c r="H1178">
        <v>1</v>
      </c>
      <c r="I1178" s="1">
        <v>44191</v>
      </c>
      <c r="J1178">
        <v>26</v>
      </c>
      <c r="K1178">
        <v>0</v>
      </c>
    </row>
    <row r="1179" spans="1:11" x14ac:dyDescent="0.3">
      <c r="A1179" t="s">
        <v>22</v>
      </c>
      <c r="B1179" t="s">
        <v>78</v>
      </c>
      <c r="C1179">
        <v>4773950831</v>
      </c>
      <c r="D1179" s="1">
        <v>43912</v>
      </c>
      <c r="E1179" s="1">
        <v>43942</v>
      </c>
      <c r="F1179">
        <v>2566</v>
      </c>
      <c r="G1179">
        <v>0</v>
      </c>
      <c r="H1179">
        <v>0</v>
      </c>
      <c r="I1179" s="1">
        <v>43940</v>
      </c>
      <c r="J1179">
        <v>28</v>
      </c>
      <c r="K1179">
        <v>0</v>
      </c>
    </row>
    <row r="1180" spans="1:11" x14ac:dyDescent="0.3">
      <c r="A1180" t="s">
        <v>22</v>
      </c>
      <c r="B1180" t="s">
        <v>103</v>
      </c>
      <c r="C1180">
        <v>4778063703</v>
      </c>
      <c r="D1180" s="1">
        <v>44084</v>
      </c>
      <c r="E1180" s="1">
        <v>44114</v>
      </c>
      <c r="F1180">
        <v>7060</v>
      </c>
      <c r="G1180">
        <v>0</v>
      </c>
      <c r="H1180">
        <v>0</v>
      </c>
      <c r="I1180" s="1">
        <v>44116</v>
      </c>
      <c r="J1180">
        <v>32</v>
      </c>
      <c r="K1180">
        <v>2</v>
      </c>
    </row>
    <row r="1181" spans="1:11" x14ac:dyDescent="0.3">
      <c r="A1181" t="s">
        <v>17</v>
      </c>
      <c r="B1181" t="s">
        <v>77</v>
      </c>
      <c r="C1181">
        <v>4783562096</v>
      </c>
      <c r="D1181" s="1">
        <v>44428</v>
      </c>
      <c r="E1181" s="1">
        <v>44458</v>
      </c>
      <c r="F1181">
        <v>3287</v>
      </c>
      <c r="G1181">
        <v>0</v>
      </c>
      <c r="H1181">
        <v>0</v>
      </c>
      <c r="I1181" s="1">
        <v>44430</v>
      </c>
      <c r="J1181">
        <v>2</v>
      </c>
      <c r="K1181">
        <v>0</v>
      </c>
    </row>
    <row r="1182" spans="1:11" x14ac:dyDescent="0.3">
      <c r="A1182" t="s">
        <v>22</v>
      </c>
      <c r="B1182" t="s">
        <v>103</v>
      </c>
      <c r="C1182">
        <v>4788766053</v>
      </c>
      <c r="D1182" s="1">
        <v>44104</v>
      </c>
      <c r="E1182" s="1">
        <v>44134</v>
      </c>
      <c r="F1182">
        <v>3969</v>
      </c>
      <c r="G1182">
        <v>0</v>
      </c>
      <c r="H1182">
        <v>0</v>
      </c>
      <c r="I1182" s="1">
        <v>44135</v>
      </c>
      <c r="J1182">
        <v>31</v>
      </c>
      <c r="K1182">
        <v>1</v>
      </c>
    </row>
    <row r="1183" spans="1:11" x14ac:dyDescent="0.3">
      <c r="A1183" t="s">
        <v>17</v>
      </c>
      <c r="B1183" t="s">
        <v>112</v>
      </c>
      <c r="C1183">
        <v>4789397752</v>
      </c>
      <c r="D1183" s="1">
        <v>43980</v>
      </c>
      <c r="E1183" s="1">
        <v>44010</v>
      </c>
      <c r="F1183">
        <v>7754</v>
      </c>
      <c r="G1183">
        <v>0</v>
      </c>
      <c r="H1183">
        <v>0</v>
      </c>
      <c r="I1183" s="1">
        <v>44010</v>
      </c>
      <c r="J1183">
        <v>30</v>
      </c>
      <c r="K1183">
        <v>0</v>
      </c>
    </row>
    <row r="1184" spans="1:11" x14ac:dyDescent="0.3">
      <c r="A1184" t="s">
        <v>20</v>
      </c>
      <c r="B1184" t="s">
        <v>108</v>
      </c>
      <c r="C1184">
        <v>4791525699</v>
      </c>
      <c r="D1184" s="1">
        <v>44177</v>
      </c>
      <c r="E1184" s="1">
        <v>44207</v>
      </c>
      <c r="F1184">
        <v>4708</v>
      </c>
      <c r="G1184">
        <v>0</v>
      </c>
      <c r="H1184">
        <v>0</v>
      </c>
      <c r="I1184" s="1">
        <v>44188</v>
      </c>
      <c r="J1184">
        <v>11</v>
      </c>
      <c r="K1184">
        <v>0</v>
      </c>
    </row>
    <row r="1185" spans="1:11" x14ac:dyDescent="0.3">
      <c r="A1185" t="s">
        <v>20</v>
      </c>
      <c r="B1185" t="s">
        <v>46</v>
      </c>
      <c r="C1185">
        <v>4795466537</v>
      </c>
      <c r="D1185" s="1">
        <v>44277</v>
      </c>
      <c r="E1185" s="1">
        <v>44307</v>
      </c>
      <c r="F1185">
        <v>2293</v>
      </c>
      <c r="G1185">
        <v>0</v>
      </c>
      <c r="H1185">
        <v>0</v>
      </c>
      <c r="I1185" s="1">
        <v>44280</v>
      </c>
      <c r="J1185">
        <v>3</v>
      </c>
      <c r="K1185">
        <v>0</v>
      </c>
    </row>
    <row r="1186" spans="1:11" x14ac:dyDescent="0.3">
      <c r="A1186" t="s">
        <v>22</v>
      </c>
      <c r="B1186" t="s">
        <v>67</v>
      </c>
      <c r="C1186">
        <v>4795998561</v>
      </c>
      <c r="D1186" s="1">
        <v>44225</v>
      </c>
      <c r="E1186" s="1">
        <v>44255</v>
      </c>
      <c r="F1186">
        <v>5442</v>
      </c>
      <c r="G1186">
        <v>0</v>
      </c>
      <c r="H1186">
        <v>0</v>
      </c>
      <c r="I1186" s="1">
        <v>44256</v>
      </c>
      <c r="J1186">
        <v>31</v>
      </c>
      <c r="K1186">
        <v>1</v>
      </c>
    </row>
    <row r="1187" spans="1:11" x14ac:dyDescent="0.3">
      <c r="A1187" t="s">
        <v>17</v>
      </c>
      <c r="B1187" t="s">
        <v>42</v>
      </c>
      <c r="C1187">
        <v>4800494014</v>
      </c>
      <c r="D1187" s="1">
        <v>44164</v>
      </c>
      <c r="E1187" s="1">
        <v>44194</v>
      </c>
      <c r="F1187">
        <v>1094</v>
      </c>
      <c r="G1187">
        <v>0</v>
      </c>
      <c r="H1187">
        <v>0</v>
      </c>
      <c r="I1187" s="1">
        <v>44186</v>
      </c>
      <c r="J1187">
        <v>22</v>
      </c>
      <c r="K1187">
        <v>0</v>
      </c>
    </row>
    <row r="1188" spans="1:11" x14ac:dyDescent="0.3">
      <c r="A1188" t="s">
        <v>11</v>
      </c>
      <c r="B1188" t="s">
        <v>55</v>
      </c>
      <c r="C1188">
        <v>4804144659</v>
      </c>
      <c r="D1188" s="1">
        <v>44310</v>
      </c>
      <c r="E1188" s="1">
        <v>44340</v>
      </c>
      <c r="F1188">
        <v>8907</v>
      </c>
      <c r="G1188">
        <v>0</v>
      </c>
      <c r="H1188">
        <v>0</v>
      </c>
      <c r="I1188" s="1">
        <v>44344</v>
      </c>
      <c r="J1188">
        <v>34</v>
      </c>
      <c r="K1188">
        <v>4</v>
      </c>
    </row>
    <row r="1189" spans="1:11" x14ac:dyDescent="0.3">
      <c r="A1189" t="s">
        <v>13</v>
      </c>
      <c r="B1189" t="s">
        <v>32</v>
      </c>
      <c r="C1189">
        <v>4806513035</v>
      </c>
      <c r="D1189" s="1">
        <v>44214</v>
      </c>
      <c r="E1189" s="1">
        <v>44244</v>
      </c>
      <c r="F1189">
        <v>8487</v>
      </c>
      <c r="G1189">
        <v>0</v>
      </c>
      <c r="H1189">
        <v>0</v>
      </c>
      <c r="I1189" s="1">
        <v>44232</v>
      </c>
      <c r="J1189">
        <v>18</v>
      </c>
      <c r="K1189">
        <v>0</v>
      </c>
    </row>
    <row r="1190" spans="1:11" x14ac:dyDescent="0.3">
      <c r="A1190" t="s">
        <v>13</v>
      </c>
      <c r="B1190" t="s">
        <v>106</v>
      </c>
      <c r="C1190">
        <v>4813721122</v>
      </c>
      <c r="D1190" s="1">
        <v>43883</v>
      </c>
      <c r="E1190" s="1">
        <v>43913</v>
      </c>
      <c r="F1190">
        <v>10711</v>
      </c>
      <c r="G1190">
        <v>0</v>
      </c>
      <c r="H1190">
        <v>0</v>
      </c>
      <c r="I1190" s="1">
        <v>43921</v>
      </c>
      <c r="J1190">
        <v>38</v>
      </c>
      <c r="K1190">
        <v>8</v>
      </c>
    </row>
    <row r="1191" spans="1:11" x14ac:dyDescent="0.3">
      <c r="A1191" t="s">
        <v>11</v>
      </c>
      <c r="B1191" t="s">
        <v>115</v>
      </c>
      <c r="C1191">
        <v>4814212537</v>
      </c>
      <c r="D1191" s="1">
        <v>44277</v>
      </c>
      <c r="E1191" s="1">
        <v>44307</v>
      </c>
      <c r="F1191">
        <v>8692</v>
      </c>
      <c r="G1191">
        <v>0</v>
      </c>
      <c r="H1191">
        <v>0</v>
      </c>
      <c r="I1191" s="1">
        <v>44282</v>
      </c>
      <c r="J1191">
        <v>5</v>
      </c>
      <c r="K1191">
        <v>0</v>
      </c>
    </row>
    <row r="1192" spans="1:11" x14ac:dyDescent="0.3">
      <c r="A1192" t="s">
        <v>17</v>
      </c>
      <c r="B1192" t="s">
        <v>77</v>
      </c>
      <c r="C1192">
        <v>4816230113</v>
      </c>
      <c r="D1192" s="1">
        <v>43953</v>
      </c>
      <c r="E1192" s="1">
        <v>43983</v>
      </c>
      <c r="F1192">
        <v>5917</v>
      </c>
      <c r="G1192">
        <v>0</v>
      </c>
      <c r="H1192">
        <v>0</v>
      </c>
      <c r="I1192" s="1">
        <v>43956</v>
      </c>
      <c r="J1192">
        <v>3</v>
      </c>
      <c r="K1192">
        <v>0</v>
      </c>
    </row>
    <row r="1193" spans="1:11" x14ac:dyDescent="0.3">
      <c r="A1193" t="s">
        <v>13</v>
      </c>
      <c r="B1193" t="s">
        <v>70</v>
      </c>
      <c r="C1193">
        <v>4821175485</v>
      </c>
      <c r="D1193" s="1">
        <v>44125</v>
      </c>
      <c r="E1193" s="1">
        <v>44155</v>
      </c>
      <c r="F1193">
        <v>4287</v>
      </c>
      <c r="G1193">
        <v>0</v>
      </c>
      <c r="H1193">
        <v>0</v>
      </c>
      <c r="I1193" s="1">
        <v>44141</v>
      </c>
      <c r="J1193">
        <v>16</v>
      </c>
      <c r="K1193">
        <v>0</v>
      </c>
    </row>
    <row r="1194" spans="1:11" x14ac:dyDescent="0.3">
      <c r="A1194" t="s">
        <v>13</v>
      </c>
      <c r="B1194" t="s">
        <v>92</v>
      </c>
      <c r="C1194">
        <v>4823736868</v>
      </c>
      <c r="D1194" s="1">
        <v>44242</v>
      </c>
      <c r="E1194" s="1">
        <v>44272</v>
      </c>
      <c r="F1194">
        <v>4624</v>
      </c>
      <c r="G1194">
        <v>0</v>
      </c>
      <c r="H1194">
        <v>0</v>
      </c>
      <c r="I1194" s="1">
        <v>44257</v>
      </c>
      <c r="J1194">
        <v>15</v>
      </c>
      <c r="K1194">
        <v>0</v>
      </c>
    </row>
    <row r="1195" spans="1:11" x14ac:dyDescent="0.3">
      <c r="A1195" t="s">
        <v>13</v>
      </c>
      <c r="B1195" t="s">
        <v>32</v>
      </c>
      <c r="C1195">
        <v>4824809985</v>
      </c>
      <c r="D1195" s="1">
        <v>44370</v>
      </c>
      <c r="E1195" s="1">
        <v>44400</v>
      </c>
      <c r="F1195">
        <v>4374</v>
      </c>
      <c r="G1195">
        <v>0</v>
      </c>
      <c r="H1195">
        <v>0</v>
      </c>
      <c r="I1195" s="1">
        <v>44399</v>
      </c>
      <c r="J1195">
        <v>29</v>
      </c>
      <c r="K1195">
        <v>0</v>
      </c>
    </row>
    <row r="1196" spans="1:11" x14ac:dyDescent="0.3">
      <c r="A1196" t="s">
        <v>22</v>
      </c>
      <c r="B1196" t="s">
        <v>36</v>
      </c>
      <c r="C1196">
        <v>4824986816</v>
      </c>
      <c r="D1196" s="1">
        <v>44019</v>
      </c>
      <c r="E1196" s="1">
        <v>44049</v>
      </c>
      <c r="F1196">
        <v>5131</v>
      </c>
      <c r="G1196">
        <v>0</v>
      </c>
      <c r="H1196">
        <v>0</v>
      </c>
      <c r="I1196" s="1">
        <v>44062</v>
      </c>
      <c r="J1196">
        <v>43</v>
      </c>
      <c r="K1196">
        <v>13</v>
      </c>
    </row>
    <row r="1197" spans="1:11" x14ac:dyDescent="0.3">
      <c r="A1197" t="s">
        <v>13</v>
      </c>
      <c r="B1197" t="s">
        <v>35</v>
      </c>
      <c r="C1197">
        <v>4825120414</v>
      </c>
      <c r="D1197" s="1">
        <v>44059</v>
      </c>
      <c r="E1197" s="1">
        <v>44089</v>
      </c>
      <c r="F1197">
        <v>8087</v>
      </c>
      <c r="G1197">
        <v>0</v>
      </c>
      <c r="H1197">
        <v>0</v>
      </c>
      <c r="I1197" s="1">
        <v>44077</v>
      </c>
      <c r="J1197">
        <v>18</v>
      </c>
      <c r="K1197">
        <v>0</v>
      </c>
    </row>
    <row r="1198" spans="1:11" x14ac:dyDescent="0.3">
      <c r="A1198" t="s">
        <v>22</v>
      </c>
      <c r="B1198" t="s">
        <v>88</v>
      </c>
      <c r="C1198">
        <v>4838574848</v>
      </c>
      <c r="D1198" s="1">
        <v>44073</v>
      </c>
      <c r="E1198" s="1">
        <v>44103</v>
      </c>
      <c r="F1198">
        <v>2895</v>
      </c>
      <c r="G1198">
        <v>1</v>
      </c>
      <c r="H1198">
        <v>0</v>
      </c>
      <c r="I1198" s="1">
        <v>44118</v>
      </c>
      <c r="J1198">
        <v>45</v>
      </c>
      <c r="K1198">
        <v>15</v>
      </c>
    </row>
    <row r="1199" spans="1:11" x14ac:dyDescent="0.3">
      <c r="A1199" t="s">
        <v>11</v>
      </c>
      <c r="B1199" t="s">
        <v>114</v>
      </c>
      <c r="C1199">
        <v>4847248435</v>
      </c>
      <c r="D1199" s="1">
        <v>43854</v>
      </c>
      <c r="E1199" s="1">
        <v>43884</v>
      </c>
      <c r="F1199">
        <v>8071</v>
      </c>
      <c r="G1199">
        <v>0</v>
      </c>
      <c r="H1199">
        <v>0</v>
      </c>
      <c r="I1199" s="1">
        <v>43872</v>
      </c>
      <c r="J1199">
        <v>18</v>
      </c>
      <c r="K1199">
        <v>0</v>
      </c>
    </row>
    <row r="1200" spans="1:11" x14ac:dyDescent="0.3">
      <c r="A1200" t="s">
        <v>22</v>
      </c>
      <c r="B1200" t="s">
        <v>96</v>
      </c>
      <c r="C1200">
        <v>4852824490</v>
      </c>
      <c r="D1200" s="1">
        <v>44077</v>
      </c>
      <c r="E1200" s="1">
        <v>44107</v>
      </c>
      <c r="F1200">
        <v>3859</v>
      </c>
      <c r="G1200">
        <v>0</v>
      </c>
      <c r="H1200">
        <v>0</v>
      </c>
      <c r="I1200" s="1">
        <v>44107</v>
      </c>
      <c r="J1200">
        <v>30</v>
      </c>
      <c r="K1200">
        <v>0</v>
      </c>
    </row>
    <row r="1201" spans="1:11" x14ac:dyDescent="0.3">
      <c r="A1201" t="s">
        <v>11</v>
      </c>
      <c r="B1201" t="s">
        <v>79</v>
      </c>
      <c r="C1201">
        <v>4858028884</v>
      </c>
      <c r="D1201" s="1">
        <v>44202</v>
      </c>
      <c r="E1201" s="1">
        <v>44232</v>
      </c>
      <c r="F1201">
        <v>5849</v>
      </c>
      <c r="G1201">
        <v>0</v>
      </c>
      <c r="H1201">
        <v>0</v>
      </c>
      <c r="I1201" s="1">
        <v>44212</v>
      </c>
      <c r="J1201">
        <v>10</v>
      </c>
      <c r="K1201">
        <v>0</v>
      </c>
    </row>
    <row r="1202" spans="1:11" x14ac:dyDescent="0.3">
      <c r="A1202" t="s">
        <v>13</v>
      </c>
      <c r="B1202" t="s">
        <v>92</v>
      </c>
      <c r="C1202">
        <v>4859265458</v>
      </c>
      <c r="D1202" s="1">
        <v>43929</v>
      </c>
      <c r="E1202" s="1">
        <v>43959</v>
      </c>
      <c r="F1202">
        <v>7668</v>
      </c>
      <c r="G1202">
        <v>0</v>
      </c>
      <c r="H1202">
        <v>0</v>
      </c>
      <c r="I1202" s="1">
        <v>43946</v>
      </c>
      <c r="J1202">
        <v>17</v>
      </c>
      <c r="K1202">
        <v>0</v>
      </c>
    </row>
    <row r="1203" spans="1:11" x14ac:dyDescent="0.3">
      <c r="A1203" t="s">
        <v>20</v>
      </c>
      <c r="B1203" t="s">
        <v>81</v>
      </c>
      <c r="C1203">
        <v>4861734696</v>
      </c>
      <c r="D1203" s="1">
        <v>43982</v>
      </c>
      <c r="E1203" s="1">
        <v>44012</v>
      </c>
      <c r="F1203">
        <v>2459</v>
      </c>
      <c r="G1203">
        <v>0</v>
      </c>
      <c r="H1203">
        <v>0</v>
      </c>
      <c r="I1203" s="1">
        <v>43990</v>
      </c>
      <c r="J1203">
        <v>8</v>
      </c>
      <c r="K1203">
        <v>0</v>
      </c>
    </row>
    <row r="1204" spans="1:11" x14ac:dyDescent="0.3">
      <c r="A1204" t="s">
        <v>13</v>
      </c>
      <c r="B1204" t="s">
        <v>62</v>
      </c>
      <c r="C1204">
        <v>7942175485</v>
      </c>
      <c r="D1204" s="1">
        <v>44169</v>
      </c>
      <c r="E1204" s="1">
        <v>44199</v>
      </c>
      <c r="F1204">
        <v>7812</v>
      </c>
      <c r="G1204">
        <v>1</v>
      </c>
      <c r="H1204">
        <v>1</v>
      </c>
      <c r="I1204" s="1">
        <v>44208</v>
      </c>
      <c r="J1204">
        <v>39</v>
      </c>
      <c r="K1204">
        <v>9</v>
      </c>
    </row>
    <row r="1205" spans="1:11" x14ac:dyDescent="0.3">
      <c r="A1205" t="s">
        <v>22</v>
      </c>
      <c r="B1205" t="s">
        <v>58</v>
      </c>
      <c r="C1205">
        <v>4867913310</v>
      </c>
      <c r="D1205" s="1">
        <v>44475</v>
      </c>
      <c r="E1205" s="1">
        <v>44505</v>
      </c>
      <c r="F1205">
        <v>3626</v>
      </c>
      <c r="G1205">
        <v>0</v>
      </c>
      <c r="H1205">
        <v>0</v>
      </c>
      <c r="I1205" s="1">
        <v>44504</v>
      </c>
      <c r="J1205">
        <v>29</v>
      </c>
      <c r="K1205">
        <v>0</v>
      </c>
    </row>
    <row r="1206" spans="1:11" x14ac:dyDescent="0.3">
      <c r="A1206" t="s">
        <v>17</v>
      </c>
      <c r="B1206" t="s">
        <v>30</v>
      </c>
      <c r="C1206">
        <v>4870747963</v>
      </c>
      <c r="D1206" s="1">
        <v>43878</v>
      </c>
      <c r="E1206" s="1">
        <v>43908</v>
      </c>
      <c r="F1206">
        <v>7057</v>
      </c>
      <c r="G1206">
        <v>1</v>
      </c>
      <c r="H1206">
        <v>0</v>
      </c>
      <c r="I1206" s="1">
        <v>43897</v>
      </c>
      <c r="J1206">
        <v>19</v>
      </c>
      <c r="K1206">
        <v>0</v>
      </c>
    </row>
    <row r="1207" spans="1:11" x14ac:dyDescent="0.3">
      <c r="A1207" t="s">
        <v>17</v>
      </c>
      <c r="B1207" t="s">
        <v>112</v>
      </c>
      <c r="C1207">
        <v>4871103320</v>
      </c>
      <c r="D1207" s="1">
        <v>44487</v>
      </c>
      <c r="E1207" s="1">
        <v>44517</v>
      </c>
      <c r="F1207">
        <v>5907</v>
      </c>
      <c r="G1207">
        <v>0</v>
      </c>
      <c r="H1207">
        <v>0</v>
      </c>
      <c r="I1207" s="1">
        <v>44496</v>
      </c>
      <c r="J1207">
        <v>9</v>
      </c>
      <c r="K1207">
        <v>0</v>
      </c>
    </row>
    <row r="1208" spans="1:11" x14ac:dyDescent="0.3">
      <c r="A1208" t="s">
        <v>22</v>
      </c>
      <c r="B1208" t="s">
        <v>26</v>
      </c>
      <c r="C1208">
        <v>4872529612</v>
      </c>
      <c r="D1208" s="1">
        <v>44060</v>
      </c>
      <c r="E1208" s="1">
        <v>44090</v>
      </c>
      <c r="F1208">
        <v>3724</v>
      </c>
      <c r="G1208">
        <v>0</v>
      </c>
      <c r="H1208">
        <v>0</v>
      </c>
      <c r="I1208" s="1">
        <v>44076</v>
      </c>
      <c r="J1208">
        <v>16</v>
      </c>
      <c r="K1208">
        <v>0</v>
      </c>
    </row>
    <row r="1209" spans="1:11" x14ac:dyDescent="0.3">
      <c r="A1209" t="s">
        <v>11</v>
      </c>
      <c r="B1209" t="s">
        <v>49</v>
      </c>
      <c r="C1209">
        <v>4878686047</v>
      </c>
      <c r="D1209" s="1">
        <v>44398</v>
      </c>
      <c r="E1209" s="1">
        <v>44428</v>
      </c>
      <c r="F1209">
        <v>7361</v>
      </c>
      <c r="G1209">
        <v>0</v>
      </c>
      <c r="H1209">
        <v>0</v>
      </c>
      <c r="I1209" s="1">
        <v>44409</v>
      </c>
      <c r="J1209">
        <v>11</v>
      </c>
      <c r="K1209">
        <v>0</v>
      </c>
    </row>
    <row r="1210" spans="1:11" x14ac:dyDescent="0.3">
      <c r="A1210" t="s">
        <v>11</v>
      </c>
      <c r="B1210" t="s">
        <v>39</v>
      </c>
      <c r="C1210">
        <v>4881618322</v>
      </c>
      <c r="D1210" s="1">
        <v>44191</v>
      </c>
      <c r="E1210" s="1">
        <v>44221</v>
      </c>
      <c r="F1210">
        <v>10402</v>
      </c>
      <c r="G1210">
        <v>0</v>
      </c>
      <c r="H1210">
        <v>0</v>
      </c>
      <c r="I1210" s="1">
        <v>44227</v>
      </c>
      <c r="J1210">
        <v>36</v>
      </c>
      <c r="K1210">
        <v>6</v>
      </c>
    </row>
    <row r="1211" spans="1:11" x14ac:dyDescent="0.3">
      <c r="A1211" t="s">
        <v>11</v>
      </c>
      <c r="B1211" t="s">
        <v>87</v>
      </c>
      <c r="C1211">
        <v>4884610178</v>
      </c>
      <c r="D1211" s="1">
        <v>43970</v>
      </c>
      <c r="E1211" s="1">
        <v>44000</v>
      </c>
      <c r="F1211">
        <v>8221</v>
      </c>
      <c r="G1211">
        <v>0</v>
      </c>
      <c r="H1211">
        <v>0</v>
      </c>
      <c r="I1211" s="1">
        <v>43981</v>
      </c>
      <c r="J1211">
        <v>11</v>
      </c>
      <c r="K1211">
        <v>0</v>
      </c>
    </row>
    <row r="1212" spans="1:11" x14ac:dyDescent="0.3">
      <c r="A1212" t="s">
        <v>11</v>
      </c>
      <c r="B1212" t="s">
        <v>49</v>
      </c>
      <c r="C1212">
        <v>4887614261</v>
      </c>
      <c r="D1212" s="1">
        <v>43994</v>
      </c>
      <c r="E1212" s="1">
        <v>44024</v>
      </c>
      <c r="F1212">
        <v>6019</v>
      </c>
      <c r="G1212">
        <v>0</v>
      </c>
      <c r="H1212">
        <v>0</v>
      </c>
      <c r="I1212" s="1">
        <v>44017</v>
      </c>
      <c r="J1212">
        <v>23</v>
      </c>
      <c r="K1212">
        <v>0</v>
      </c>
    </row>
    <row r="1213" spans="1:11" x14ac:dyDescent="0.3">
      <c r="A1213" t="s">
        <v>22</v>
      </c>
      <c r="B1213" t="s">
        <v>65</v>
      </c>
      <c r="C1213">
        <v>4891142927</v>
      </c>
      <c r="D1213" s="1">
        <v>44053</v>
      </c>
      <c r="E1213" s="1">
        <v>44083</v>
      </c>
      <c r="F1213">
        <v>4799</v>
      </c>
      <c r="G1213">
        <v>0</v>
      </c>
      <c r="H1213">
        <v>0</v>
      </c>
      <c r="I1213" s="1">
        <v>44084</v>
      </c>
      <c r="J1213">
        <v>31</v>
      </c>
      <c r="K1213">
        <v>1</v>
      </c>
    </row>
    <row r="1214" spans="1:11" x14ac:dyDescent="0.3">
      <c r="A1214" t="s">
        <v>13</v>
      </c>
      <c r="B1214" t="s">
        <v>59</v>
      </c>
      <c r="C1214">
        <v>659596494</v>
      </c>
      <c r="D1214" s="1">
        <v>44170</v>
      </c>
      <c r="E1214" s="1">
        <v>44200</v>
      </c>
      <c r="F1214">
        <v>7565</v>
      </c>
      <c r="G1214">
        <v>1</v>
      </c>
      <c r="H1214">
        <v>0</v>
      </c>
      <c r="I1214" s="1">
        <v>44210</v>
      </c>
      <c r="J1214">
        <v>40</v>
      </c>
      <c r="K1214">
        <v>10</v>
      </c>
    </row>
    <row r="1215" spans="1:11" x14ac:dyDescent="0.3">
      <c r="A1215" t="s">
        <v>22</v>
      </c>
      <c r="B1215" t="s">
        <v>36</v>
      </c>
      <c r="C1215">
        <v>4902256475</v>
      </c>
      <c r="D1215" s="1">
        <v>44443</v>
      </c>
      <c r="E1215" s="1">
        <v>44473</v>
      </c>
      <c r="F1215">
        <v>7209</v>
      </c>
      <c r="G1215">
        <v>0</v>
      </c>
      <c r="H1215">
        <v>0</v>
      </c>
      <c r="I1215" s="1">
        <v>44487</v>
      </c>
      <c r="J1215">
        <v>44</v>
      </c>
      <c r="K1215">
        <v>14</v>
      </c>
    </row>
    <row r="1216" spans="1:11" x14ac:dyDescent="0.3">
      <c r="A1216" t="s">
        <v>17</v>
      </c>
      <c r="B1216" t="s">
        <v>97</v>
      </c>
      <c r="C1216">
        <v>4902403664</v>
      </c>
      <c r="D1216" s="1">
        <v>44101</v>
      </c>
      <c r="E1216" s="1">
        <v>44131</v>
      </c>
      <c r="F1216">
        <v>5899</v>
      </c>
      <c r="G1216">
        <v>1</v>
      </c>
      <c r="H1216">
        <v>1</v>
      </c>
      <c r="I1216" s="1">
        <v>44143</v>
      </c>
      <c r="J1216">
        <v>42</v>
      </c>
      <c r="K1216">
        <v>12</v>
      </c>
    </row>
    <row r="1217" spans="1:11" x14ac:dyDescent="0.3">
      <c r="A1217" t="s">
        <v>20</v>
      </c>
      <c r="B1217" t="s">
        <v>25</v>
      </c>
      <c r="C1217">
        <v>4902638386</v>
      </c>
      <c r="D1217" s="1">
        <v>44089</v>
      </c>
      <c r="E1217" s="1">
        <v>44119</v>
      </c>
      <c r="F1217">
        <v>4603</v>
      </c>
      <c r="G1217">
        <v>0</v>
      </c>
      <c r="H1217">
        <v>0</v>
      </c>
      <c r="I1217" s="1">
        <v>44112</v>
      </c>
      <c r="J1217">
        <v>23</v>
      </c>
      <c r="K1217">
        <v>0</v>
      </c>
    </row>
    <row r="1218" spans="1:11" x14ac:dyDescent="0.3">
      <c r="A1218" t="s">
        <v>11</v>
      </c>
      <c r="B1218" t="s">
        <v>87</v>
      </c>
      <c r="C1218">
        <v>4903468657</v>
      </c>
      <c r="D1218" s="1">
        <v>43968</v>
      </c>
      <c r="E1218" s="1">
        <v>43998</v>
      </c>
      <c r="F1218">
        <v>6655</v>
      </c>
      <c r="G1218">
        <v>0</v>
      </c>
      <c r="H1218">
        <v>0</v>
      </c>
      <c r="I1218" s="1">
        <v>43991</v>
      </c>
      <c r="J1218">
        <v>23</v>
      </c>
      <c r="K1218">
        <v>0</v>
      </c>
    </row>
    <row r="1219" spans="1:11" x14ac:dyDescent="0.3">
      <c r="A1219" t="s">
        <v>11</v>
      </c>
      <c r="B1219" t="s">
        <v>79</v>
      </c>
      <c r="C1219">
        <v>4905021101</v>
      </c>
      <c r="D1219" s="1">
        <v>44515</v>
      </c>
      <c r="E1219" s="1">
        <v>44545</v>
      </c>
      <c r="F1219">
        <v>9134</v>
      </c>
      <c r="G1219">
        <v>0</v>
      </c>
      <c r="H1219">
        <v>0</v>
      </c>
      <c r="I1219" s="1">
        <v>44523</v>
      </c>
      <c r="J1219">
        <v>8</v>
      </c>
      <c r="K1219">
        <v>0</v>
      </c>
    </row>
    <row r="1220" spans="1:11" x14ac:dyDescent="0.3">
      <c r="A1220" t="s">
        <v>11</v>
      </c>
      <c r="B1220" t="s">
        <v>87</v>
      </c>
      <c r="C1220">
        <v>4906343954</v>
      </c>
      <c r="D1220" s="1">
        <v>43916</v>
      </c>
      <c r="E1220" s="1">
        <v>43946</v>
      </c>
      <c r="F1220">
        <v>5369</v>
      </c>
      <c r="G1220">
        <v>0</v>
      </c>
      <c r="H1220">
        <v>0</v>
      </c>
      <c r="I1220" s="1">
        <v>43936</v>
      </c>
      <c r="J1220">
        <v>20</v>
      </c>
      <c r="K1220">
        <v>0</v>
      </c>
    </row>
    <row r="1221" spans="1:11" x14ac:dyDescent="0.3">
      <c r="A1221" t="s">
        <v>13</v>
      </c>
      <c r="B1221" t="s">
        <v>41</v>
      </c>
      <c r="C1221">
        <v>6438106557</v>
      </c>
      <c r="D1221" s="1">
        <v>44147</v>
      </c>
      <c r="E1221" s="1">
        <v>44177</v>
      </c>
      <c r="F1221">
        <v>8489</v>
      </c>
      <c r="G1221">
        <v>1</v>
      </c>
      <c r="H1221">
        <v>1</v>
      </c>
      <c r="I1221" s="1">
        <v>44177</v>
      </c>
      <c r="J1221">
        <v>30</v>
      </c>
      <c r="K1221">
        <v>0</v>
      </c>
    </row>
    <row r="1222" spans="1:11" x14ac:dyDescent="0.3">
      <c r="A1222" t="s">
        <v>11</v>
      </c>
      <c r="B1222" t="s">
        <v>115</v>
      </c>
      <c r="C1222">
        <v>4910161169</v>
      </c>
      <c r="D1222" s="1">
        <v>44171</v>
      </c>
      <c r="E1222" s="1">
        <v>44201</v>
      </c>
      <c r="F1222">
        <v>5900</v>
      </c>
      <c r="G1222">
        <v>0</v>
      </c>
      <c r="H1222">
        <v>0</v>
      </c>
      <c r="I1222" s="1">
        <v>44184</v>
      </c>
      <c r="J1222">
        <v>13</v>
      </c>
      <c r="K1222">
        <v>0</v>
      </c>
    </row>
    <row r="1223" spans="1:11" x14ac:dyDescent="0.3">
      <c r="A1223" t="s">
        <v>22</v>
      </c>
      <c r="B1223" t="s">
        <v>67</v>
      </c>
      <c r="C1223">
        <v>4915855065</v>
      </c>
      <c r="D1223" s="1">
        <v>43837</v>
      </c>
      <c r="E1223" s="1">
        <v>43867</v>
      </c>
      <c r="F1223">
        <v>7892</v>
      </c>
      <c r="G1223">
        <v>0</v>
      </c>
      <c r="H1223">
        <v>0</v>
      </c>
      <c r="I1223" s="1">
        <v>43866</v>
      </c>
      <c r="J1223">
        <v>29</v>
      </c>
      <c r="K1223">
        <v>0</v>
      </c>
    </row>
    <row r="1224" spans="1:11" x14ac:dyDescent="0.3">
      <c r="A1224" t="s">
        <v>13</v>
      </c>
      <c r="B1224" t="s">
        <v>66</v>
      </c>
      <c r="C1224">
        <v>4926391244</v>
      </c>
      <c r="D1224" s="1">
        <v>43971</v>
      </c>
      <c r="E1224" s="1">
        <v>44001</v>
      </c>
      <c r="F1224">
        <v>6296</v>
      </c>
      <c r="G1224">
        <v>0</v>
      </c>
      <c r="H1224">
        <v>0</v>
      </c>
      <c r="I1224" s="1">
        <v>43973</v>
      </c>
      <c r="J1224">
        <v>2</v>
      </c>
      <c r="K1224">
        <v>0</v>
      </c>
    </row>
    <row r="1225" spans="1:11" x14ac:dyDescent="0.3">
      <c r="A1225" t="s">
        <v>22</v>
      </c>
      <c r="B1225" t="s">
        <v>86</v>
      </c>
      <c r="C1225">
        <v>4927657057</v>
      </c>
      <c r="D1225" s="1">
        <v>44190</v>
      </c>
      <c r="E1225" s="1">
        <v>44220</v>
      </c>
      <c r="F1225">
        <v>5466</v>
      </c>
      <c r="G1225">
        <v>0</v>
      </c>
      <c r="H1225">
        <v>0</v>
      </c>
      <c r="I1225" s="1">
        <v>44209</v>
      </c>
      <c r="J1225">
        <v>19</v>
      </c>
      <c r="K1225">
        <v>0</v>
      </c>
    </row>
    <row r="1226" spans="1:11" x14ac:dyDescent="0.3">
      <c r="A1226" t="s">
        <v>11</v>
      </c>
      <c r="B1226" t="s">
        <v>87</v>
      </c>
      <c r="C1226">
        <v>4930326600</v>
      </c>
      <c r="D1226" s="1">
        <v>43877</v>
      </c>
      <c r="E1226" s="1">
        <v>43907</v>
      </c>
      <c r="F1226">
        <v>5885</v>
      </c>
      <c r="G1226">
        <v>0</v>
      </c>
      <c r="H1226">
        <v>0</v>
      </c>
      <c r="I1226" s="1">
        <v>43896</v>
      </c>
      <c r="J1226">
        <v>19</v>
      </c>
      <c r="K1226">
        <v>0</v>
      </c>
    </row>
    <row r="1227" spans="1:11" x14ac:dyDescent="0.3">
      <c r="A1227" t="s">
        <v>22</v>
      </c>
      <c r="B1227" t="s">
        <v>26</v>
      </c>
      <c r="C1227">
        <v>4934230957</v>
      </c>
      <c r="D1227" s="1">
        <v>44200</v>
      </c>
      <c r="E1227" s="1">
        <v>44230</v>
      </c>
      <c r="F1227">
        <v>8848</v>
      </c>
      <c r="G1227">
        <v>1</v>
      </c>
      <c r="H1227">
        <v>0</v>
      </c>
      <c r="I1227" s="1">
        <v>44226</v>
      </c>
      <c r="J1227">
        <v>26</v>
      </c>
      <c r="K1227">
        <v>0</v>
      </c>
    </row>
    <row r="1228" spans="1:11" x14ac:dyDescent="0.3">
      <c r="A1228" t="s">
        <v>20</v>
      </c>
      <c r="B1228" t="s">
        <v>90</v>
      </c>
      <c r="C1228">
        <v>4935255726</v>
      </c>
      <c r="D1228" s="1">
        <v>44392</v>
      </c>
      <c r="E1228" s="1">
        <v>44422</v>
      </c>
      <c r="F1228">
        <v>4713</v>
      </c>
      <c r="G1228">
        <v>1</v>
      </c>
      <c r="H1228">
        <v>0</v>
      </c>
      <c r="I1228" s="1">
        <v>44431</v>
      </c>
      <c r="J1228">
        <v>39</v>
      </c>
      <c r="K1228">
        <v>9</v>
      </c>
    </row>
    <row r="1229" spans="1:11" x14ac:dyDescent="0.3">
      <c r="A1229" t="s">
        <v>17</v>
      </c>
      <c r="B1229" t="s">
        <v>34</v>
      </c>
      <c r="C1229">
        <v>4937921214</v>
      </c>
      <c r="D1229" s="1">
        <v>44469</v>
      </c>
      <c r="E1229" s="1">
        <v>44499</v>
      </c>
      <c r="F1229">
        <v>5380</v>
      </c>
      <c r="G1229">
        <v>0</v>
      </c>
      <c r="H1229">
        <v>0</v>
      </c>
      <c r="I1229" s="1">
        <v>44505</v>
      </c>
      <c r="J1229">
        <v>36</v>
      </c>
      <c r="K1229">
        <v>6</v>
      </c>
    </row>
    <row r="1230" spans="1:11" x14ac:dyDescent="0.3">
      <c r="A1230" t="s">
        <v>11</v>
      </c>
      <c r="B1230" t="s">
        <v>61</v>
      </c>
      <c r="C1230">
        <v>4941612254</v>
      </c>
      <c r="D1230" s="1">
        <v>44020</v>
      </c>
      <c r="E1230" s="1">
        <v>44050</v>
      </c>
      <c r="F1230">
        <v>6527</v>
      </c>
      <c r="G1230">
        <v>0</v>
      </c>
      <c r="H1230">
        <v>0</v>
      </c>
      <c r="I1230" s="1">
        <v>44044</v>
      </c>
      <c r="J1230">
        <v>24</v>
      </c>
      <c r="K1230">
        <v>0</v>
      </c>
    </row>
    <row r="1231" spans="1:11" x14ac:dyDescent="0.3">
      <c r="A1231" t="s">
        <v>17</v>
      </c>
      <c r="B1231" t="s">
        <v>18</v>
      </c>
      <c r="C1231">
        <v>4943574800</v>
      </c>
      <c r="D1231" s="1">
        <v>43971</v>
      </c>
      <c r="E1231" s="1">
        <v>44001</v>
      </c>
      <c r="F1231">
        <v>5482</v>
      </c>
      <c r="G1231">
        <v>0</v>
      </c>
      <c r="H1231">
        <v>0</v>
      </c>
      <c r="I1231" s="1">
        <v>43998</v>
      </c>
      <c r="J1231">
        <v>27</v>
      </c>
      <c r="K1231">
        <v>0</v>
      </c>
    </row>
    <row r="1232" spans="1:11" x14ac:dyDescent="0.3">
      <c r="A1232" t="s">
        <v>11</v>
      </c>
      <c r="B1232" t="s">
        <v>44</v>
      </c>
      <c r="C1232">
        <v>4949816221</v>
      </c>
      <c r="D1232" s="1">
        <v>44202</v>
      </c>
      <c r="E1232" s="1">
        <v>44232</v>
      </c>
      <c r="F1232">
        <v>8564</v>
      </c>
      <c r="G1232">
        <v>0</v>
      </c>
      <c r="H1232">
        <v>0</v>
      </c>
      <c r="I1232" s="1">
        <v>44228</v>
      </c>
      <c r="J1232">
        <v>26</v>
      </c>
      <c r="K1232">
        <v>0</v>
      </c>
    </row>
    <row r="1233" spans="1:11" x14ac:dyDescent="0.3">
      <c r="A1233" t="s">
        <v>20</v>
      </c>
      <c r="B1233" t="s">
        <v>90</v>
      </c>
      <c r="C1233">
        <v>4958732401</v>
      </c>
      <c r="D1233" s="1">
        <v>44513</v>
      </c>
      <c r="E1233" s="1">
        <v>44543</v>
      </c>
      <c r="F1233">
        <v>3202</v>
      </c>
      <c r="G1233">
        <v>0</v>
      </c>
      <c r="H1233">
        <v>0</v>
      </c>
      <c r="I1233" s="1">
        <v>44534</v>
      </c>
      <c r="J1233">
        <v>21</v>
      </c>
      <c r="K1233">
        <v>0</v>
      </c>
    </row>
    <row r="1234" spans="1:11" x14ac:dyDescent="0.3">
      <c r="A1234" t="s">
        <v>20</v>
      </c>
      <c r="B1234" t="s">
        <v>113</v>
      </c>
      <c r="C1234">
        <v>4962937321</v>
      </c>
      <c r="D1234" s="1">
        <v>43988</v>
      </c>
      <c r="E1234" s="1">
        <v>44018</v>
      </c>
      <c r="F1234">
        <v>6782</v>
      </c>
      <c r="G1234">
        <v>0</v>
      </c>
      <c r="H1234">
        <v>0</v>
      </c>
      <c r="I1234" s="1">
        <v>44008</v>
      </c>
      <c r="J1234">
        <v>20</v>
      </c>
      <c r="K1234">
        <v>0</v>
      </c>
    </row>
    <row r="1235" spans="1:11" x14ac:dyDescent="0.3">
      <c r="A1235" t="s">
        <v>13</v>
      </c>
      <c r="B1235" t="s">
        <v>56</v>
      </c>
      <c r="C1235">
        <v>4073224041</v>
      </c>
      <c r="D1235" s="1">
        <v>44179</v>
      </c>
      <c r="E1235" s="1">
        <v>44209</v>
      </c>
      <c r="F1235">
        <v>4662</v>
      </c>
      <c r="G1235">
        <v>1</v>
      </c>
      <c r="H1235">
        <v>0</v>
      </c>
      <c r="I1235" s="1">
        <v>44195</v>
      </c>
      <c r="J1235">
        <v>16</v>
      </c>
      <c r="K1235">
        <v>0</v>
      </c>
    </row>
    <row r="1236" spans="1:11" x14ac:dyDescent="0.3">
      <c r="A1236" t="s">
        <v>22</v>
      </c>
      <c r="B1236" t="s">
        <v>53</v>
      </c>
      <c r="C1236">
        <v>4975085263</v>
      </c>
      <c r="D1236" s="1">
        <v>44003</v>
      </c>
      <c r="E1236" s="1">
        <v>44033</v>
      </c>
      <c r="F1236">
        <v>5366</v>
      </c>
      <c r="G1236">
        <v>0</v>
      </c>
      <c r="H1236">
        <v>0</v>
      </c>
      <c r="I1236" s="1">
        <v>44050</v>
      </c>
      <c r="J1236">
        <v>47</v>
      </c>
      <c r="K1236">
        <v>17</v>
      </c>
    </row>
    <row r="1237" spans="1:11" x14ac:dyDescent="0.3">
      <c r="A1237" t="s">
        <v>11</v>
      </c>
      <c r="B1237" t="s">
        <v>39</v>
      </c>
      <c r="C1237">
        <v>4977232177</v>
      </c>
      <c r="D1237" s="1">
        <v>43963</v>
      </c>
      <c r="E1237" s="1">
        <v>43993</v>
      </c>
      <c r="F1237">
        <v>9336</v>
      </c>
      <c r="G1237">
        <v>0</v>
      </c>
      <c r="H1237">
        <v>0</v>
      </c>
      <c r="I1237" s="1">
        <v>43993</v>
      </c>
      <c r="J1237">
        <v>30</v>
      </c>
      <c r="K1237">
        <v>0</v>
      </c>
    </row>
    <row r="1238" spans="1:11" x14ac:dyDescent="0.3">
      <c r="A1238" t="s">
        <v>20</v>
      </c>
      <c r="B1238" t="s">
        <v>80</v>
      </c>
      <c r="C1238">
        <v>4977937495</v>
      </c>
      <c r="D1238" s="1">
        <v>43998</v>
      </c>
      <c r="E1238" s="1">
        <v>44028</v>
      </c>
      <c r="F1238">
        <v>5181</v>
      </c>
      <c r="G1238">
        <v>0</v>
      </c>
      <c r="H1238">
        <v>0</v>
      </c>
      <c r="I1238" s="1">
        <v>44027</v>
      </c>
      <c r="J1238">
        <v>29</v>
      </c>
      <c r="K1238">
        <v>0</v>
      </c>
    </row>
    <row r="1239" spans="1:11" x14ac:dyDescent="0.3">
      <c r="A1239" t="s">
        <v>17</v>
      </c>
      <c r="B1239" t="s">
        <v>42</v>
      </c>
      <c r="C1239">
        <v>4978138927</v>
      </c>
      <c r="D1239" s="1">
        <v>43840</v>
      </c>
      <c r="E1239" s="1">
        <v>43870</v>
      </c>
      <c r="F1239">
        <v>745</v>
      </c>
      <c r="G1239">
        <v>0</v>
      </c>
      <c r="H1239">
        <v>0</v>
      </c>
      <c r="I1239" s="1">
        <v>43880</v>
      </c>
      <c r="J1239">
        <v>40</v>
      </c>
      <c r="K1239">
        <v>10</v>
      </c>
    </row>
    <row r="1240" spans="1:11" x14ac:dyDescent="0.3">
      <c r="A1240" t="s">
        <v>13</v>
      </c>
      <c r="B1240" t="s">
        <v>35</v>
      </c>
      <c r="C1240">
        <v>4982115880</v>
      </c>
      <c r="D1240" s="1">
        <v>44130</v>
      </c>
      <c r="E1240" s="1">
        <v>44160</v>
      </c>
      <c r="F1240">
        <v>4752</v>
      </c>
      <c r="G1240">
        <v>0</v>
      </c>
      <c r="H1240">
        <v>0</v>
      </c>
      <c r="I1240" s="1">
        <v>44153</v>
      </c>
      <c r="J1240">
        <v>23</v>
      </c>
      <c r="K1240">
        <v>0</v>
      </c>
    </row>
    <row r="1241" spans="1:11" x14ac:dyDescent="0.3">
      <c r="A1241" t="s">
        <v>17</v>
      </c>
      <c r="B1241" t="s">
        <v>101</v>
      </c>
      <c r="C1241">
        <v>4983130271</v>
      </c>
      <c r="D1241" s="1">
        <v>43999</v>
      </c>
      <c r="E1241" s="1">
        <v>44029</v>
      </c>
      <c r="F1241">
        <v>6607</v>
      </c>
      <c r="G1241">
        <v>0</v>
      </c>
      <c r="H1241">
        <v>0</v>
      </c>
      <c r="I1241" s="1">
        <v>44033</v>
      </c>
      <c r="J1241">
        <v>34</v>
      </c>
      <c r="K1241">
        <v>4</v>
      </c>
    </row>
    <row r="1242" spans="1:11" x14ac:dyDescent="0.3">
      <c r="A1242" t="s">
        <v>17</v>
      </c>
      <c r="B1242" t="s">
        <v>34</v>
      </c>
      <c r="C1242">
        <v>4984149604</v>
      </c>
      <c r="D1242" s="1">
        <v>43854</v>
      </c>
      <c r="E1242" s="1">
        <v>43884</v>
      </c>
      <c r="F1242">
        <v>4962</v>
      </c>
      <c r="G1242">
        <v>1</v>
      </c>
      <c r="H1242">
        <v>0</v>
      </c>
      <c r="I1242" s="1">
        <v>43911</v>
      </c>
      <c r="J1242">
        <v>57</v>
      </c>
      <c r="K1242">
        <v>27</v>
      </c>
    </row>
    <row r="1243" spans="1:11" x14ac:dyDescent="0.3">
      <c r="A1243" t="s">
        <v>13</v>
      </c>
      <c r="B1243" t="s">
        <v>29</v>
      </c>
      <c r="C1243">
        <v>4988118072</v>
      </c>
      <c r="D1243" s="1">
        <v>44504</v>
      </c>
      <c r="E1243" s="1">
        <v>44534</v>
      </c>
      <c r="F1243">
        <v>4733</v>
      </c>
      <c r="G1243">
        <v>0</v>
      </c>
      <c r="H1243">
        <v>0</v>
      </c>
      <c r="I1243" s="1">
        <v>44527</v>
      </c>
      <c r="J1243">
        <v>23</v>
      </c>
      <c r="K1243">
        <v>0</v>
      </c>
    </row>
    <row r="1244" spans="1:11" x14ac:dyDescent="0.3">
      <c r="A1244" t="s">
        <v>11</v>
      </c>
      <c r="B1244" t="s">
        <v>44</v>
      </c>
      <c r="C1244">
        <v>4988241929</v>
      </c>
      <c r="D1244" s="1">
        <v>44472</v>
      </c>
      <c r="E1244" s="1">
        <v>44502</v>
      </c>
      <c r="F1244">
        <v>6864</v>
      </c>
      <c r="G1244">
        <v>0</v>
      </c>
      <c r="H1244">
        <v>0</v>
      </c>
      <c r="I1244" s="1">
        <v>44486</v>
      </c>
      <c r="J1244">
        <v>14</v>
      </c>
      <c r="K1244">
        <v>0</v>
      </c>
    </row>
    <row r="1245" spans="1:11" x14ac:dyDescent="0.3">
      <c r="A1245" t="s">
        <v>11</v>
      </c>
      <c r="B1245" t="s">
        <v>55</v>
      </c>
      <c r="C1245">
        <v>4989401437</v>
      </c>
      <c r="D1245" s="1">
        <v>44244</v>
      </c>
      <c r="E1245" s="1">
        <v>44274</v>
      </c>
      <c r="F1245">
        <v>5699</v>
      </c>
      <c r="G1245">
        <v>0</v>
      </c>
      <c r="H1245">
        <v>0</v>
      </c>
      <c r="I1245" s="1">
        <v>44269</v>
      </c>
      <c r="J1245">
        <v>25</v>
      </c>
      <c r="K1245">
        <v>0</v>
      </c>
    </row>
    <row r="1246" spans="1:11" x14ac:dyDescent="0.3">
      <c r="A1246" t="s">
        <v>22</v>
      </c>
      <c r="B1246" t="s">
        <v>67</v>
      </c>
      <c r="C1246">
        <v>4992290949</v>
      </c>
      <c r="D1246" s="1">
        <v>44037</v>
      </c>
      <c r="E1246" s="1">
        <v>44067</v>
      </c>
      <c r="F1246">
        <v>3861</v>
      </c>
      <c r="G1246">
        <v>0</v>
      </c>
      <c r="H1246">
        <v>0</v>
      </c>
      <c r="I1246" s="1">
        <v>44069</v>
      </c>
      <c r="J1246">
        <v>32</v>
      </c>
      <c r="K1246">
        <v>2</v>
      </c>
    </row>
    <row r="1247" spans="1:11" x14ac:dyDescent="0.3">
      <c r="A1247" t="s">
        <v>20</v>
      </c>
      <c r="B1247" t="s">
        <v>111</v>
      </c>
      <c r="C1247">
        <v>4999718461</v>
      </c>
      <c r="D1247" s="1">
        <v>44210</v>
      </c>
      <c r="E1247" s="1">
        <v>44240</v>
      </c>
      <c r="F1247">
        <v>1064</v>
      </c>
      <c r="G1247">
        <v>0</v>
      </c>
      <c r="H1247">
        <v>0</v>
      </c>
      <c r="I1247" s="1">
        <v>44230</v>
      </c>
      <c r="J1247">
        <v>20</v>
      </c>
      <c r="K1247">
        <v>0</v>
      </c>
    </row>
    <row r="1248" spans="1:11" x14ac:dyDescent="0.3">
      <c r="A1248" t="s">
        <v>17</v>
      </c>
      <c r="B1248" t="s">
        <v>40</v>
      </c>
      <c r="C1248">
        <v>5002957961</v>
      </c>
      <c r="D1248" s="1">
        <v>44006</v>
      </c>
      <c r="E1248" s="1">
        <v>44036</v>
      </c>
      <c r="F1248">
        <v>6190</v>
      </c>
      <c r="G1248">
        <v>0</v>
      </c>
      <c r="H1248">
        <v>0</v>
      </c>
      <c r="I1248" s="1">
        <v>44032</v>
      </c>
      <c r="J1248">
        <v>26</v>
      </c>
      <c r="K1248">
        <v>0</v>
      </c>
    </row>
    <row r="1249" spans="1:11" x14ac:dyDescent="0.3">
      <c r="A1249" t="s">
        <v>13</v>
      </c>
      <c r="B1249" t="s">
        <v>29</v>
      </c>
      <c r="C1249">
        <v>5004037531</v>
      </c>
      <c r="D1249" s="1">
        <v>44343</v>
      </c>
      <c r="E1249" s="1">
        <v>44373</v>
      </c>
      <c r="F1249">
        <v>4873</v>
      </c>
      <c r="G1249">
        <v>0</v>
      </c>
      <c r="H1249">
        <v>0</v>
      </c>
      <c r="I1249" s="1">
        <v>44382</v>
      </c>
      <c r="J1249">
        <v>39</v>
      </c>
      <c r="K1249">
        <v>9</v>
      </c>
    </row>
    <row r="1250" spans="1:11" x14ac:dyDescent="0.3">
      <c r="A1250" t="s">
        <v>11</v>
      </c>
      <c r="B1250" t="s">
        <v>76</v>
      </c>
      <c r="C1250">
        <v>5007692123</v>
      </c>
      <c r="D1250" s="1">
        <v>44380</v>
      </c>
      <c r="E1250" s="1">
        <v>44410</v>
      </c>
      <c r="F1250">
        <v>6303</v>
      </c>
      <c r="G1250">
        <v>1</v>
      </c>
      <c r="H1250">
        <v>0</v>
      </c>
      <c r="I1250" s="1">
        <v>44418</v>
      </c>
      <c r="J1250">
        <v>38</v>
      </c>
      <c r="K1250">
        <v>8</v>
      </c>
    </row>
    <row r="1251" spans="1:11" x14ac:dyDescent="0.3">
      <c r="A1251" t="s">
        <v>20</v>
      </c>
      <c r="B1251" t="s">
        <v>63</v>
      </c>
      <c r="C1251">
        <v>5010861294</v>
      </c>
      <c r="D1251" s="1">
        <v>44246</v>
      </c>
      <c r="E1251" s="1">
        <v>44276</v>
      </c>
      <c r="F1251">
        <v>2538</v>
      </c>
      <c r="G1251">
        <v>0</v>
      </c>
      <c r="H1251">
        <v>0</v>
      </c>
      <c r="I1251" s="1">
        <v>44276</v>
      </c>
      <c r="J1251">
        <v>30</v>
      </c>
      <c r="K1251">
        <v>0</v>
      </c>
    </row>
    <row r="1252" spans="1:11" x14ac:dyDescent="0.3">
      <c r="A1252" t="s">
        <v>17</v>
      </c>
      <c r="B1252" t="s">
        <v>30</v>
      </c>
      <c r="C1252">
        <v>5012738148</v>
      </c>
      <c r="D1252" s="1">
        <v>44378</v>
      </c>
      <c r="E1252" s="1">
        <v>44408</v>
      </c>
      <c r="F1252">
        <v>4425</v>
      </c>
      <c r="G1252">
        <v>0</v>
      </c>
      <c r="H1252">
        <v>0</v>
      </c>
      <c r="I1252" s="1">
        <v>44383</v>
      </c>
      <c r="J1252">
        <v>5</v>
      </c>
      <c r="K1252">
        <v>0</v>
      </c>
    </row>
    <row r="1253" spans="1:11" x14ac:dyDescent="0.3">
      <c r="A1253" t="s">
        <v>11</v>
      </c>
      <c r="B1253" t="s">
        <v>114</v>
      </c>
      <c r="C1253">
        <v>5016123354</v>
      </c>
      <c r="D1253" s="1">
        <v>44223</v>
      </c>
      <c r="E1253" s="1">
        <v>44253</v>
      </c>
      <c r="F1253">
        <v>9438</v>
      </c>
      <c r="G1253">
        <v>0</v>
      </c>
      <c r="H1253">
        <v>0</v>
      </c>
      <c r="I1253" s="1">
        <v>44243</v>
      </c>
      <c r="J1253">
        <v>20</v>
      </c>
      <c r="K1253">
        <v>0</v>
      </c>
    </row>
    <row r="1254" spans="1:11" x14ac:dyDescent="0.3">
      <c r="A1254" t="s">
        <v>20</v>
      </c>
      <c r="B1254" t="s">
        <v>43</v>
      </c>
      <c r="C1254">
        <v>5018112852</v>
      </c>
      <c r="D1254" s="1">
        <v>44205</v>
      </c>
      <c r="E1254" s="1">
        <v>44235</v>
      </c>
      <c r="F1254">
        <v>5290</v>
      </c>
      <c r="G1254">
        <v>0</v>
      </c>
      <c r="H1254">
        <v>0</v>
      </c>
      <c r="I1254" s="1">
        <v>44208</v>
      </c>
      <c r="J1254">
        <v>3</v>
      </c>
      <c r="K1254">
        <v>0</v>
      </c>
    </row>
    <row r="1255" spans="1:11" x14ac:dyDescent="0.3">
      <c r="A1255" t="s">
        <v>22</v>
      </c>
      <c r="B1255" t="s">
        <v>89</v>
      </c>
      <c r="C1255">
        <v>5023901716</v>
      </c>
      <c r="D1255" s="1">
        <v>44217</v>
      </c>
      <c r="E1255" s="1">
        <v>44247</v>
      </c>
      <c r="F1255">
        <v>8996</v>
      </c>
      <c r="G1255">
        <v>1</v>
      </c>
      <c r="H1255">
        <v>1</v>
      </c>
      <c r="I1255" s="1">
        <v>44268</v>
      </c>
      <c r="J1255">
        <v>51</v>
      </c>
      <c r="K1255">
        <v>21</v>
      </c>
    </row>
    <row r="1256" spans="1:11" x14ac:dyDescent="0.3">
      <c r="A1256" t="s">
        <v>20</v>
      </c>
      <c r="B1256" t="s">
        <v>113</v>
      </c>
      <c r="C1256">
        <v>5025374541</v>
      </c>
      <c r="D1256" s="1">
        <v>43883</v>
      </c>
      <c r="E1256" s="1">
        <v>43913</v>
      </c>
      <c r="F1256">
        <v>5714</v>
      </c>
      <c r="G1256">
        <v>0</v>
      </c>
      <c r="H1256">
        <v>0</v>
      </c>
      <c r="I1256" s="1">
        <v>43903</v>
      </c>
      <c r="J1256">
        <v>20</v>
      </c>
      <c r="K1256">
        <v>0</v>
      </c>
    </row>
    <row r="1257" spans="1:11" x14ac:dyDescent="0.3">
      <c r="A1257" t="s">
        <v>13</v>
      </c>
      <c r="B1257" t="s">
        <v>92</v>
      </c>
      <c r="C1257">
        <v>9807005414</v>
      </c>
      <c r="D1257" s="1">
        <v>44180</v>
      </c>
      <c r="E1257" s="1">
        <v>44210</v>
      </c>
      <c r="F1257">
        <v>5950</v>
      </c>
      <c r="G1257">
        <v>1</v>
      </c>
      <c r="H1257">
        <v>0</v>
      </c>
      <c r="I1257" s="1">
        <v>44223</v>
      </c>
      <c r="J1257">
        <v>43</v>
      </c>
      <c r="K1257">
        <v>13</v>
      </c>
    </row>
    <row r="1258" spans="1:11" x14ac:dyDescent="0.3">
      <c r="A1258" t="s">
        <v>22</v>
      </c>
      <c r="B1258" t="s">
        <v>67</v>
      </c>
      <c r="C1258">
        <v>5029459580</v>
      </c>
      <c r="D1258" s="1">
        <v>44022</v>
      </c>
      <c r="E1258" s="1">
        <v>44052</v>
      </c>
      <c r="F1258">
        <v>3463</v>
      </c>
      <c r="G1258">
        <v>0</v>
      </c>
      <c r="H1258">
        <v>0</v>
      </c>
      <c r="I1258" s="1">
        <v>44046</v>
      </c>
      <c r="J1258">
        <v>24</v>
      </c>
      <c r="K1258">
        <v>0</v>
      </c>
    </row>
    <row r="1259" spans="1:11" x14ac:dyDescent="0.3">
      <c r="A1259" t="s">
        <v>22</v>
      </c>
      <c r="B1259" t="s">
        <v>96</v>
      </c>
      <c r="C1259">
        <v>5031169107</v>
      </c>
      <c r="D1259" s="1">
        <v>44508</v>
      </c>
      <c r="E1259" s="1">
        <v>44538</v>
      </c>
      <c r="F1259">
        <v>3465</v>
      </c>
      <c r="G1259">
        <v>0</v>
      </c>
      <c r="H1259">
        <v>0</v>
      </c>
      <c r="I1259" s="1">
        <v>44525</v>
      </c>
      <c r="J1259">
        <v>17</v>
      </c>
      <c r="K1259">
        <v>0</v>
      </c>
    </row>
    <row r="1260" spans="1:11" x14ac:dyDescent="0.3">
      <c r="A1260" t="s">
        <v>11</v>
      </c>
      <c r="B1260" t="s">
        <v>48</v>
      </c>
      <c r="C1260">
        <v>5031980496</v>
      </c>
      <c r="D1260" s="1">
        <v>44103</v>
      </c>
      <c r="E1260" s="1">
        <v>44133</v>
      </c>
      <c r="F1260">
        <v>6680</v>
      </c>
      <c r="G1260">
        <v>0</v>
      </c>
      <c r="H1260">
        <v>0</v>
      </c>
      <c r="I1260" s="1">
        <v>44133</v>
      </c>
      <c r="J1260">
        <v>30</v>
      </c>
      <c r="K1260">
        <v>0</v>
      </c>
    </row>
    <row r="1261" spans="1:11" x14ac:dyDescent="0.3">
      <c r="A1261" t="s">
        <v>22</v>
      </c>
      <c r="B1261" t="s">
        <v>78</v>
      </c>
      <c r="C1261">
        <v>5032711986</v>
      </c>
      <c r="D1261" s="1">
        <v>44495</v>
      </c>
      <c r="E1261" s="1">
        <v>44525</v>
      </c>
      <c r="F1261">
        <v>8234</v>
      </c>
      <c r="G1261">
        <v>0</v>
      </c>
      <c r="H1261">
        <v>0</v>
      </c>
      <c r="I1261" s="1">
        <v>44510</v>
      </c>
      <c r="J1261">
        <v>15</v>
      </c>
      <c r="K1261">
        <v>0</v>
      </c>
    </row>
    <row r="1262" spans="1:11" x14ac:dyDescent="0.3">
      <c r="A1262" t="s">
        <v>11</v>
      </c>
      <c r="B1262" t="s">
        <v>54</v>
      </c>
      <c r="C1262">
        <v>5040778858</v>
      </c>
      <c r="D1262" s="1">
        <v>44471</v>
      </c>
      <c r="E1262" s="1">
        <v>44501</v>
      </c>
      <c r="F1262">
        <v>5312</v>
      </c>
      <c r="G1262">
        <v>0</v>
      </c>
      <c r="H1262">
        <v>0</v>
      </c>
      <c r="I1262" s="1">
        <v>44492</v>
      </c>
      <c r="J1262">
        <v>21</v>
      </c>
      <c r="K1262">
        <v>0</v>
      </c>
    </row>
    <row r="1263" spans="1:11" x14ac:dyDescent="0.3">
      <c r="A1263" t="s">
        <v>13</v>
      </c>
      <c r="B1263" t="s">
        <v>62</v>
      </c>
      <c r="C1263">
        <v>6360019650</v>
      </c>
      <c r="D1263" s="1">
        <v>44182</v>
      </c>
      <c r="E1263" s="1">
        <v>44212</v>
      </c>
      <c r="F1263">
        <v>9967</v>
      </c>
      <c r="G1263">
        <v>1</v>
      </c>
      <c r="H1263">
        <v>0</v>
      </c>
      <c r="I1263" s="1">
        <v>44233</v>
      </c>
      <c r="J1263">
        <v>51</v>
      </c>
      <c r="K1263">
        <v>21</v>
      </c>
    </row>
    <row r="1264" spans="1:11" x14ac:dyDescent="0.3">
      <c r="A1264" t="s">
        <v>17</v>
      </c>
      <c r="B1264" t="s">
        <v>98</v>
      </c>
      <c r="C1264">
        <v>5046787811</v>
      </c>
      <c r="D1264" s="1">
        <v>44347</v>
      </c>
      <c r="E1264" s="1">
        <v>44377</v>
      </c>
      <c r="F1264">
        <v>7766</v>
      </c>
      <c r="G1264">
        <v>0</v>
      </c>
      <c r="H1264">
        <v>0</v>
      </c>
      <c r="I1264" s="1">
        <v>44382</v>
      </c>
      <c r="J1264">
        <v>35</v>
      </c>
      <c r="K1264">
        <v>5</v>
      </c>
    </row>
    <row r="1265" spans="1:11" x14ac:dyDescent="0.3">
      <c r="A1265" t="s">
        <v>22</v>
      </c>
      <c r="B1265" t="s">
        <v>47</v>
      </c>
      <c r="C1265">
        <v>5047086979</v>
      </c>
      <c r="D1265" s="1">
        <v>43987</v>
      </c>
      <c r="E1265" s="1">
        <v>44017</v>
      </c>
      <c r="F1265">
        <v>7150</v>
      </c>
      <c r="G1265">
        <v>1</v>
      </c>
      <c r="H1265">
        <v>0</v>
      </c>
      <c r="I1265" s="1">
        <v>44047</v>
      </c>
      <c r="J1265">
        <v>60</v>
      </c>
      <c r="K1265">
        <v>30</v>
      </c>
    </row>
    <row r="1266" spans="1:11" x14ac:dyDescent="0.3">
      <c r="A1266" t="s">
        <v>20</v>
      </c>
      <c r="B1266" t="s">
        <v>107</v>
      </c>
      <c r="C1266">
        <v>5048564900</v>
      </c>
      <c r="D1266" s="1">
        <v>44259</v>
      </c>
      <c r="E1266" s="1">
        <v>44289</v>
      </c>
      <c r="F1266">
        <v>4649</v>
      </c>
      <c r="G1266">
        <v>1</v>
      </c>
      <c r="H1266">
        <v>0</v>
      </c>
      <c r="I1266" s="1">
        <v>44289</v>
      </c>
      <c r="J1266">
        <v>30</v>
      </c>
      <c r="K1266">
        <v>0</v>
      </c>
    </row>
    <row r="1267" spans="1:11" x14ac:dyDescent="0.3">
      <c r="A1267" t="s">
        <v>11</v>
      </c>
      <c r="B1267" t="s">
        <v>12</v>
      </c>
      <c r="C1267">
        <v>5051186703</v>
      </c>
      <c r="D1267" s="1">
        <v>44013</v>
      </c>
      <c r="E1267" s="1">
        <v>44043</v>
      </c>
      <c r="F1267">
        <v>4225</v>
      </c>
      <c r="G1267">
        <v>0</v>
      </c>
      <c r="H1267">
        <v>0</v>
      </c>
      <c r="I1267" s="1">
        <v>44029</v>
      </c>
      <c r="J1267">
        <v>16</v>
      </c>
      <c r="K1267">
        <v>0</v>
      </c>
    </row>
    <row r="1268" spans="1:11" x14ac:dyDescent="0.3">
      <c r="A1268" t="s">
        <v>20</v>
      </c>
      <c r="B1268" t="s">
        <v>69</v>
      </c>
      <c r="C1268">
        <v>5051542190</v>
      </c>
      <c r="D1268" s="1">
        <v>44016</v>
      </c>
      <c r="E1268" s="1">
        <v>44046</v>
      </c>
      <c r="F1268">
        <v>5395</v>
      </c>
      <c r="G1268">
        <v>1</v>
      </c>
      <c r="H1268">
        <v>1</v>
      </c>
      <c r="I1268" s="1">
        <v>44075</v>
      </c>
      <c r="J1268">
        <v>59</v>
      </c>
      <c r="K1268">
        <v>29</v>
      </c>
    </row>
    <row r="1269" spans="1:11" x14ac:dyDescent="0.3">
      <c r="A1269" t="s">
        <v>22</v>
      </c>
      <c r="B1269" t="s">
        <v>96</v>
      </c>
      <c r="C1269">
        <v>5069265898</v>
      </c>
      <c r="D1269" s="1">
        <v>44392</v>
      </c>
      <c r="E1269" s="1">
        <v>44422</v>
      </c>
      <c r="F1269">
        <v>4653</v>
      </c>
      <c r="G1269">
        <v>0</v>
      </c>
      <c r="H1269">
        <v>0</v>
      </c>
      <c r="I1269" s="1">
        <v>44413</v>
      </c>
      <c r="J1269">
        <v>21</v>
      </c>
      <c r="K1269">
        <v>0</v>
      </c>
    </row>
    <row r="1270" spans="1:11" x14ac:dyDescent="0.3">
      <c r="A1270" t="s">
        <v>11</v>
      </c>
      <c r="B1270" t="s">
        <v>73</v>
      </c>
      <c r="C1270">
        <v>5080141194</v>
      </c>
      <c r="D1270" s="1">
        <v>44195</v>
      </c>
      <c r="E1270" s="1">
        <v>44225</v>
      </c>
      <c r="F1270">
        <v>4580</v>
      </c>
      <c r="G1270">
        <v>0</v>
      </c>
      <c r="H1270">
        <v>0</v>
      </c>
      <c r="I1270" s="1">
        <v>44206</v>
      </c>
      <c r="J1270">
        <v>11</v>
      </c>
      <c r="K1270">
        <v>0</v>
      </c>
    </row>
    <row r="1271" spans="1:11" x14ac:dyDescent="0.3">
      <c r="A1271" t="s">
        <v>20</v>
      </c>
      <c r="B1271" t="s">
        <v>46</v>
      </c>
      <c r="C1271">
        <v>5087638061</v>
      </c>
      <c r="D1271" s="1">
        <v>44233</v>
      </c>
      <c r="E1271" s="1">
        <v>44263</v>
      </c>
      <c r="F1271">
        <v>2200</v>
      </c>
      <c r="G1271">
        <v>0</v>
      </c>
      <c r="H1271">
        <v>0</v>
      </c>
      <c r="I1271" s="1">
        <v>44235</v>
      </c>
      <c r="J1271">
        <v>2</v>
      </c>
      <c r="K1271">
        <v>0</v>
      </c>
    </row>
    <row r="1272" spans="1:11" x14ac:dyDescent="0.3">
      <c r="A1272" t="s">
        <v>22</v>
      </c>
      <c r="B1272" t="s">
        <v>86</v>
      </c>
      <c r="C1272">
        <v>5104471628</v>
      </c>
      <c r="D1272" s="1">
        <v>44416</v>
      </c>
      <c r="E1272" s="1">
        <v>44446</v>
      </c>
      <c r="F1272">
        <v>6258</v>
      </c>
      <c r="G1272">
        <v>0</v>
      </c>
      <c r="H1272">
        <v>0</v>
      </c>
      <c r="I1272" s="1">
        <v>44427</v>
      </c>
      <c r="J1272">
        <v>11</v>
      </c>
      <c r="K1272">
        <v>0</v>
      </c>
    </row>
    <row r="1273" spans="1:11" x14ac:dyDescent="0.3">
      <c r="A1273" t="s">
        <v>20</v>
      </c>
      <c r="B1273" t="s">
        <v>21</v>
      </c>
      <c r="C1273">
        <v>5106033344</v>
      </c>
      <c r="D1273" s="1">
        <v>44460</v>
      </c>
      <c r="E1273" s="1">
        <v>44490</v>
      </c>
      <c r="F1273">
        <v>4094</v>
      </c>
      <c r="G1273">
        <v>0</v>
      </c>
      <c r="H1273">
        <v>0</v>
      </c>
      <c r="I1273" s="1">
        <v>44487</v>
      </c>
      <c r="J1273">
        <v>27</v>
      </c>
      <c r="K1273">
        <v>0</v>
      </c>
    </row>
    <row r="1274" spans="1:11" x14ac:dyDescent="0.3">
      <c r="A1274" t="s">
        <v>22</v>
      </c>
      <c r="B1274" t="s">
        <v>78</v>
      </c>
      <c r="C1274">
        <v>5112375133</v>
      </c>
      <c r="D1274" s="1">
        <v>44430</v>
      </c>
      <c r="E1274" s="1">
        <v>44460</v>
      </c>
      <c r="F1274">
        <v>3725</v>
      </c>
      <c r="G1274">
        <v>0</v>
      </c>
      <c r="H1274">
        <v>0</v>
      </c>
      <c r="I1274" s="1">
        <v>44456</v>
      </c>
      <c r="J1274">
        <v>26</v>
      </c>
      <c r="K1274">
        <v>0</v>
      </c>
    </row>
    <row r="1275" spans="1:11" x14ac:dyDescent="0.3">
      <c r="A1275" t="s">
        <v>17</v>
      </c>
      <c r="B1275" t="s">
        <v>30</v>
      </c>
      <c r="C1275">
        <v>5115237233</v>
      </c>
      <c r="D1275" s="1">
        <v>44461</v>
      </c>
      <c r="E1275" s="1">
        <v>44491</v>
      </c>
      <c r="F1275">
        <v>5704</v>
      </c>
      <c r="G1275">
        <v>0</v>
      </c>
      <c r="H1275">
        <v>0</v>
      </c>
      <c r="I1275" s="1">
        <v>44463</v>
      </c>
      <c r="J1275">
        <v>2</v>
      </c>
      <c r="K1275">
        <v>0</v>
      </c>
    </row>
    <row r="1276" spans="1:11" x14ac:dyDescent="0.3">
      <c r="A1276" t="s">
        <v>11</v>
      </c>
      <c r="B1276" t="s">
        <v>73</v>
      </c>
      <c r="C1276">
        <v>5118980474</v>
      </c>
      <c r="D1276" s="1">
        <v>44508</v>
      </c>
      <c r="E1276" s="1">
        <v>44538</v>
      </c>
      <c r="F1276">
        <v>6922</v>
      </c>
      <c r="G1276">
        <v>0</v>
      </c>
      <c r="H1276">
        <v>0</v>
      </c>
      <c r="I1276" s="1">
        <v>44521</v>
      </c>
      <c r="J1276">
        <v>13</v>
      </c>
      <c r="K1276">
        <v>0</v>
      </c>
    </row>
    <row r="1277" spans="1:11" x14ac:dyDescent="0.3">
      <c r="A1277" t="s">
        <v>11</v>
      </c>
      <c r="B1277" t="s">
        <v>15</v>
      </c>
      <c r="C1277">
        <v>5120935092</v>
      </c>
      <c r="D1277" s="1">
        <v>43864</v>
      </c>
      <c r="E1277" s="1">
        <v>43894</v>
      </c>
      <c r="F1277">
        <v>8315</v>
      </c>
      <c r="G1277">
        <v>0</v>
      </c>
      <c r="H1277">
        <v>0</v>
      </c>
      <c r="I1277" s="1">
        <v>43873</v>
      </c>
      <c r="J1277">
        <v>9</v>
      </c>
      <c r="K1277">
        <v>0</v>
      </c>
    </row>
    <row r="1278" spans="1:11" x14ac:dyDescent="0.3">
      <c r="A1278" t="s">
        <v>13</v>
      </c>
      <c r="B1278" t="s">
        <v>51</v>
      </c>
      <c r="C1278">
        <v>5126179664</v>
      </c>
      <c r="D1278" s="1">
        <v>44333</v>
      </c>
      <c r="E1278" s="1">
        <v>44363</v>
      </c>
      <c r="F1278">
        <v>5835</v>
      </c>
      <c r="G1278">
        <v>0</v>
      </c>
      <c r="H1278">
        <v>0</v>
      </c>
      <c r="I1278" s="1">
        <v>44355</v>
      </c>
      <c r="J1278">
        <v>22</v>
      </c>
      <c r="K1278">
        <v>0</v>
      </c>
    </row>
    <row r="1279" spans="1:11" x14ac:dyDescent="0.3">
      <c r="A1279" t="s">
        <v>17</v>
      </c>
      <c r="B1279" t="s">
        <v>42</v>
      </c>
      <c r="C1279">
        <v>5128563640</v>
      </c>
      <c r="D1279" s="1">
        <v>44458</v>
      </c>
      <c r="E1279" s="1">
        <v>44488</v>
      </c>
      <c r="F1279">
        <v>1658</v>
      </c>
      <c r="G1279">
        <v>0</v>
      </c>
      <c r="H1279">
        <v>0</v>
      </c>
      <c r="I1279" s="1">
        <v>44481</v>
      </c>
      <c r="J1279">
        <v>23</v>
      </c>
      <c r="K1279">
        <v>0</v>
      </c>
    </row>
    <row r="1280" spans="1:11" x14ac:dyDescent="0.3">
      <c r="A1280" t="s">
        <v>20</v>
      </c>
      <c r="B1280" t="s">
        <v>69</v>
      </c>
      <c r="C1280">
        <v>5129304908</v>
      </c>
      <c r="D1280" s="1">
        <v>44462</v>
      </c>
      <c r="E1280" s="1">
        <v>44492</v>
      </c>
      <c r="F1280">
        <v>4066</v>
      </c>
      <c r="G1280">
        <v>0</v>
      </c>
      <c r="H1280">
        <v>0</v>
      </c>
      <c r="I1280" s="1">
        <v>44505</v>
      </c>
      <c r="J1280">
        <v>43</v>
      </c>
      <c r="K1280">
        <v>13</v>
      </c>
    </row>
    <row r="1281" spans="1:11" x14ac:dyDescent="0.3">
      <c r="A1281" t="s">
        <v>11</v>
      </c>
      <c r="B1281" t="s">
        <v>55</v>
      </c>
      <c r="C1281">
        <v>5133177585</v>
      </c>
      <c r="D1281" s="1">
        <v>43833</v>
      </c>
      <c r="E1281" s="1">
        <v>43863</v>
      </c>
      <c r="F1281">
        <v>5537</v>
      </c>
      <c r="G1281">
        <v>0</v>
      </c>
      <c r="H1281">
        <v>0</v>
      </c>
      <c r="I1281" s="1">
        <v>43877</v>
      </c>
      <c r="J1281">
        <v>44</v>
      </c>
      <c r="K1281">
        <v>14</v>
      </c>
    </row>
    <row r="1282" spans="1:11" x14ac:dyDescent="0.3">
      <c r="A1282" t="s">
        <v>11</v>
      </c>
      <c r="B1282" t="s">
        <v>91</v>
      </c>
      <c r="C1282">
        <v>5135727501</v>
      </c>
      <c r="D1282" s="1">
        <v>44440</v>
      </c>
      <c r="E1282" s="1">
        <v>44470</v>
      </c>
      <c r="F1282">
        <v>6888</v>
      </c>
      <c r="G1282">
        <v>0</v>
      </c>
      <c r="H1282">
        <v>0</v>
      </c>
      <c r="I1282" s="1">
        <v>44446</v>
      </c>
      <c r="J1282">
        <v>6</v>
      </c>
      <c r="K1282">
        <v>0</v>
      </c>
    </row>
    <row r="1283" spans="1:11" x14ac:dyDescent="0.3">
      <c r="A1283" t="s">
        <v>11</v>
      </c>
      <c r="B1283" t="s">
        <v>64</v>
      </c>
      <c r="C1283">
        <v>5137377854</v>
      </c>
      <c r="D1283" s="1">
        <v>44323</v>
      </c>
      <c r="E1283" s="1">
        <v>44353</v>
      </c>
      <c r="F1283">
        <v>5063</v>
      </c>
      <c r="G1283">
        <v>0</v>
      </c>
      <c r="H1283">
        <v>0</v>
      </c>
      <c r="I1283" s="1">
        <v>44337</v>
      </c>
      <c r="J1283">
        <v>14</v>
      </c>
      <c r="K1283">
        <v>0</v>
      </c>
    </row>
    <row r="1284" spans="1:11" x14ac:dyDescent="0.3">
      <c r="A1284" t="s">
        <v>17</v>
      </c>
      <c r="B1284" t="s">
        <v>42</v>
      </c>
      <c r="C1284">
        <v>5143348258</v>
      </c>
      <c r="D1284" s="1">
        <v>44342</v>
      </c>
      <c r="E1284" s="1">
        <v>44372</v>
      </c>
      <c r="F1284">
        <v>2784</v>
      </c>
      <c r="G1284">
        <v>1</v>
      </c>
      <c r="H1284">
        <v>0</v>
      </c>
      <c r="I1284" s="1">
        <v>44382</v>
      </c>
      <c r="J1284">
        <v>40</v>
      </c>
      <c r="K1284">
        <v>10</v>
      </c>
    </row>
    <row r="1285" spans="1:11" x14ac:dyDescent="0.3">
      <c r="A1285" t="s">
        <v>11</v>
      </c>
      <c r="B1285" t="s">
        <v>45</v>
      </c>
      <c r="C1285">
        <v>5144461624</v>
      </c>
      <c r="D1285" s="1">
        <v>44513</v>
      </c>
      <c r="E1285" s="1">
        <v>44543</v>
      </c>
      <c r="F1285">
        <v>10193</v>
      </c>
      <c r="G1285">
        <v>1</v>
      </c>
      <c r="H1285">
        <v>0</v>
      </c>
      <c r="I1285" s="1">
        <v>44546</v>
      </c>
      <c r="J1285">
        <v>33</v>
      </c>
      <c r="K1285">
        <v>3</v>
      </c>
    </row>
    <row r="1286" spans="1:11" x14ac:dyDescent="0.3">
      <c r="A1286" t="s">
        <v>22</v>
      </c>
      <c r="B1286" t="s">
        <v>26</v>
      </c>
      <c r="C1286">
        <v>5153888748</v>
      </c>
      <c r="D1286" s="1">
        <v>44422</v>
      </c>
      <c r="E1286" s="1">
        <v>44452</v>
      </c>
      <c r="F1286">
        <v>5420</v>
      </c>
      <c r="G1286">
        <v>0</v>
      </c>
      <c r="H1286">
        <v>0</v>
      </c>
      <c r="I1286" s="1">
        <v>44434</v>
      </c>
      <c r="J1286">
        <v>12</v>
      </c>
      <c r="K1286">
        <v>0</v>
      </c>
    </row>
    <row r="1287" spans="1:11" x14ac:dyDescent="0.3">
      <c r="A1287" t="s">
        <v>11</v>
      </c>
      <c r="B1287" t="s">
        <v>45</v>
      </c>
      <c r="C1287">
        <v>5156029827</v>
      </c>
      <c r="D1287" s="1">
        <v>44122</v>
      </c>
      <c r="E1287" s="1">
        <v>44152</v>
      </c>
      <c r="F1287">
        <v>7357</v>
      </c>
      <c r="G1287">
        <v>1</v>
      </c>
      <c r="H1287">
        <v>0</v>
      </c>
      <c r="I1287" s="1">
        <v>44152</v>
      </c>
      <c r="J1287">
        <v>30</v>
      </c>
      <c r="K1287">
        <v>0</v>
      </c>
    </row>
    <row r="1288" spans="1:11" x14ac:dyDescent="0.3">
      <c r="A1288" t="s">
        <v>17</v>
      </c>
      <c r="B1288" t="s">
        <v>33</v>
      </c>
      <c r="C1288">
        <v>5157346968</v>
      </c>
      <c r="D1288" s="1">
        <v>44445</v>
      </c>
      <c r="E1288" s="1">
        <v>44475</v>
      </c>
      <c r="F1288">
        <v>4502</v>
      </c>
      <c r="G1288">
        <v>0</v>
      </c>
      <c r="H1288">
        <v>0</v>
      </c>
      <c r="I1288" s="1">
        <v>44451</v>
      </c>
      <c r="J1288">
        <v>6</v>
      </c>
      <c r="K1288">
        <v>0</v>
      </c>
    </row>
    <row r="1289" spans="1:11" x14ac:dyDescent="0.3">
      <c r="A1289" t="s">
        <v>13</v>
      </c>
      <c r="B1289" t="s">
        <v>104</v>
      </c>
      <c r="C1289">
        <v>7101585538</v>
      </c>
      <c r="D1289" s="1">
        <v>44184</v>
      </c>
      <c r="E1289" s="1">
        <v>44214</v>
      </c>
      <c r="F1289">
        <v>6549</v>
      </c>
      <c r="G1289">
        <v>1</v>
      </c>
      <c r="H1289">
        <v>0</v>
      </c>
      <c r="I1289" s="1">
        <v>44219</v>
      </c>
      <c r="J1289">
        <v>35</v>
      </c>
      <c r="K1289">
        <v>5</v>
      </c>
    </row>
    <row r="1290" spans="1:11" x14ac:dyDescent="0.3">
      <c r="A1290" t="s">
        <v>17</v>
      </c>
      <c r="B1290" t="s">
        <v>112</v>
      </c>
      <c r="C1290">
        <v>5181531445</v>
      </c>
      <c r="D1290" s="1">
        <v>43890</v>
      </c>
      <c r="E1290" s="1">
        <v>43920</v>
      </c>
      <c r="F1290">
        <v>6086</v>
      </c>
      <c r="G1290">
        <v>0</v>
      </c>
      <c r="H1290">
        <v>0</v>
      </c>
      <c r="I1290" s="1">
        <v>43918</v>
      </c>
      <c r="J1290">
        <v>28</v>
      </c>
      <c r="K1290">
        <v>0</v>
      </c>
    </row>
    <row r="1291" spans="1:11" x14ac:dyDescent="0.3">
      <c r="A1291" t="s">
        <v>13</v>
      </c>
      <c r="B1291" t="s">
        <v>35</v>
      </c>
      <c r="C1291">
        <v>5190923189</v>
      </c>
      <c r="D1291" s="1">
        <v>44283</v>
      </c>
      <c r="E1291" s="1">
        <v>44313</v>
      </c>
      <c r="F1291">
        <v>6025</v>
      </c>
      <c r="G1291">
        <v>0</v>
      </c>
      <c r="H1291">
        <v>0</v>
      </c>
      <c r="I1291" s="1">
        <v>44301</v>
      </c>
      <c r="J1291">
        <v>18</v>
      </c>
      <c r="K1291">
        <v>0</v>
      </c>
    </row>
    <row r="1292" spans="1:11" x14ac:dyDescent="0.3">
      <c r="A1292" t="s">
        <v>20</v>
      </c>
      <c r="B1292" t="s">
        <v>81</v>
      </c>
      <c r="C1292">
        <v>5198527757</v>
      </c>
      <c r="D1292" s="1">
        <v>43878</v>
      </c>
      <c r="E1292" s="1">
        <v>43908</v>
      </c>
      <c r="F1292">
        <v>3897</v>
      </c>
      <c r="G1292">
        <v>0</v>
      </c>
      <c r="H1292">
        <v>0</v>
      </c>
      <c r="I1292" s="1">
        <v>43890</v>
      </c>
      <c r="J1292">
        <v>12</v>
      </c>
      <c r="K1292">
        <v>0</v>
      </c>
    </row>
    <row r="1293" spans="1:11" x14ac:dyDescent="0.3">
      <c r="A1293" t="s">
        <v>22</v>
      </c>
      <c r="B1293" t="s">
        <v>86</v>
      </c>
      <c r="C1293">
        <v>5201178540</v>
      </c>
      <c r="D1293" s="1">
        <v>44026</v>
      </c>
      <c r="E1293" s="1">
        <v>44056</v>
      </c>
      <c r="F1293">
        <v>6266</v>
      </c>
      <c r="G1293">
        <v>0</v>
      </c>
      <c r="H1293">
        <v>0</v>
      </c>
      <c r="I1293" s="1">
        <v>44037</v>
      </c>
      <c r="J1293">
        <v>11</v>
      </c>
      <c r="K1293">
        <v>0</v>
      </c>
    </row>
    <row r="1294" spans="1:11" x14ac:dyDescent="0.3">
      <c r="A1294" t="s">
        <v>17</v>
      </c>
      <c r="B1294" t="s">
        <v>101</v>
      </c>
      <c r="C1294">
        <v>5202032585</v>
      </c>
      <c r="D1294" s="1">
        <v>43953</v>
      </c>
      <c r="E1294" s="1">
        <v>43983</v>
      </c>
      <c r="F1294">
        <v>5819</v>
      </c>
      <c r="G1294">
        <v>0</v>
      </c>
      <c r="H1294">
        <v>0</v>
      </c>
      <c r="I1294" s="1">
        <v>43988</v>
      </c>
      <c r="J1294">
        <v>35</v>
      </c>
      <c r="K1294">
        <v>5</v>
      </c>
    </row>
    <row r="1295" spans="1:11" x14ac:dyDescent="0.3">
      <c r="A1295" t="s">
        <v>17</v>
      </c>
      <c r="B1295" t="s">
        <v>112</v>
      </c>
      <c r="C1295">
        <v>5210865686</v>
      </c>
      <c r="D1295" s="1">
        <v>44153</v>
      </c>
      <c r="E1295" s="1">
        <v>44183</v>
      </c>
      <c r="F1295">
        <v>5160</v>
      </c>
      <c r="G1295">
        <v>0</v>
      </c>
      <c r="H1295">
        <v>0</v>
      </c>
      <c r="I1295" s="1">
        <v>44170</v>
      </c>
      <c r="J1295">
        <v>17</v>
      </c>
      <c r="K1295">
        <v>0</v>
      </c>
    </row>
    <row r="1296" spans="1:11" x14ac:dyDescent="0.3">
      <c r="A1296" t="s">
        <v>17</v>
      </c>
      <c r="B1296" t="s">
        <v>112</v>
      </c>
      <c r="C1296">
        <v>5211032490</v>
      </c>
      <c r="D1296" s="1">
        <v>43863</v>
      </c>
      <c r="E1296" s="1">
        <v>43893</v>
      </c>
      <c r="F1296">
        <v>7047</v>
      </c>
      <c r="G1296">
        <v>0</v>
      </c>
      <c r="H1296">
        <v>0</v>
      </c>
      <c r="I1296" s="1">
        <v>43893</v>
      </c>
      <c r="J1296">
        <v>30</v>
      </c>
      <c r="K1296">
        <v>0</v>
      </c>
    </row>
    <row r="1297" spans="1:11" x14ac:dyDescent="0.3">
      <c r="A1297" t="s">
        <v>17</v>
      </c>
      <c r="B1297" t="s">
        <v>33</v>
      </c>
      <c r="C1297">
        <v>5211667829</v>
      </c>
      <c r="D1297" s="1">
        <v>44411</v>
      </c>
      <c r="E1297" s="1">
        <v>44441</v>
      </c>
      <c r="F1297">
        <v>6453</v>
      </c>
      <c r="G1297">
        <v>1</v>
      </c>
      <c r="H1297">
        <v>0</v>
      </c>
      <c r="I1297" s="1">
        <v>44432</v>
      </c>
      <c r="J1297">
        <v>21</v>
      </c>
      <c r="K1297">
        <v>0</v>
      </c>
    </row>
    <row r="1298" spans="1:11" x14ac:dyDescent="0.3">
      <c r="A1298" t="s">
        <v>11</v>
      </c>
      <c r="B1298" t="s">
        <v>49</v>
      </c>
      <c r="C1298">
        <v>5212915028</v>
      </c>
      <c r="D1298" s="1">
        <v>43954</v>
      </c>
      <c r="E1298" s="1">
        <v>43984</v>
      </c>
      <c r="F1298">
        <v>5978</v>
      </c>
      <c r="G1298">
        <v>0</v>
      </c>
      <c r="H1298">
        <v>0</v>
      </c>
      <c r="I1298" s="1">
        <v>43974</v>
      </c>
      <c r="J1298">
        <v>20</v>
      </c>
      <c r="K1298">
        <v>0</v>
      </c>
    </row>
    <row r="1299" spans="1:11" x14ac:dyDescent="0.3">
      <c r="A1299" t="s">
        <v>11</v>
      </c>
      <c r="B1299" t="s">
        <v>76</v>
      </c>
      <c r="C1299">
        <v>5213055907</v>
      </c>
      <c r="D1299" s="1">
        <v>43862</v>
      </c>
      <c r="E1299" s="1">
        <v>43892</v>
      </c>
      <c r="F1299">
        <v>5620</v>
      </c>
      <c r="G1299">
        <v>1</v>
      </c>
      <c r="H1299">
        <v>0</v>
      </c>
      <c r="I1299" s="1">
        <v>43899</v>
      </c>
      <c r="J1299">
        <v>37</v>
      </c>
      <c r="K1299">
        <v>7</v>
      </c>
    </row>
    <row r="1300" spans="1:11" x14ac:dyDescent="0.3">
      <c r="A1300" t="s">
        <v>20</v>
      </c>
      <c r="B1300" t="s">
        <v>109</v>
      </c>
      <c r="C1300">
        <v>5215762025</v>
      </c>
      <c r="D1300" s="1">
        <v>43840</v>
      </c>
      <c r="E1300" s="1">
        <v>43870</v>
      </c>
      <c r="F1300">
        <v>4775</v>
      </c>
      <c r="G1300">
        <v>0</v>
      </c>
      <c r="H1300">
        <v>0</v>
      </c>
      <c r="I1300" s="1">
        <v>43864</v>
      </c>
      <c r="J1300">
        <v>24</v>
      </c>
      <c r="K1300">
        <v>0</v>
      </c>
    </row>
    <row r="1301" spans="1:11" x14ac:dyDescent="0.3">
      <c r="A1301" t="s">
        <v>13</v>
      </c>
      <c r="B1301" t="s">
        <v>16</v>
      </c>
      <c r="C1301">
        <v>5216037175</v>
      </c>
      <c r="D1301" s="1">
        <v>43934</v>
      </c>
      <c r="E1301" s="1">
        <v>43964</v>
      </c>
      <c r="F1301">
        <v>8324</v>
      </c>
      <c r="G1301">
        <v>0</v>
      </c>
      <c r="H1301">
        <v>0</v>
      </c>
      <c r="I1301" s="1">
        <v>43974</v>
      </c>
      <c r="J1301">
        <v>40</v>
      </c>
      <c r="K1301">
        <v>10</v>
      </c>
    </row>
    <row r="1302" spans="1:11" x14ac:dyDescent="0.3">
      <c r="A1302" t="s">
        <v>11</v>
      </c>
      <c r="B1302" t="s">
        <v>115</v>
      </c>
      <c r="C1302">
        <v>5219455796</v>
      </c>
      <c r="D1302" s="1">
        <v>44486</v>
      </c>
      <c r="E1302" s="1">
        <v>44516</v>
      </c>
      <c r="F1302">
        <v>7719</v>
      </c>
      <c r="G1302">
        <v>0</v>
      </c>
      <c r="H1302">
        <v>0</v>
      </c>
      <c r="I1302" s="1">
        <v>44489</v>
      </c>
      <c r="J1302">
        <v>3</v>
      </c>
      <c r="K1302">
        <v>0</v>
      </c>
    </row>
    <row r="1303" spans="1:11" x14ac:dyDescent="0.3">
      <c r="A1303" t="s">
        <v>11</v>
      </c>
      <c r="B1303" t="s">
        <v>61</v>
      </c>
      <c r="C1303">
        <v>5221373409</v>
      </c>
      <c r="D1303" s="1">
        <v>44059</v>
      </c>
      <c r="E1303" s="1">
        <v>44089</v>
      </c>
      <c r="F1303">
        <v>5921</v>
      </c>
      <c r="G1303">
        <v>0</v>
      </c>
      <c r="H1303">
        <v>0</v>
      </c>
      <c r="I1303" s="1">
        <v>44097</v>
      </c>
      <c r="J1303">
        <v>38</v>
      </c>
      <c r="K1303">
        <v>8</v>
      </c>
    </row>
    <row r="1304" spans="1:11" x14ac:dyDescent="0.3">
      <c r="A1304" t="s">
        <v>20</v>
      </c>
      <c r="B1304" t="s">
        <v>102</v>
      </c>
      <c r="C1304">
        <v>5224697080</v>
      </c>
      <c r="D1304" s="1">
        <v>44039</v>
      </c>
      <c r="E1304" s="1">
        <v>44069</v>
      </c>
      <c r="F1304">
        <v>4631</v>
      </c>
      <c r="G1304">
        <v>1</v>
      </c>
      <c r="H1304">
        <v>0</v>
      </c>
      <c r="I1304" s="1">
        <v>44067</v>
      </c>
      <c r="J1304">
        <v>28</v>
      </c>
      <c r="K1304">
        <v>0</v>
      </c>
    </row>
    <row r="1305" spans="1:11" x14ac:dyDescent="0.3">
      <c r="A1305" t="s">
        <v>20</v>
      </c>
      <c r="B1305" t="s">
        <v>46</v>
      </c>
      <c r="C1305">
        <v>5225282488</v>
      </c>
      <c r="D1305" s="1">
        <v>44446</v>
      </c>
      <c r="E1305" s="1">
        <v>44476</v>
      </c>
      <c r="F1305">
        <v>6124</v>
      </c>
      <c r="G1305">
        <v>0</v>
      </c>
      <c r="H1305">
        <v>0</v>
      </c>
      <c r="I1305" s="1">
        <v>44447</v>
      </c>
      <c r="J1305">
        <v>1</v>
      </c>
      <c r="K1305">
        <v>0</v>
      </c>
    </row>
    <row r="1306" spans="1:11" x14ac:dyDescent="0.3">
      <c r="A1306" t="s">
        <v>22</v>
      </c>
      <c r="B1306" t="s">
        <v>53</v>
      </c>
      <c r="C1306">
        <v>5230964660</v>
      </c>
      <c r="D1306" s="1">
        <v>44154</v>
      </c>
      <c r="E1306" s="1">
        <v>44184</v>
      </c>
      <c r="F1306">
        <v>6046</v>
      </c>
      <c r="G1306">
        <v>0</v>
      </c>
      <c r="H1306">
        <v>0</v>
      </c>
      <c r="I1306" s="1">
        <v>44185</v>
      </c>
      <c r="J1306">
        <v>31</v>
      </c>
      <c r="K1306">
        <v>1</v>
      </c>
    </row>
    <row r="1307" spans="1:11" x14ac:dyDescent="0.3">
      <c r="A1307" t="s">
        <v>20</v>
      </c>
      <c r="B1307" t="s">
        <v>43</v>
      </c>
      <c r="C1307">
        <v>5231639672</v>
      </c>
      <c r="D1307" s="1">
        <v>43861</v>
      </c>
      <c r="E1307" s="1">
        <v>43891</v>
      </c>
      <c r="F1307">
        <v>7332</v>
      </c>
      <c r="G1307">
        <v>0</v>
      </c>
      <c r="H1307">
        <v>0</v>
      </c>
      <c r="I1307" s="1">
        <v>43865</v>
      </c>
      <c r="J1307">
        <v>4</v>
      </c>
      <c r="K1307">
        <v>0</v>
      </c>
    </row>
    <row r="1308" spans="1:11" x14ac:dyDescent="0.3">
      <c r="A1308" t="s">
        <v>20</v>
      </c>
      <c r="B1308" t="s">
        <v>109</v>
      </c>
      <c r="C1308">
        <v>5244938150</v>
      </c>
      <c r="D1308" s="1">
        <v>43976</v>
      </c>
      <c r="E1308" s="1">
        <v>44006</v>
      </c>
      <c r="F1308">
        <v>3458</v>
      </c>
      <c r="G1308">
        <v>0</v>
      </c>
      <c r="H1308">
        <v>0</v>
      </c>
      <c r="I1308" s="1">
        <v>43995</v>
      </c>
      <c r="J1308">
        <v>19</v>
      </c>
      <c r="K1308">
        <v>0</v>
      </c>
    </row>
    <row r="1309" spans="1:11" x14ac:dyDescent="0.3">
      <c r="A1309" t="s">
        <v>13</v>
      </c>
      <c r="B1309" t="s">
        <v>68</v>
      </c>
      <c r="C1309">
        <v>9923030049</v>
      </c>
      <c r="D1309" s="1">
        <v>44191</v>
      </c>
      <c r="E1309" s="1">
        <v>44221</v>
      </c>
      <c r="F1309">
        <v>7112</v>
      </c>
      <c r="G1309">
        <v>1</v>
      </c>
      <c r="H1309">
        <v>1</v>
      </c>
      <c r="I1309" s="1">
        <v>44225</v>
      </c>
      <c r="J1309">
        <v>34</v>
      </c>
      <c r="K1309">
        <v>4</v>
      </c>
    </row>
    <row r="1310" spans="1:11" x14ac:dyDescent="0.3">
      <c r="A1310" t="s">
        <v>13</v>
      </c>
      <c r="B1310" t="s">
        <v>41</v>
      </c>
      <c r="C1310">
        <v>3806835104</v>
      </c>
      <c r="D1310" s="1">
        <v>44176</v>
      </c>
      <c r="E1310" s="1">
        <v>44206</v>
      </c>
      <c r="F1310">
        <v>5983</v>
      </c>
      <c r="G1310">
        <v>1</v>
      </c>
      <c r="H1310">
        <v>1</v>
      </c>
      <c r="I1310" s="1">
        <v>44210</v>
      </c>
      <c r="J1310">
        <v>34</v>
      </c>
      <c r="K1310">
        <v>4</v>
      </c>
    </row>
    <row r="1311" spans="1:11" x14ac:dyDescent="0.3">
      <c r="A1311" t="s">
        <v>17</v>
      </c>
      <c r="B1311" t="s">
        <v>40</v>
      </c>
      <c r="C1311">
        <v>5274457788</v>
      </c>
      <c r="D1311" s="1">
        <v>44075</v>
      </c>
      <c r="E1311" s="1">
        <v>44105</v>
      </c>
      <c r="F1311">
        <v>6057</v>
      </c>
      <c r="G1311">
        <v>0</v>
      </c>
      <c r="H1311">
        <v>0</v>
      </c>
      <c r="I1311" s="1">
        <v>44101</v>
      </c>
      <c r="J1311">
        <v>26</v>
      </c>
      <c r="K1311">
        <v>0</v>
      </c>
    </row>
    <row r="1312" spans="1:11" x14ac:dyDescent="0.3">
      <c r="A1312" t="s">
        <v>20</v>
      </c>
      <c r="B1312" t="s">
        <v>63</v>
      </c>
      <c r="C1312">
        <v>5277730076</v>
      </c>
      <c r="D1312" s="1">
        <v>44318</v>
      </c>
      <c r="E1312" s="1">
        <v>44348</v>
      </c>
      <c r="F1312">
        <v>4131</v>
      </c>
      <c r="G1312">
        <v>0</v>
      </c>
      <c r="H1312">
        <v>0</v>
      </c>
      <c r="I1312" s="1">
        <v>44363</v>
      </c>
      <c r="J1312">
        <v>45</v>
      </c>
      <c r="K1312">
        <v>15</v>
      </c>
    </row>
    <row r="1313" spans="1:11" x14ac:dyDescent="0.3">
      <c r="A1313" t="s">
        <v>11</v>
      </c>
      <c r="B1313" t="s">
        <v>31</v>
      </c>
      <c r="C1313">
        <v>5280781969</v>
      </c>
      <c r="D1313" s="1">
        <v>44031</v>
      </c>
      <c r="E1313" s="1">
        <v>44061</v>
      </c>
      <c r="F1313">
        <v>7013</v>
      </c>
      <c r="G1313">
        <v>0</v>
      </c>
      <c r="H1313">
        <v>0</v>
      </c>
      <c r="I1313" s="1">
        <v>44040</v>
      </c>
      <c r="J1313">
        <v>9</v>
      </c>
      <c r="K1313">
        <v>0</v>
      </c>
    </row>
    <row r="1314" spans="1:11" x14ac:dyDescent="0.3">
      <c r="A1314" t="s">
        <v>11</v>
      </c>
      <c r="B1314" t="s">
        <v>91</v>
      </c>
      <c r="C1314">
        <v>5284159199</v>
      </c>
      <c r="D1314" s="1">
        <v>44455</v>
      </c>
      <c r="E1314" s="1">
        <v>44485</v>
      </c>
      <c r="F1314">
        <v>6847</v>
      </c>
      <c r="G1314">
        <v>0</v>
      </c>
      <c r="H1314">
        <v>0</v>
      </c>
      <c r="I1314" s="1">
        <v>44467</v>
      </c>
      <c r="J1314">
        <v>12</v>
      </c>
      <c r="K1314">
        <v>0</v>
      </c>
    </row>
    <row r="1315" spans="1:11" x14ac:dyDescent="0.3">
      <c r="A1315" t="s">
        <v>17</v>
      </c>
      <c r="B1315" t="s">
        <v>97</v>
      </c>
      <c r="C1315">
        <v>5288556291</v>
      </c>
      <c r="D1315" s="1">
        <v>44382</v>
      </c>
      <c r="E1315" s="1">
        <v>44412</v>
      </c>
      <c r="F1315">
        <v>8530</v>
      </c>
      <c r="G1315">
        <v>1</v>
      </c>
      <c r="H1315">
        <v>0</v>
      </c>
      <c r="I1315" s="1">
        <v>44437</v>
      </c>
      <c r="J1315">
        <v>55</v>
      </c>
      <c r="K1315">
        <v>25</v>
      </c>
    </row>
    <row r="1316" spans="1:11" x14ac:dyDescent="0.3">
      <c r="A1316" t="s">
        <v>17</v>
      </c>
      <c r="B1316" t="s">
        <v>52</v>
      </c>
      <c r="C1316">
        <v>5302225359</v>
      </c>
      <c r="D1316" s="1">
        <v>44351</v>
      </c>
      <c r="E1316" s="1">
        <v>44381</v>
      </c>
      <c r="F1316">
        <v>6358</v>
      </c>
      <c r="G1316">
        <v>0</v>
      </c>
      <c r="H1316">
        <v>0</v>
      </c>
      <c r="I1316" s="1">
        <v>44371</v>
      </c>
      <c r="J1316">
        <v>20</v>
      </c>
      <c r="K1316">
        <v>0</v>
      </c>
    </row>
    <row r="1317" spans="1:11" x14ac:dyDescent="0.3">
      <c r="A1317" t="s">
        <v>22</v>
      </c>
      <c r="B1317" t="s">
        <v>89</v>
      </c>
      <c r="C1317">
        <v>5307752603</v>
      </c>
      <c r="D1317" s="1">
        <v>43853</v>
      </c>
      <c r="E1317" s="1">
        <v>43883</v>
      </c>
      <c r="F1317">
        <v>8710</v>
      </c>
      <c r="G1317">
        <v>0</v>
      </c>
      <c r="H1317">
        <v>0</v>
      </c>
      <c r="I1317" s="1">
        <v>43898</v>
      </c>
      <c r="J1317">
        <v>45</v>
      </c>
      <c r="K1317">
        <v>15</v>
      </c>
    </row>
    <row r="1318" spans="1:11" x14ac:dyDescent="0.3">
      <c r="A1318" t="s">
        <v>11</v>
      </c>
      <c r="B1318" t="s">
        <v>114</v>
      </c>
      <c r="C1318">
        <v>5308271793</v>
      </c>
      <c r="D1318" s="1">
        <v>44018</v>
      </c>
      <c r="E1318" s="1">
        <v>44048</v>
      </c>
      <c r="F1318">
        <v>7384</v>
      </c>
      <c r="G1318">
        <v>0</v>
      </c>
      <c r="H1318">
        <v>0</v>
      </c>
      <c r="I1318" s="1">
        <v>44044</v>
      </c>
      <c r="J1318">
        <v>26</v>
      </c>
      <c r="K1318">
        <v>0</v>
      </c>
    </row>
    <row r="1319" spans="1:11" x14ac:dyDescent="0.3">
      <c r="A1319" t="s">
        <v>11</v>
      </c>
      <c r="B1319" t="s">
        <v>54</v>
      </c>
      <c r="C1319">
        <v>5315380309</v>
      </c>
      <c r="D1319" s="1">
        <v>44492</v>
      </c>
      <c r="E1319" s="1">
        <v>44522</v>
      </c>
      <c r="F1319">
        <v>6119</v>
      </c>
      <c r="G1319">
        <v>0</v>
      </c>
      <c r="H1319">
        <v>0</v>
      </c>
      <c r="I1319" s="1">
        <v>44505</v>
      </c>
      <c r="J1319">
        <v>13</v>
      </c>
      <c r="K1319">
        <v>0</v>
      </c>
    </row>
    <row r="1320" spans="1:11" x14ac:dyDescent="0.3">
      <c r="A1320" t="s">
        <v>11</v>
      </c>
      <c r="B1320" t="s">
        <v>31</v>
      </c>
      <c r="C1320">
        <v>5318528972</v>
      </c>
      <c r="D1320" s="1">
        <v>43979</v>
      </c>
      <c r="E1320" s="1">
        <v>44009</v>
      </c>
      <c r="F1320">
        <v>9599</v>
      </c>
      <c r="G1320">
        <v>0</v>
      </c>
      <c r="H1320">
        <v>0</v>
      </c>
      <c r="I1320" s="1">
        <v>43994</v>
      </c>
      <c r="J1320">
        <v>15</v>
      </c>
      <c r="K1320">
        <v>0</v>
      </c>
    </row>
    <row r="1321" spans="1:11" x14ac:dyDescent="0.3">
      <c r="A1321" t="s">
        <v>22</v>
      </c>
      <c r="B1321" t="s">
        <v>86</v>
      </c>
      <c r="C1321">
        <v>5320556174</v>
      </c>
      <c r="D1321" s="1">
        <v>44119</v>
      </c>
      <c r="E1321" s="1">
        <v>44149</v>
      </c>
      <c r="F1321">
        <v>5788</v>
      </c>
      <c r="G1321">
        <v>0</v>
      </c>
      <c r="H1321">
        <v>0</v>
      </c>
      <c r="I1321" s="1">
        <v>44124</v>
      </c>
      <c r="J1321">
        <v>5</v>
      </c>
      <c r="K1321">
        <v>0</v>
      </c>
    </row>
    <row r="1322" spans="1:11" x14ac:dyDescent="0.3">
      <c r="A1322" t="s">
        <v>13</v>
      </c>
      <c r="B1322" t="s">
        <v>74</v>
      </c>
      <c r="C1322">
        <v>6252751133</v>
      </c>
      <c r="D1322" s="1">
        <v>44207</v>
      </c>
      <c r="E1322" s="1">
        <v>44237</v>
      </c>
      <c r="F1322">
        <v>7547</v>
      </c>
      <c r="G1322">
        <v>1</v>
      </c>
      <c r="H1322">
        <v>0</v>
      </c>
      <c r="I1322" s="1">
        <v>44251</v>
      </c>
      <c r="J1322">
        <v>44</v>
      </c>
      <c r="K1322">
        <v>14</v>
      </c>
    </row>
    <row r="1323" spans="1:11" x14ac:dyDescent="0.3">
      <c r="A1323" t="s">
        <v>13</v>
      </c>
      <c r="B1323" t="s">
        <v>16</v>
      </c>
      <c r="C1323">
        <v>5345209605</v>
      </c>
      <c r="D1323" s="1">
        <v>44338</v>
      </c>
      <c r="E1323" s="1">
        <v>44368</v>
      </c>
      <c r="F1323">
        <v>9835</v>
      </c>
      <c r="G1323">
        <v>0</v>
      </c>
      <c r="H1323">
        <v>0</v>
      </c>
      <c r="I1323" s="1">
        <v>44372</v>
      </c>
      <c r="J1323">
        <v>34</v>
      </c>
      <c r="K1323">
        <v>4</v>
      </c>
    </row>
    <row r="1324" spans="1:11" x14ac:dyDescent="0.3">
      <c r="A1324" t="s">
        <v>11</v>
      </c>
      <c r="B1324" t="s">
        <v>45</v>
      </c>
      <c r="C1324">
        <v>5348963302</v>
      </c>
      <c r="D1324" s="1">
        <v>43948</v>
      </c>
      <c r="E1324" s="1">
        <v>43978</v>
      </c>
      <c r="F1324">
        <v>9660</v>
      </c>
      <c r="G1324">
        <v>0</v>
      </c>
      <c r="H1324">
        <v>0</v>
      </c>
      <c r="I1324" s="1">
        <v>43973</v>
      </c>
      <c r="J1324">
        <v>25</v>
      </c>
      <c r="K1324">
        <v>0</v>
      </c>
    </row>
    <row r="1325" spans="1:11" x14ac:dyDescent="0.3">
      <c r="A1325" t="s">
        <v>13</v>
      </c>
      <c r="B1325" t="s">
        <v>70</v>
      </c>
      <c r="C1325">
        <v>2941967523</v>
      </c>
      <c r="D1325" s="1">
        <v>44208</v>
      </c>
      <c r="E1325" s="1">
        <v>44238</v>
      </c>
      <c r="F1325">
        <v>6035</v>
      </c>
      <c r="G1325">
        <v>1</v>
      </c>
      <c r="H1325">
        <v>0</v>
      </c>
      <c r="I1325" s="1">
        <v>44244</v>
      </c>
      <c r="J1325">
        <v>36</v>
      </c>
      <c r="K1325">
        <v>6</v>
      </c>
    </row>
    <row r="1326" spans="1:11" x14ac:dyDescent="0.3">
      <c r="A1326" t="s">
        <v>17</v>
      </c>
      <c r="B1326" t="s">
        <v>19</v>
      </c>
      <c r="C1326">
        <v>5353996897</v>
      </c>
      <c r="D1326" s="1">
        <v>44358</v>
      </c>
      <c r="E1326" s="1">
        <v>44388</v>
      </c>
      <c r="F1326">
        <v>8415</v>
      </c>
      <c r="G1326">
        <v>1</v>
      </c>
      <c r="H1326">
        <v>0</v>
      </c>
      <c r="I1326" s="1">
        <v>44400</v>
      </c>
      <c r="J1326">
        <v>42</v>
      </c>
      <c r="K1326">
        <v>12</v>
      </c>
    </row>
    <row r="1327" spans="1:11" x14ac:dyDescent="0.3">
      <c r="A1327" t="s">
        <v>11</v>
      </c>
      <c r="B1327" t="s">
        <v>64</v>
      </c>
      <c r="C1327">
        <v>5358292729</v>
      </c>
      <c r="D1327" s="1">
        <v>43924</v>
      </c>
      <c r="E1327" s="1">
        <v>43954</v>
      </c>
      <c r="F1327">
        <v>6575</v>
      </c>
      <c r="G1327">
        <v>0</v>
      </c>
      <c r="H1327">
        <v>0</v>
      </c>
      <c r="I1327" s="1">
        <v>43951</v>
      </c>
      <c r="J1327">
        <v>27</v>
      </c>
      <c r="K1327">
        <v>0</v>
      </c>
    </row>
    <row r="1328" spans="1:11" x14ac:dyDescent="0.3">
      <c r="A1328" t="s">
        <v>13</v>
      </c>
      <c r="B1328" t="s">
        <v>71</v>
      </c>
      <c r="C1328">
        <v>5359595729</v>
      </c>
      <c r="D1328" s="1">
        <v>43988</v>
      </c>
      <c r="E1328" s="1">
        <v>44018</v>
      </c>
      <c r="F1328">
        <v>9648</v>
      </c>
      <c r="G1328">
        <v>0</v>
      </c>
      <c r="H1328">
        <v>0</v>
      </c>
      <c r="I1328" s="1">
        <v>43994</v>
      </c>
      <c r="J1328">
        <v>6</v>
      </c>
      <c r="K1328">
        <v>0</v>
      </c>
    </row>
    <row r="1329" spans="1:11" x14ac:dyDescent="0.3">
      <c r="A1329" t="s">
        <v>17</v>
      </c>
      <c r="B1329" t="s">
        <v>101</v>
      </c>
      <c r="C1329">
        <v>5364802553</v>
      </c>
      <c r="D1329" s="1">
        <v>44195</v>
      </c>
      <c r="E1329" s="1">
        <v>44225</v>
      </c>
      <c r="F1329">
        <v>8700</v>
      </c>
      <c r="G1329">
        <v>1</v>
      </c>
      <c r="H1329">
        <v>0</v>
      </c>
      <c r="I1329" s="1">
        <v>44259</v>
      </c>
      <c r="J1329">
        <v>64</v>
      </c>
      <c r="K1329">
        <v>34</v>
      </c>
    </row>
    <row r="1330" spans="1:11" x14ac:dyDescent="0.3">
      <c r="A1330" t="s">
        <v>22</v>
      </c>
      <c r="B1330" t="s">
        <v>47</v>
      </c>
      <c r="C1330">
        <v>5365850526</v>
      </c>
      <c r="D1330" s="1">
        <v>43877</v>
      </c>
      <c r="E1330" s="1">
        <v>43907</v>
      </c>
      <c r="F1330">
        <v>5707</v>
      </c>
      <c r="G1330">
        <v>0</v>
      </c>
      <c r="H1330">
        <v>0</v>
      </c>
      <c r="I1330" s="1">
        <v>43906</v>
      </c>
      <c r="J1330">
        <v>29</v>
      </c>
      <c r="K1330">
        <v>0</v>
      </c>
    </row>
    <row r="1331" spans="1:11" x14ac:dyDescent="0.3">
      <c r="A1331" t="s">
        <v>20</v>
      </c>
      <c r="B1331" t="s">
        <v>111</v>
      </c>
      <c r="C1331">
        <v>5367243443</v>
      </c>
      <c r="D1331" s="1">
        <v>43983</v>
      </c>
      <c r="E1331" s="1">
        <v>44013</v>
      </c>
      <c r="F1331">
        <v>5381</v>
      </c>
      <c r="G1331">
        <v>1</v>
      </c>
      <c r="H1331">
        <v>0</v>
      </c>
      <c r="I1331" s="1">
        <v>44032</v>
      </c>
      <c r="J1331">
        <v>49</v>
      </c>
      <c r="K1331">
        <v>19</v>
      </c>
    </row>
    <row r="1332" spans="1:11" x14ac:dyDescent="0.3">
      <c r="A1332" t="s">
        <v>11</v>
      </c>
      <c r="B1332" t="s">
        <v>57</v>
      </c>
      <c r="C1332">
        <v>5370094352</v>
      </c>
      <c r="D1332" s="1">
        <v>43874</v>
      </c>
      <c r="E1332" s="1">
        <v>43904</v>
      </c>
      <c r="F1332">
        <v>2425</v>
      </c>
      <c r="G1332">
        <v>0</v>
      </c>
      <c r="H1332">
        <v>0</v>
      </c>
      <c r="I1332" s="1">
        <v>43919</v>
      </c>
      <c r="J1332">
        <v>45</v>
      </c>
      <c r="K1332">
        <v>15</v>
      </c>
    </row>
    <row r="1333" spans="1:11" x14ac:dyDescent="0.3">
      <c r="A1333" t="s">
        <v>11</v>
      </c>
      <c r="B1333" t="s">
        <v>44</v>
      </c>
      <c r="C1333">
        <v>5375281177</v>
      </c>
      <c r="D1333" s="1">
        <v>44526</v>
      </c>
      <c r="E1333" s="1">
        <v>44556</v>
      </c>
      <c r="F1333">
        <v>8085</v>
      </c>
      <c r="G1333">
        <v>0</v>
      </c>
      <c r="H1333">
        <v>0</v>
      </c>
      <c r="I1333" s="1">
        <v>44537</v>
      </c>
      <c r="J1333">
        <v>11</v>
      </c>
      <c r="K1333">
        <v>0</v>
      </c>
    </row>
    <row r="1334" spans="1:11" x14ac:dyDescent="0.3">
      <c r="A1334" t="s">
        <v>11</v>
      </c>
      <c r="B1334" t="s">
        <v>73</v>
      </c>
      <c r="C1334">
        <v>5376212799</v>
      </c>
      <c r="D1334" s="1">
        <v>44230</v>
      </c>
      <c r="E1334" s="1">
        <v>44260</v>
      </c>
      <c r="F1334">
        <v>6547</v>
      </c>
      <c r="G1334">
        <v>0</v>
      </c>
      <c r="H1334">
        <v>0</v>
      </c>
      <c r="I1334" s="1">
        <v>44252</v>
      </c>
      <c r="J1334">
        <v>22</v>
      </c>
      <c r="K1334">
        <v>0</v>
      </c>
    </row>
    <row r="1335" spans="1:11" x14ac:dyDescent="0.3">
      <c r="A1335" t="s">
        <v>13</v>
      </c>
      <c r="B1335" t="s">
        <v>106</v>
      </c>
      <c r="C1335">
        <v>5378812305</v>
      </c>
      <c r="D1335" s="1">
        <v>44457</v>
      </c>
      <c r="E1335" s="1">
        <v>44487</v>
      </c>
      <c r="F1335">
        <v>5858</v>
      </c>
      <c r="G1335">
        <v>0</v>
      </c>
      <c r="H1335">
        <v>0</v>
      </c>
      <c r="I1335" s="1">
        <v>44488</v>
      </c>
      <c r="J1335">
        <v>31</v>
      </c>
      <c r="K1335">
        <v>1</v>
      </c>
    </row>
    <row r="1336" spans="1:11" x14ac:dyDescent="0.3">
      <c r="A1336" t="s">
        <v>13</v>
      </c>
      <c r="B1336" t="s">
        <v>35</v>
      </c>
      <c r="C1336">
        <v>5390563017</v>
      </c>
      <c r="D1336" s="1">
        <v>44420</v>
      </c>
      <c r="E1336" s="1">
        <v>44450</v>
      </c>
      <c r="F1336">
        <v>6240</v>
      </c>
      <c r="G1336">
        <v>0</v>
      </c>
      <c r="H1336">
        <v>0</v>
      </c>
      <c r="I1336" s="1">
        <v>44445</v>
      </c>
      <c r="J1336">
        <v>25</v>
      </c>
      <c r="K1336">
        <v>0</v>
      </c>
    </row>
    <row r="1337" spans="1:11" x14ac:dyDescent="0.3">
      <c r="A1337" t="s">
        <v>17</v>
      </c>
      <c r="B1337" t="s">
        <v>98</v>
      </c>
      <c r="C1337">
        <v>5395803659</v>
      </c>
      <c r="D1337" s="1">
        <v>44487</v>
      </c>
      <c r="E1337" s="1">
        <v>44517</v>
      </c>
      <c r="F1337">
        <v>5164</v>
      </c>
      <c r="G1337">
        <v>0</v>
      </c>
      <c r="H1337">
        <v>0</v>
      </c>
      <c r="I1337" s="1">
        <v>44527</v>
      </c>
      <c r="J1337">
        <v>40</v>
      </c>
      <c r="K1337">
        <v>10</v>
      </c>
    </row>
    <row r="1338" spans="1:11" x14ac:dyDescent="0.3">
      <c r="A1338" t="s">
        <v>13</v>
      </c>
      <c r="B1338" t="s">
        <v>29</v>
      </c>
      <c r="C1338">
        <v>5400778193</v>
      </c>
      <c r="D1338" s="1">
        <v>44099</v>
      </c>
      <c r="E1338" s="1">
        <v>44129</v>
      </c>
      <c r="F1338">
        <v>3719</v>
      </c>
      <c r="G1338">
        <v>0</v>
      </c>
      <c r="H1338">
        <v>0</v>
      </c>
      <c r="I1338" s="1">
        <v>44136</v>
      </c>
      <c r="J1338">
        <v>37</v>
      </c>
      <c r="K1338">
        <v>7</v>
      </c>
    </row>
    <row r="1339" spans="1:11" x14ac:dyDescent="0.3">
      <c r="A1339" t="s">
        <v>13</v>
      </c>
      <c r="B1339" t="s">
        <v>66</v>
      </c>
      <c r="C1339">
        <v>5404048854</v>
      </c>
      <c r="D1339" s="1">
        <v>44415</v>
      </c>
      <c r="E1339" s="1">
        <v>44445</v>
      </c>
      <c r="F1339">
        <v>7308</v>
      </c>
      <c r="G1339">
        <v>0</v>
      </c>
      <c r="H1339">
        <v>0</v>
      </c>
      <c r="I1339" s="1">
        <v>44416</v>
      </c>
      <c r="J1339">
        <v>1</v>
      </c>
      <c r="K1339">
        <v>0</v>
      </c>
    </row>
    <row r="1340" spans="1:11" x14ac:dyDescent="0.3">
      <c r="A1340" t="s">
        <v>22</v>
      </c>
      <c r="B1340" t="s">
        <v>88</v>
      </c>
      <c r="C1340">
        <v>5406697446</v>
      </c>
      <c r="D1340" s="1">
        <v>43998</v>
      </c>
      <c r="E1340" s="1">
        <v>44028</v>
      </c>
      <c r="F1340">
        <v>3987</v>
      </c>
      <c r="G1340">
        <v>1</v>
      </c>
      <c r="H1340">
        <v>0</v>
      </c>
      <c r="I1340" s="1">
        <v>44046</v>
      </c>
      <c r="J1340">
        <v>48</v>
      </c>
      <c r="K1340">
        <v>18</v>
      </c>
    </row>
    <row r="1341" spans="1:11" x14ac:dyDescent="0.3">
      <c r="A1341" t="s">
        <v>20</v>
      </c>
      <c r="B1341" t="s">
        <v>90</v>
      </c>
      <c r="C1341">
        <v>5408072058</v>
      </c>
      <c r="D1341" s="1">
        <v>44313</v>
      </c>
      <c r="E1341" s="1">
        <v>44343</v>
      </c>
      <c r="F1341">
        <v>4286</v>
      </c>
      <c r="G1341">
        <v>1</v>
      </c>
      <c r="H1341">
        <v>0</v>
      </c>
      <c r="I1341" s="1">
        <v>44365</v>
      </c>
      <c r="J1341">
        <v>52</v>
      </c>
      <c r="K1341">
        <v>22</v>
      </c>
    </row>
    <row r="1342" spans="1:11" x14ac:dyDescent="0.3">
      <c r="A1342" t="s">
        <v>13</v>
      </c>
      <c r="B1342" t="s">
        <v>75</v>
      </c>
      <c r="C1342">
        <v>5338397427</v>
      </c>
      <c r="D1342" s="1">
        <v>44208</v>
      </c>
      <c r="E1342" s="1">
        <v>44238</v>
      </c>
      <c r="F1342">
        <v>6561</v>
      </c>
      <c r="G1342">
        <v>1</v>
      </c>
      <c r="H1342">
        <v>0</v>
      </c>
      <c r="I1342" s="1">
        <v>44247</v>
      </c>
      <c r="J1342">
        <v>39</v>
      </c>
      <c r="K1342">
        <v>9</v>
      </c>
    </row>
    <row r="1343" spans="1:11" x14ac:dyDescent="0.3">
      <c r="A1343" t="s">
        <v>22</v>
      </c>
      <c r="B1343" t="s">
        <v>58</v>
      </c>
      <c r="C1343">
        <v>5417879278</v>
      </c>
      <c r="D1343" s="1">
        <v>43928</v>
      </c>
      <c r="E1343" s="1">
        <v>43958</v>
      </c>
      <c r="F1343">
        <v>3708</v>
      </c>
      <c r="G1343">
        <v>1</v>
      </c>
      <c r="H1343">
        <v>0</v>
      </c>
      <c r="I1343" s="1">
        <v>43963</v>
      </c>
      <c r="J1343">
        <v>35</v>
      </c>
      <c r="K1343">
        <v>5</v>
      </c>
    </row>
    <row r="1344" spans="1:11" x14ac:dyDescent="0.3">
      <c r="A1344" t="s">
        <v>20</v>
      </c>
      <c r="B1344" t="s">
        <v>21</v>
      </c>
      <c r="C1344">
        <v>5419865968</v>
      </c>
      <c r="D1344" s="1">
        <v>44419</v>
      </c>
      <c r="E1344" s="1">
        <v>44449</v>
      </c>
      <c r="F1344">
        <v>6283</v>
      </c>
      <c r="G1344">
        <v>0</v>
      </c>
      <c r="H1344">
        <v>0</v>
      </c>
      <c r="I1344" s="1">
        <v>44446</v>
      </c>
      <c r="J1344">
        <v>27</v>
      </c>
      <c r="K1344">
        <v>0</v>
      </c>
    </row>
    <row r="1345" spans="1:11" x14ac:dyDescent="0.3">
      <c r="A1345" t="s">
        <v>22</v>
      </c>
      <c r="B1345" t="s">
        <v>58</v>
      </c>
      <c r="C1345">
        <v>5420077969</v>
      </c>
      <c r="D1345" s="1">
        <v>44352</v>
      </c>
      <c r="E1345" s="1">
        <v>44382</v>
      </c>
      <c r="F1345">
        <v>3436</v>
      </c>
      <c r="G1345">
        <v>0</v>
      </c>
      <c r="H1345">
        <v>0</v>
      </c>
      <c r="I1345" s="1">
        <v>44368</v>
      </c>
      <c r="J1345">
        <v>16</v>
      </c>
      <c r="K1345">
        <v>0</v>
      </c>
    </row>
    <row r="1346" spans="1:11" x14ac:dyDescent="0.3">
      <c r="A1346" t="s">
        <v>11</v>
      </c>
      <c r="B1346" t="s">
        <v>55</v>
      </c>
      <c r="C1346">
        <v>5423618299</v>
      </c>
      <c r="D1346" s="1">
        <v>44275</v>
      </c>
      <c r="E1346" s="1">
        <v>44305</v>
      </c>
      <c r="F1346">
        <v>8159</v>
      </c>
      <c r="G1346">
        <v>0</v>
      </c>
      <c r="H1346">
        <v>0</v>
      </c>
      <c r="I1346" s="1">
        <v>44314</v>
      </c>
      <c r="J1346">
        <v>39</v>
      </c>
      <c r="K1346">
        <v>9</v>
      </c>
    </row>
    <row r="1347" spans="1:11" x14ac:dyDescent="0.3">
      <c r="A1347" t="s">
        <v>11</v>
      </c>
      <c r="B1347" t="s">
        <v>114</v>
      </c>
      <c r="C1347">
        <v>5433217651</v>
      </c>
      <c r="D1347" s="1">
        <v>44490</v>
      </c>
      <c r="E1347" s="1">
        <v>44520</v>
      </c>
      <c r="F1347">
        <v>7859</v>
      </c>
      <c r="G1347">
        <v>0</v>
      </c>
      <c r="H1347">
        <v>0</v>
      </c>
      <c r="I1347" s="1">
        <v>44513</v>
      </c>
      <c r="J1347">
        <v>23</v>
      </c>
      <c r="K1347">
        <v>0</v>
      </c>
    </row>
    <row r="1348" spans="1:11" x14ac:dyDescent="0.3">
      <c r="A1348" t="s">
        <v>22</v>
      </c>
      <c r="B1348" t="s">
        <v>103</v>
      </c>
      <c r="C1348">
        <v>5437619752</v>
      </c>
      <c r="D1348" s="1">
        <v>44382</v>
      </c>
      <c r="E1348" s="1">
        <v>44412</v>
      </c>
      <c r="F1348">
        <v>6985</v>
      </c>
      <c r="G1348">
        <v>0</v>
      </c>
      <c r="H1348">
        <v>0</v>
      </c>
      <c r="I1348" s="1">
        <v>44414</v>
      </c>
      <c r="J1348">
        <v>32</v>
      </c>
      <c r="K1348">
        <v>2</v>
      </c>
    </row>
    <row r="1349" spans="1:11" x14ac:dyDescent="0.3">
      <c r="A1349" t="s">
        <v>13</v>
      </c>
      <c r="B1349" t="s">
        <v>16</v>
      </c>
      <c r="C1349">
        <v>5439908314</v>
      </c>
      <c r="D1349" s="1">
        <v>44333</v>
      </c>
      <c r="E1349" s="1">
        <v>44363</v>
      </c>
      <c r="F1349">
        <v>7098</v>
      </c>
      <c r="G1349">
        <v>0</v>
      </c>
      <c r="H1349">
        <v>0</v>
      </c>
      <c r="I1349" s="1">
        <v>44370</v>
      </c>
      <c r="J1349">
        <v>37</v>
      </c>
      <c r="K1349">
        <v>7</v>
      </c>
    </row>
    <row r="1350" spans="1:11" x14ac:dyDescent="0.3">
      <c r="A1350" t="s">
        <v>13</v>
      </c>
      <c r="B1350" t="s">
        <v>62</v>
      </c>
      <c r="C1350">
        <v>5445841992</v>
      </c>
      <c r="D1350" s="1">
        <v>44490</v>
      </c>
      <c r="E1350" s="1">
        <v>44520</v>
      </c>
      <c r="F1350">
        <v>9742</v>
      </c>
      <c r="G1350">
        <v>1</v>
      </c>
      <c r="H1350">
        <v>1</v>
      </c>
      <c r="I1350" s="1">
        <v>44514</v>
      </c>
      <c r="J1350">
        <v>24</v>
      </c>
      <c r="K1350">
        <v>0</v>
      </c>
    </row>
    <row r="1351" spans="1:11" x14ac:dyDescent="0.3">
      <c r="A1351" t="s">
        <v>13</v>
      </c>
      <c r="B1351" t="s">
        <v>59</v>
      </c>
      <c r="C1351">
        <v>769617971</v>
      </c>
      <c r="D1351" s="1">
        <v>44213</v>
      </c>
      <c r="E1351" s="1">
        <v>44243</v>
      </c>
      <c r="F1351">
        <v>8627</v>
      </c>
      <c r="G1351">
        <v>1</v>
      </c>
      <c r="H1351">
        <v>1</v>
      </c>
      <c r="I1351" s="1">
        <v>44255</v>
      </c>
      <c r="J1351">
        <v>42</v>
      </c>
      <c r="K1351">
        <v>12</v>
      </c>
    </row>
    <row r="1352" spans="1:11" x14ac:dyDescent="0.3">
      <c r="A1352" t="s">
        <v>11</v>
      </c>
      <c r="B1352" t="s">
        <v>39</v>
      </c>
      <c r="C1352">
        <v>5453381490</v>
      </c>
      <c r="D1352" s="1">
        <v>44357</v>
      </c>
      <c r="E1352" s="1">
        <v>44387</v>
      </c>
      <c r="F1352">
        <v>6264</v>
      </c>
      <c r="G1352">
        <v>0</v>
      </c>
      <c r="H1352">
        <v>0</v>
      </c>
      <c r="I1352" s="1">
        <v>44391</v>
      </c>
      <c r="J1352">
        <v>34</v>
      </c>
      <c r="K1352">
        <v>4</v>
      </c>
    </row>
    <row r="1353" spans="1:11" x14ac:dyDescent="0.3">
      <c r="A1353" t="s">
        <v>22</v>
      </c>
      <c r="B1353" t="s">
        <v>99</v>
      </c>
      <c r="C1353">
        <v>5454474839</v>
      </c>
      <c r="D1353" s="1">
        <v>44073</v>
      </c>
      <c r="E1353" s="1">
        <v>44103</v>
      </c>
      <c r="F1353">
        <v>10051</v>
      </c>
      <c r="G1353">
        <v>0</v>
      </c>
      <c r="H1353">
        <v>0</v>
      </c>
      <c r="I1353" s="1">
        <v>44100</v>
      </c>
      <c r="J1353">
        <v>27</v>
      </c>
      <c r="K1353">
        <v>0</v>
      </c>
    </row>
    <row r="1354" spans="1:11" x14ac:dyDescent="0.3">
      <c r="A1354" t="s">
        <v>11</v>
      </c>
      <c r="B1354" t="s">
        <v>15</v>
      </c>
      <c r="C1354">
        <v>5458519467</v>
      </c>
      <c r="D1354" s="1">
        <v>43953</v>
      </c>
      <c r="E1354" s="1">
        <v>43983</v>
      </c>
      <c r="F1354">
        <v>7362</v>
      </c>
      <c r="G1354">
        <v>0</v>
      </c>
      <c r="H1354">
        <v>0</v>
      </c>
      <c r="I1354" s="1">
        <v>43958</v>
      </c>
      <c r="J1354">
        <v>5</v>
      </c>
      <c r="K1354">
        <v>0</v>
      </c>
    </row>
    <row r="1355" spans="1:11" x14ac:dyDescent="0.3">
      <c r="A1355" t="s">
        <v>11</v>
      </c>
      <c r="B1355" t="s">
        <v>31</v>
      </c>
      <c r="C1355">
        <v>5464873037</v>
      </c>
      <c r="D1355" s="1">
        <v>44436</v>
      </c>
      <c r="E1355" s="1">
        <v>44466</v>
      </c>
      <c r="F1355">
        <v>9883</v>
      </c>
      <c r="G1355">
        <v>0</v>
      </c>
      <c r="H1355">
        <v>0</v>
      </c>
      <c r="I1355" s="1">
        <v>44439</v>
      </c>
      <c r="J1355">
        <v>3</v>
      </c>
      <c r="K1355">
        <v>0</v>
      </c>
    </row>
    <row r="1356" spans="1:11" x14ac:dyDescent="0.3">
      <c r="A1356" t="s">
        <v>13</v>
      </c>
      <c r="B1356" t="s">
        <v>70</v>
      </c>
      <c r="C1356">
        <v>5471402464</v>
      </c>
      <c r="D1356" s="1">
        <v>44205</v>
      </c>
      <c r="E1356" s="1">
        <v>44235</v>
      </c>
      <c r="F1356">
        <v>5120</v>
      </c>
      <c r="G1356">
        <v>0</v>
      </c>
      <c r="H1356">
        <v>0</v>
      </c>
      <c r="I1356" s="1">
        <v>44220</v>
      </c>
      <c r="J1356">
        <v>15</v>
      </c>
      <c r="K1356">
        <v>0</v>
      </c>
    </row>
    <row r="1357" spans="1:11" x14ac:dyDescent="0.3">
      <c r="A1357" t="s">
        <v>13</v>
      </c>
      <c r="B1357" t="s">
        <v>84</v>
      </c>
      <c r="C1357">
        <v>5473678800</v>
      </c>
      <c r="D1357" s="1">
        <v>44444</v>
      </c>
      <c r="E1357" s="1">
        <v>44474</v>
      </c>
      <c r="F1357">
        <v>7029</v>
      </c>
      <c r="G1357">
        <v>0</v>
      </c>
      <c r="H1357">
        <v>0</v>
      </c>
      <c r="I1357" s="1">
        <v>44467</v>
      </c>
      <c r="J1357">
        <v>23</v>
      </c>
      <c r="K1357">
        <v>0</v>
      </c>
    </row>
    <row r="1358" spans="1:11" x14ac:dyDescent="0.3">
      <c r="A1358" t="s">
        <v>13</v>
      </c>
      <c r="B1358" t="s">
        <v>35</v>
      </c>
      <c r="C1358">
        <v>5480294344</v>
      </c>
      <c r="D1358" s="1">
        <v>44105</v>
      </c>
      <c r="E1358" s="1">
        <v>44135</v>
      </c>
      <c r="F1358">
        <v>7456</v>
      </c>
      <c r="G1358">
        <v>0</v>
      </c>
      <c r="H1358">
        <v>0</v>
      </c>
      <c r="I1358" s="1">
        <v>44124</v>
      </c>
      <c r="J1358">
        <v>19</v>
      </c>
      <c r="K1358">
        <v>0</v>
      </c>
    </row>
    <row r="1359" spans="1:11" x14ac:dyDescent="0.3">
      <c r="A1359" t="s">
        <v>22</v>
      </c>
      <c r="B1359" t="s">
        <v>24</v>
      </c>
      <c r="C1359">
        <v>5485299924</v>
      </c>
      <c r="D1359" s="1">
        <v>44137</v>
      </c>
      <c r="E1359" s="1">
        <v>44167</v>
      </c>
      <c r="F1359">
        <v>7447</v>
      </c>
      <c r="G1359">
        <v>0</v>
      </c>
      <c r="H1359">
        <v>0</v>
      </c>
      <c r="I1359" s="1">
        <v>44182</v>
      </c>
      <c r="J1359">
        <v>45</v>
      </c>
      <c r="K1359">
        <v>15</v>
      </c>
    </row>
    <row r="1360" spans="1:11" x14ac:dyDescent="0.3">
      <c r="A1360" t="s">
        <v>13</v>
      </c>
      <c r="B1360" t="s">
        <v>59</v>
      </c>
      <c r="C1360">
        <v>4403696251</v>
      </c>
      <c r="D1360" s="1">
        <v>44220</v>
      </c>
      <c r="E1360" s="1">
        <v>44250</v>
      </c>
      <c r="F1360">
        <v>8137</v>
      </c>
      <c r="G1360">
        <v>1</v>
      </c>
      <c r="H1360">
        <v>0</v>
      </c>
      <c r="I1360" s="1">
        <v>44269</v>
      </c>
      <c r="J1360">
        <v>49</v>
      </c>
      <c r="K1360">
        <v>19</v>
      </c>
    </row>
    <row r="1361" spans="1:11" x14ac:dyDescent="0.3">
      <c r="A1361" t="s">
        <v>13</v>
      </c>
      <c r="B1361" t="s">
        <v>59</v>
      </c>
      <c r="C1361">
        <v>5506147573</v>
      </c>
      <c r="D1361" s="1">
        <v>44471</v>
      </c>
      <c r="E1361" s="1">
        <v>44501</v>
      </c>
      <c r="F1361">
        <v>8431</v>
      </c>
      <c r="G1361">
        <v>0</v>
      </c>
      <c r="H1361">
        <v>0</v>
      </c>
      <c r="I1361" s="1">
        <v>44495</v>
      </c>
      <c r="J1361">
        <v>24</v>
      </c>
      <c r="K1361">
        <v>0</v>
      </c>
    </row>
    <row r="1362" spans="1:11" x14ac:dyDescent="0.3">
      <c r="A1362" t="s">
        <v>13</v>
      </c>
      <c r="B1362" t="s">
        <v>32</v>
      </c>
      <c r="C1362">
        <v>7900770</v>
      </c>
      <c r="D1362" s="1">
        <v>44222</v>
      </c>
      <c r="E1362" s="1">
        <v>44252</v>
      </c>
      <c r="F1362">
        <v>6174</v>
      </c>
      <c r="G1362">
        <v>1</v>
      </c>
      <c r="H1362">
        <v>0</v>
      </c>
      <c r="I1362" s="1">
        <v>44258</v>
      </c>
      <c r="J1362">
        <v>36</v>
      </c>
      <c r="K1362">
        <v>6</v>
      </c>
    </row>
    <row r="1363" spans="1:11" x14ac:dyDescent="0.3">
      <c r="A1363" t="s">
        <v>22</v>
      </c>
      <c r="B1363" t="s">
        <v>36</v>
      </c>
      <c r="C1363">
        <v>5510823569</v>
      </c>
      <c r="D1363" s="1">
        <v>43932</v>
      </c>
      <c r="E1363" s="1">
        <v>43962</v>
      </c>
      <c r="F1363">
        <v>3006</v>
      </c>
      <c r="G1363">
        <v>0</v>
      </c>
      <c r="H1363">
        <v>0</v>
      </c>
      <c r="I1363" s="1">
        <v>43968</v>
      </c>
      <c r="J1363">
        <v>36</v>
      </c>
      <c r="K1363">
        <v>6</v>
      </c>
    </row>
    <row r="1364" spans="1:11" x14ac:dyDescent="0.3">
      <c r="A1364" t="s">
        <v>22</v>
      </c>
      <c r="B1364" t="s">
        <v>99</v>
      </c>
      <c r="C1364">
        <v>5516916159</v>
      </c>
      <c r="D1364" s="1">
        <v>44219</v>
      </c>
      <c r="E1364" s="1">
        <v>44249</v>
      </c>
      <c r="F1364">
        <v>8332</v>
      </c>
      <c r="G1364">
        <v>0</v>
      </c>
      <c r="H1364">
        <v>0</v>
      </c>
      <c r="I1364" s="1">
        <v>44233</v>
      </c>
      <c r="J1364">
        <v>14</v>
      </c>
      <c r="K1364">
        <v>0</v>
      </c>
    </row>
    <row r="1365" spans="1:11" x14ac:dyDescent="0.3">
      <c r="A1365" t="s">
        <v>22</v>
      </c>
      <c r="B1365" t="s">
        <v>88</v>
      </c>
      <c r="C1365">
        <v>5519301828</v>
      </c>
      <c r="D1365" s="1">
        <v>43860</v>
      </c>
      <c r="E1365" s="1">
        <v>43890</v>
      </c>
      <c r="F1365">
        <v>5934</v>
      </c>
      <c r="G1365">
        <v>1</v>
      </c>
      <c r="H1365">
        <v>0</v>
      </c>
      <c r="I1365" s="1">
        <v>43911</v>
      </c>
      <c r="J1365">
        <v>51</v>
      </c>
      <c r="K1365">
        <v>21</v>
      </c>
    </row>
    <row r="1366" spans="1:11" x14ac:dyDescent="0.3">
      <c r="A1366" t="s">
        <v>13</v>
      </c>
      <c r="B1366" t="s">
        <v>62</v>
      </c>
      <c r="C1366">
        <v>5531824498</v>
      </c>
      <c r="D1366" s="1">
        <v>44141</v>
      </c>
      <c r="E1366" s="1">
        <v>44171</v>
      </c>
      <c r="F1366">
        <v>9558</v>
      </c>
      <c r="G1366">
        <v>0</v>
      </c>
      <c r="H1366">
        <v>0</v>
      </c>
      <c r="I1366" s="1">
        <v>44171</v>
      </c>
      <c r="J1366">
        <v>30</v>
      </c>
      <c r="K1366">
        <v>0</v>
      </c>
    </row>
    <row r="1367" spans="1:11" x14ac:dyDescent="0.3">
      <c r="A1367" t="s">
        <v>11</v>
      </c>
      <c r="B1367" t="s">
        <v>39</v>
      </c>
      <c r="C1367">
        <v>5535719066</v>
      </c>
      <c r="D1367" s="1">
        <v>44160</v>
      </c>
      <c r="E1367" s="1">
        <v>44190</v>
      </c>
      <c r="F1367">
        <v>4600</v>
      </c>
      <c r="G1367">
        <v>0</v>
      </c>
      <c r="H1367">
        <v>0</v>
      </c>
      <c r="I1367" s="1">
        <v>44185</v>
      </c>
      <c r="J1367">
        <v>25</v>
      </c>
      <c r="K1367">
        <v>0</v>
      </c>
    </row>
    <row r="1368" spans="1:11" x14ac:dyDescent="0.3">
      <c r="A1368" t="s">
        <v>13</v>
      </c>
      <c r="B1368" t="s">
        <v>51</v>
      </c>
      <c r="C1368">
        <v>5536234391</v>
      </c>
      <c r="D1368" s="1">
        <v>44136</v>
      </c>
      <c r="E1368" s="1">
        <v>44166</v>
      </c>
      <c r="F1368">
        <v>6120</v>
      </c>
      <c r="G1368">
        <v>0</v>
      </c>
      <c r="H1368">
        <v>0</v>
      </c>
      <c r="I1368" s="1">
        <v>44175</v>
      </c>
      <c r="J1368">
        <v>39</v>
      </c>
      <c r="K1368">
        <v>9</v>
      </c>
    </row>
    <row r="1369" spans="1:11" x14ac:dyDescent="0.3">
      <c r="A1369" t="s">
        <v>11</v>
      </c>
      <c r="B1369" t="s">
        <v>45</v>
      </c>
      <c r="C1369">
        <v>5536610902</v>
      </c>
      <c r="D1369" s="1">
        <v>44376</v>
      </c>
      <c r="E1369" s="1">
        <v>44406</v>
      </c>
      <c r="F1369">
        <v>8997</v>
      </c>
      <c r="G1369">
        <v>1</v>
      </c>
      <c r="H1369">
        <v>0</v>
      </c>
      <c r="I1369" s="1">
        <v>44409</v>
      </c>
      <c r="J1369">
        <v>33</v>
      </c>
      <c r="K1369">
        <v>3</v>
      </c>
    </row>
    <row r="1370" spans="1:11" x14ac:dyDescent="0.3">
      <c r="A1370" t="s">
        <v>22</v>
      </c>
      <c r="B1370" t="s">
        <v>103</v>
      </c>
      <c r="C1370">
        <v>5539674578</v>
      </c>
      <c r="D1370" s="1">
        <v>44505</v>
      </c>
      <c r="E1370" s="1">
        <v>44535</v>
      </c>
      <c r="F1370">
        <v>4440</v>
      </c>
      <c r="G1370">
        <v>0</v>
      </c>
      <c r="H1370">
        <v>0</v>
      </c>
      <c r="I1370" s="1">
        <v>44532</v>
      </c>
      <c r="J1370">
        <v>27</v>
      </c>
      <c r="K1370">
        <v>0</v>
      </c>
    </row>
    <row r="1371" spans="1:11" x14ac:dyDescent="0.3">
      <c r="A1371" t="s">
        <v>17</v>
      </c>
      <c r="B1371" t="s">
        <v>28</v>
      </c>
      <c r="C1371">
        <v>5551365805</v>
      </c>
      <c r="D1371" s="1">
        <v>44096</v>
      </c>
      <c r="E1371" s="1">
        <v>44126</v>
      </c>
      <c r="F1371">
        <v>9658</v>
      </c>
      <c r="G1371">
        <v>0</v>
      </c>
      <c r="H1371">
        <v>0</v>
      </c>
      <c r="I1371" s="1">
        <v>44111</v>
      </c>
      <c r="J1371">
        <v>15</v>
      </c>
      <c r="K1371">
        <v>0</v>
      </c>
    </row>
    <row r="1372" spans="1:11" x14ac:dyDescent="0.3">
      <c r="A1372" t="s">
        <v>13</v>
      </c>
      <c r="B1372" t="s">
        <v>106</v>
      </c>
      <c r="C1372">
        <v>5554040283</v>
      </c>
      <c r="D1372" s="1">
        <v>44244</v>
      </c>
      <c r="E1372" s="1">
        <v>44274</v>
      </c>
      <c r="F1372">
        <v>5936</v>
      </c>
      <c r="G1372">
        <v>0</v>
      </c>
      <c r="H1372">
        <v>0</v>
      </c>
      <c r="I1372" s="1">
        <v>44285</v>
      </c>
      <c r="J1372">
        <v>41</v>
      </c>
      <c r="K1372">
        <v>11</v>
      </c>
    </row>
    <row r="1373" spans="1:11" x14ac:dyDescent="0.3">
      <c r="A1373" t="s">
        <v>17</v>
      </c>
      <c r="B1373" t="s">
        <v>18</v>
      </c>
      <c r="C1373">
        <v>5554804891</v>
      </c>
      <c r="D1373" s="1">
        <v>44429</v>
      </c>
      <c r="E1373" s="1">
        <v>44459</v>
      </c>
      <c r="F1373">
        <v>7724</v>
      </c>
      <c r="G1373">
        <v>0</v>
      </c>
      <c r="H1373">
        <v>0</v>
      </c>
      <c r="I1373" s="1">
        <v>44448</v>
      </c>
      <c r="J1373">
        <v>19</v>
      </c>
      <c r="K1373">
        <v>0</v>
      </c>
    </row>
    <row r="1374" spans="1:11" x14ac:dyDescent="0.3">
      <c r="A1374" t="s">
        <v>13</v>
      </c>
      <c r="B1374" t="s">
        <v>84</v>
      </c>
      <c r="C1374">
        <v>9071684141</v>
      </c>
      <c r="D1374" s="1">
        <v>44225</v>
      </c>
      <c r="E1374" s="1">
        <v>44255</v>
      </c>
      <c r="F1374">
        <v>10201</v>
      </c>
      <c r="G1374">
        <v>1</v>
      </c>
      <c r="H1374">
        <v>0</v>
      </c>
      <c r="I1374" s="1">
        <v>44265</v>
      </c>
      <c r="J1374">
        <v>40</v>
      </c>
      <c r="K1374">
        <v>10</v>
      </c>
    </row>
    <row r="1375" spans="1:11" x14ac:dyDescent="0.3">
      <c r="A1375" t="s">
        <v>13</v>
      </c>
      <c r="B1375" t="s">
        <v>95</v>
      </c>
      <c r="C1375">
        <v>5570997637</v>
      </c>
      <c r="D1375" s="1">
        <v>43849</v>
      </c>
      <c r="E1375" s="1">
        <v>43879</v>
      </c>
      <c r="F1375">
        <v>4377</v>
      </c>
      <c r="G1375">
        <v>0</v>
      </c>
      <c r="H1375">
        <v>0</v>
      </c>
      <c r="I1375" s="1">
        <v>43890</v>
      </c>
      <c r="J1375">
        <v>41</v>
      </c>
      <c r="K1375">
        <v>11</v>
      </c>
    </row>
    <row r="1376" spans="1:11" x14ac:dyDescent="0.3">
      <c r="A1376" t="s">
        <v>13</v>
      </c>
      <c r="B1376" t="s">
        <v>66</v>
      </c>
      <c r="C1376">
        <v>5584045928</v>
      </c>
      <c r="D1376" s="1">
        <v>44068</v>
      </c>
      <c r="E1376" s="1">
        <v>44098</v>
      </c>
      <c r="F1376">
        <v>7220</v>
      </c>
      <c r="G1376">
        <v>0</v>
      </c>
      <c r="H1376">
        <v>0</v>
      </c>
      <c r="I1376" s="1">
        <v>44071</v>
      </c>
      <c r="J1376">
        <v>3</v>
      </c>
      <c r="K1376">
        <v>0</v>
      </c>
    </row>
    <row r="1377" spans="1:11" x14ac:dyDescent="0.3">
      <c r="A1377" t="s">
        <v>17</v>
      </c>
      <c r="B1377" t="s">
        <v>77</v>
      </c>
      <c r="C1377">
        <v>5584805665</v>
      </c>
      <c r="D1377" s="1">
        <v>44400</v>
      </c>
      <c r="E1377" s="1">
        <v>44430</v>
      </c>
      <c r="F1377">
        <v>7102</v>
      </c>
      <c r="G1377">
        <v>0</v>
      </c>
      <c r="H1377">
        <v>0</v>
      </c>
      <c r="I1377" s="1">
        <v>44400</v>
      </c>
      <c r="J1377">
        <v>0</v>
      </c>
      <c r="K1377">
        <v>0</v>
      </c>
    </row>
    <row r="1378" spans="1:11" x14ac:dyDescent="0.3">
      <c r="A1378" t="s">
        <v>17</v>
      </c>
      <c r="B1378" t="s">
        <v>28</v>
      </c>
      <c r="C1378">
        <v>5589625888</v>
      </c>
      <c r="D1378" s="1">
        <v>44237</v>
      </c>
      <c r="E1378" s="1">
        <v>44267</v>
      </c>
      <c r="F1378">
        <v>6146</v>
      </c>
      <c r="G1378">
        <v>0</v>
      </c>
      <c r="H1378">
        <v>0</v>
      </c>
      <c r="I1378" s="1">
        <v>44257</v>
      </c>
      <c r="J1378">
        <v>20</v>
      </c>
      <c r="K1378">
        <v>0</v>
      </c>
    </row>
    <row r="1379" spans="1:11" x14ac:dyDescent="0.3">
      <c r="A1379" t="s">
        <v>11</v>
      </c>
      <c r="B1379" t="s">
        <v>76</v>
      </c>
      <c r="C1379">
        <v>5591470956</v>
      </c>
      <c r="D1379" s="1">
        <v>44068</v>
      </c>
      <c r="E1379" s="1">
        <v>44098</v>
      </c>
      <c r="F1379">
        <v>7294</v>
      </c>
      <c r="G1379">
        <v>0</v>
      </c>
      <c r="H1379">
        <v>0</v>
      </c>
      <c r="I1379" s="1">
        <v>44099</v>
      </c>
      <c r="J1379">
        <v>31</v>
      </c>
      <c r="K1379">
        <v>1</v>
      </c>
    </row>
    <row r="1380" spans="1:11" x14ac:dyDescent="0.3">
      <c r="A1380" t="s">
        <v>13</v>
      </c>
      <c r="B1380" t="s">
        <v>35</v>
      </c>
      <c r="C1380">
        <v>5600044644</v>
      </c>
      <c r="D1380" s="1">
        <v>44203</v>
      </c>
      <c r="E1380" s="1">
        <v>44233</v>
      </c>
      <c r="F1380">
        <v>6751</v>
      </c>
      <c r="G1380">
        <v>0</v>
      </c>
      <c r="H1380">
        <v>0</v>
      </c>
      <c r="I1380" s="1">
        <v>44218</v>
      </c>
      <c r="J1380">
        <v>15</v>
      </c>
      <c r="K1380">
        <v>0</v>
      </c>
    </row>
    <row r="1381" spans="1:11" x14ac:dyDescent="0.3">
      <c r="A1381" t="s">
        <v>11</v>
      </c>
      <c r="B1381" t="s">
        <v>110</v>
      </c>
      <c r="C1381">
        <v>5600941018</v>
      </c>
      <c r="D1381" s="1">
        <v>43857</v>
      </c>
      <c r="E1381" s="1">
        <v>43887</v>
      </c>
      <c r="F1381">
        <v>5373</v>
      </c>
      <c r="G1381">
        <v>0</v>
      </c>
      <c r="H1381">
        <v>0</v>
      </c>
      <c r="I1381" s="1">
        <v>43895</v>
      </c>
      <c r="J1381">
        <v>38</v>
      </c>
      <c r="K1381">
        <v>8</v>
      </c>
    </row>
    <row r="1382" spans="1:11" x14ac:dyDescent="0.3">
      <c r="A1382" t="s">
        <v>17</v>
      </c>
      <c r="B1382" t="s">
        <v>28</v>
      </c>
      <c r="C1382">
        <v>5601820333</v>
      </c>
      <c r="D1382" s="1">
        <v>44464</v>
      </c>
      <c r="E1382" s="1">
        <v>44494</v>
      </c>
      <c r="F1382">
        <v>7669</v>
      </c>
      <c r="G1382">
        <v>0</v>
      </c>
      <c r="H1382">
        <v>0</v>
      </c>
      <c r="I1382" s="1">
        <v>44478</v>
      </c>
      <c r="J1382">
        <v>14</v>
      </c>
      <c r="K1382">
        <v>0</v>
      </c>
    </row>
    <row r="1383" spans="1:11" x14ac:dyDescent="0.3">
      <c r="A1383" t="s">
        <v>17</v>
      </c>
      <c r="B1383" t="s">
        <v>37</v>
      </c>
      <c r="C1383">
        <v>5606369890</v>
      </c>
      <c r="D1383" s="1">
        <v>44250</v>
      </c>
      <c r="E1383" s="1">
        <v>44280</v>
      </c>
      <c r="F1383">
        <v>7090</v>
      </c>
      <c r="G1383">
        <v>0</v>
      </c>
      <c r="H1383">
        <v>0</v>
      </c>
      <c r="I1383" s="1">
        <v>44270</v>
      </c>
      <c r="J1383">
        <v>20</v>
      </c>
      <c r="K1383">
        <v>0</v>
      </c>
    </row>
    <row r="1384" spans="1:11" x14ac:dyDescent="0.3">
      <c r="A1384" t="s">
        <v>17</v>
      </c>
      <c r="B1384" t="s">
        <v>30</v>
      </c>
      <c r="C1384">
        <v>5609216425</v>
      </c>
      <c r="D1384" s="1">
        <v>44151</v>
      </c>
      <c r="E1384" s="1">
        <v>44181</v>
      </c>
      <c r="F1384">
        <v>6940</v>
      </c>
      <c r="G1384">
        <v>0</v>
      </c>
      <c r="H1384">
        <v>0</v>
      </c>
      <c r="I1384" s="1">
        <v>44164</v>
      </c>
      <c r="J1384">
        <v>13</v>
      </c>
      <c r="K1384">
        <v>0</v>
      </c>
    </row>
    <row r="1385" spans="1:11" x14ac:dyDescent="0.3">
      <c r="A1385" t="s">
        <v>17</v>
      </c>
      <c r="B1385" t="s">
        <v>34</v>
      </c>
      <c r="C1385">
        <v>5612029362</v>
      </c>
      <c r="D1385" s="1">
        <v>44234</v>
      </c>
      <c r="E1385" s="1">
        <v>44264</v>
      </c>
      <c r="F1385">
        <v>7282</v>
      </c>
      <c r="G1385">
        <v>1</v>
      </c>
      <c r="H1385">
        <v>0</v>
      </c>
      <c r="I1385" s="1">
        <v>44287</v>
      </c>
      <c r="J1385">
        <v>53</v>
      </c>
      <c r="K1385">
        <v>23</v>
      </c>
    </row>
    <row r="1386" spans="1:11" x14ac:dyDescent="0.3">
      <c r="A1386" t="s">
        <v>13</v>
      </c>
      <c r="B1386" t="s">
        <v>35</v>
      </c>
      <c r="C1386">
        <v>5614207522</v>
      </c>
      <c r="D1386" s="1">
        <v>44220</v>
      </c>
      <c r="E1386" s="1">
        <v>44250</v>
      </c>
      <c r="F1386">
        <v>5925</v>
      </c>
      <c r="G1386">
        <v>0</v>
      </c>
      <c r="H1386">
        <v>0</v>
      </c>
      <c r="I1386" s="1">
        <v>44238</v>
      </c>
      <c r="J1386">
        <v>18</v>
      </c>
      <c r="K1386">
        <v>0</v>
      </c>
    </row>
    <row r="1387" spans="1:11" x14ac:dyDescent="0.3">
      <c r="A1387" t="s">
        <v>13</v>
      </c>
      <c r="B1387" t="s">
        <v>71</v>
      </c>
      <c r="C1387">
        <v>5616666227</v>
      </c>
      <c r="D1387" s="1">
        <v>44332</v>
      </c>
      <c r="E1387" s="1">
        <v>44362</v>
      </c>
      <c r="F1387">
        <v>9296</v>
      </c>
      <c r="G1387">
        <v>0</v>
      </c>
      <c r="H1387">
        <v>0</v>
      </c>
      <c r="I1387" s="1">
        <v>44338</v>
      </c>
      <c r="J1387">
        <v>6</v>
      </c>
      <c r="K1387">
        <v>0</v>
      </c>
    </row>
    <row r="1388" spans="1:11" x14ac:dyDescent="0.3">
      <c r="A1388" t="s">
        <v>17</v>
      </c>
      <c r="B1388" t="s">
        <v>40</v>
      </c>
      <c r="C1388">
        <v>5619336586</v>
      </c>
      <c r="D1388" s="1">
        <v>44350</v>
      </c>
      <c r="E1388" s="1">
        <v>44380</v>
      </c>
      <c r="F1388">
        <v>7507</v>
      </c>
      <c r="G1388">
        <v>0</v>
      </c>
      <c r="H1388">
        <v>0</v>
      </c>
      <c r="I1388" s="1">
        <v>44377</v>
      </c>
      <c r="J1388">
        <v>27</v>
      </c>
      <c r="K1388">
        <v>0</v>
      </c>
    </row>
    <row r="1389" spans="1:11" x14ac:dyDescent="0.3">
      <c r="A1389" t="s">
        <v>22</v>
      </c>
      <c r="B1389" t="s">
        <v>36</v>
      </c>
      <c r="C1389">
        <v>5627371581</v>
      </c>
      <c r="D1389" s="1">
        <v>43979</v>
      </c>
      <c r="E1389" s="1">
        <v>44009</v>
      </c>
      <c r="F1389">
        <v>5522</v>
      </c>
      <c r="G1389">
        <v>0</v>
      </c>
      <c r="H1389">
        <v>0</v>
      </c>
      <c r="I1389" s="1">
        <v>44007</v>
      </c>
      <c r="J1389">
        <v>28</v>
      </c>
      <c r="K1389">
        <v>0</v>
      </c>
    </row>
    <row r="1390" spans="1:11" x14ac:dyDescent="0.3">
      <c r="A1390" t="s">
        <v>20</v>
      </c>
      <c r="B1390" t="s">
        <v>63</v>
      </c>
      <c r="C1390">
        <v>5633925313</v>
      </c>
      <c r="D1390" s="1">
        <v>44298</v>
      </c>
      <c r="E1390" s="1">
        <v>44328</v>
      </c>
      <c r="F1390">
        <v>3475</v>
      </c>
      <c r="G1390">
        <v>0</v>
      </c>
      <c r="H1390">
        <v>0</v>
      </c>
      <c r="I1390" s="1">
        <v>44351</v>
      </c>
      <c r="J1390">
        <v>53</v>
      </c>
      <c r="K1390">
        <v>23</v>
      </c>
    </row>
    <row r="1391" spans="1:11" x14ac:dyDescent="0.3">
      <c r="A1391" t="s">
        <v>11</v>
      </c>
      <c r="B1391" t="s">
        <v>48</v>
      </c>
      <c r="C1391">
        <v>5636675950</v>
      </c>
      <c r="D1391" s="1">
        <v>43911</v>
      </c>
      <c r="E1391" s="1">
        <v>43941</v>
      </c>
      <c r="F1391">
        <v>6881</v>
      </c>
      <c r="G1391">
        <v>1</v>
      </c>
      <c r="H1391">
        <v>0</v>
      </c>
      <c r="I1391" s="1">
        <v>43963</v>
      </c>
      <c r="J1391">
        <v>52</v>
      </c>
      <c r="K1391">
        <v>22</v>
      </c>
    </row>
    <row r="1392" spans="1:11" x14ac:dyDescent="0.3">
      <c r="A1392" t="s">
        <v>22</v>
      </c>
      <c r="B1392" t="s">
        <v>65</v>
      </c>
      <c r="C1392">
        <v>5636946317</v>
      </c>
      <c r="D1392" s="1">
        <v>44293</v>
      </c>
      <c r="E1392" s="1">
        <v>44323</v>
      </c>
      <c r="F1392">
        <v>5724</v>
      </c>
      <c r="G1392">
        <v>0</v>
      </c>
      <c r="H1392">
        <v>0</v>
      </c>
      <c r="I1392" s="1">
        <v>44316</v>
      </c>
      <c r="J1392">
        <v>23</v>
      </c>
      <c r="K1392">
        <v>0</v>
      </c>
    </row>
    <row r="1393" spans="1:11" x14ac:dyDescent="0.3">
      <c r="A1393" t="s">
        <v>22</v>
      </c>
      <c r="B1393" t="s">
        <v>53</v>
      </c>
      <c r="C1393">
        <v>5641290183</v>
      </c>
      <c r="D1393" s="1">
        <v>44174</v>
      </c>
      <c r="E1393" s="1">
        <v>44204</v>
      </c>
      <c r="F1393">
        <v>5449</v>
      </c>
      <c r="G1393">
        <v>0</v>
      </c>
      <c r="H1393">
        <v>0</v>
      </c>
      <c r="I1393" s="1">
        <v>44203</v>
      </c>
      <c r="J1393">
        <v>29</v>
      </c>
      <c r="K1393">
        <v>0</v>
      </c>
    </row>
    <row r="1394" spans="1:11" x14ac:dyDescent="0.3">
      <c r="A1394" t="s">
        <v>17</v>
      </c>
      <c r="B1394" t="s">
        <v>37</v>
      </c>
      <c r="C1394">
        <v>5652779440</v>
      </c>
      <c r="D1394" s="1">
        <v>44155</v>
      </c>
      <c r="E1394" s="1">
        <v>44185</v>
      </c>
      <c r="F1394">
        <v>6427</v>
      </c>
      <c r="G1394">
        <v>0</v>
      </c>
      <c r="H1394">
        <v>0</v>
      </c>
      <c r="I1394" s="1">
        <v>44172</v>
      </c>
      <c r="J1394">
        <v>17</v>
      </c>
      <c r="K1394">
        <v>0</v>
      </c>
    </row>
    <row r="1395" spans="1:11" x14ac:dyDescent="0.3">
      <c r="A1395" t="s">
        <v>20</v>
      </c>
      <c r="B1395" t="s">
        <v>107</v>
      </c>
      <c r="C1395">
        <v>5663633073</v>
      </c>
      <c r="D1395" s="1">
        <v>44283</v>
      </c>
      <c r="E1395" s="1">
        <v>44313</v>
      </c>
      <c r="F1395">
        <v>733</v>
      </c>
      <c r="G1395">
        <v>0</v>
      </c>
      <c r="H1395">
        <v>0</v>
      </c>
      <c r="I1395" s="1">
        <v>44307</v>
      </c>
      <c r="J1395">
        <v>24</v>
      </c>
      <c r="K1395">
        <v>0</v>
      </c>
    </row>
    <row r="1396" spans="1:11" x14ac:dyDescent="0.3">
      <c r="A1396" t="s">
        <v>13</v>
      </c>
      <c r="B1396" t="s">
        <v>62</v>
      </c>
      <c r="C1396">
        <v>5666197272</v>
      </c>
      <c r="D1396" s="1">
        <v>44440</v>
      </c>
      <c r="E1396" s="1">
        <v>44470</v>
      </c>
      <c r="F1396">
        <v>4237</v>
      </c>
      <c r="G1396">
        <v>0</v>
      </c>
      <c r="H1396">
        <v>0</v>
      </c>
      <c r="I1396" s="1">
        <v>44463</v>
      </c>
      <c r="J1396">
        <v>23</v>
      </c>
      <c r="K1396">
        <v>0</v>
      </c>
    </row>
    <row r="1397" spans="1:11" x14ac:dyDescent="0.3">
      <c r="A1397" t="s">
        <v>11</v>
      </c>
      <c r="B1397" t="s">
        <v>44</v>
      </c>
      <c r="C1397">
        <v>5667168406</v>
      </c>
      <c r="D1397" s="1">
        <v>44351</v>
      </c>
      <c r="E1397" s="1">
        <v>44381</v>
      </c>
      <c r="F1397">
        <v>6897</v>
      </c>
      <c r="G1397">
        <v>0</v>
      </c>
      <c r="H1397">
        <v>0</v>
      </c>
      <c r="I1397" s="1">
        <v>44367</v>
      </c>
      <c r="J1397">
        <v>16</v>
      </c>
      <c r="K1397">
        <v>0</v>
      </c>
    </row>
    <row r="1398" spans="1:11" x14ac:dyDescent="0.3">
      <c r="A1398" t="s">
        <v>22</v>
      </c>
      <c r="B1398" t="s">
        <v>96</v>
      </c>
      <c r="C1398">
        <v>5669083173</v>
      </c>
      <c r="D1398" s="1">
        <v>44379</v>
      </c>
      <c r="E1398" s="1">
        <v>44409</v>
      </c>
      <c r="F1398">
        <v>3626</v>
      </c>
      <c r="G1398">
        <v>0</v>
      </c>
      <c r="H1398">
        <v>0</v>
      </c>
      <c r="I1398" s="1">
        <v>44402</v>
      </c>
      <c r="J1398">
        <v>23</v>
      </c>
      <c r="K1398">
        <v>0</v>
      </c>
    </row>
    <row r="1399" spans="1:11" x14ac:dyDescent="0.3">
      <c r="A1399" t="s">
        <v>22</v>
      </c>
      <c r="B1399" t="s">
        <v>23</v>
      </c>
      <c r="C1399">
        <v>5670127659</v>
      </c>
      <c r="D1399" s="1">
        <v>44105</v>
      </c>
      <c r="E1399" s="1">
        <v>44135</v>
      </c>
      <c r="F1399">
        <v>5960</v>
      </c>
      <c r="G1399">
        <v>1</v>
      </c>
      <c r="H1399">
        <v>0</v>
      </c>
      <c r="I1399" s="1">
        <v>44138</v>
      </c>
      <c r="J1399">
        <v>33</v>
      </c>
      <c r="K1399">
        <v>3</v>
      </c>
    </row>
    <row r="1400" spans="1:11" x14ac:dyDescent="0.3">
      <c r="A1400" t="s">
        <v>22</v>
      </c>
      <c r="B1400" t="s">
        <v>85</v>
      </c>
      <c r="C1400">
        <v>5671103218</v>
      </c>
      <c r="D1400" s="1">
        <v>44170</v>
      </c>
      <c r="E1400" s="1">
        <v>44200</v>
      </c>
      <c r="F1400">
        <v>2578</v>
      </c>
      <c r="G1400">
        <v>0</v>
      </c>
      <c r="H1400">
        <v>0</v>
      </c>
      <c r="I1400" s="1">
        <v>44195</v>
      </c>
      <c r="J1400">
        <v>25</v>
      </c>
      <c r="K1400">
        <v>0</v>
      </c>
    </row>
    <row r="1401" spans="1:11" x14ac:dyDescent="0.3">
      <c r="A1401" t="s">
        <v>17</v>
      </c>
      <c r="B1401" t="s">
        <v>98</v>
      </c>
      <c r="C1401">
        <v>5672264098</v>
      </c>
      <c r="D1401" s="1">
        <v>44187</v>
      </c>
      <c r="E1401" s="1">
        <v>44217</v>
      </c>
      <c r="F1401">
        <v>5262</v>
      </c>
      <c r="G1401">
        <v>0</v>
      </c>
      <c r="H1401">
        <v>0</v>
      </c>
      <c r="I1401" s="1">
        <v>44232</v>
      </c>
      <c r="J1401">
        <v>45</v>
      </c>
      <c r="K1401">
        <v>15</v>
      </c>
    </row>
    <row r="1402" spans="1:11" x14ac:dyDescent="0.3">
      <c r="A1402" t="s">
        <v>20</v>
      </c>
      <c r="B1402" t="s">
        <v>102</v>
      </c>
      <c r="C1402">
        <v>5689526714</v>
      </c>
      <c r="D1402" s="1">
        <v>44217</v>
      </c>
      <c r="E1402" s="1">
        <v>44247</v>
      </c>
      <c r="F1402">
        <v>6444</v>
      </c>
      <c r="G1402">
        <v>1</v>
      </c>
      <c r="H1402">
        <v>0</v>
      </c>
      <c r="I1402" s="1">
        <v>44249</v>
      </c>
      <c r="J1402">
        <v>32</v>
      </c>
      <c r="K1402">
        <v>2</v>
      </c>
    </row>
    <row r="1403" spans="1:11" x14ac:dyDescent="0.3">
      <c r="A1403" t="s">
        <v>11</v>
      </c>
      <c r="B1403" t="s">
        <v>44</v>
      </c>
      <c r="C1403">
        <v>5709007782</v>
      </c>
      <c r="D1403" s="1">
        <v>44229</v>
      </c>
      <c r="E1403" s="1">
        <v>44259</v>
      </c>
      <c r="F1403">
        <v>8552</v>
      </c>
      <c r="G1403">
        <v>0</v>
      </c>
      <c r="H1403">
        <v>0</v>
      </c>
      <c r="I1403" s="1">
        <v>44250</v>
      </c>
      <c r="J1403">
        <v>21</v>
      </c>
      <c r="K1403">
        <v>0</v>
      </c>
    </row>
    <row r="1404" spans="1:11" x14ac:dyDescent="0.3">
      <c r="A1404" t="s">
        <v>17</v>
      </c>
      <c r="B1404" t="s">
        <v>40</v>
      </c>
      <c r="C1404">
        <v>5713630505</v>
      </c>
      <c r="D1404" s="1">
        <v>44427</v>
      </c>
      <c r="E1404" s="1">
        <v>44457</v>
      </c>
      <c r="F1404">
        <v>5194</v>
      </c>
      <c r="G1404">
        <v>0</v>
      </c>
      <c r="H1404">
        <v>0</v>
      </c>
      <c r="I1404" s="1">
        <v>44459</v>
      </c>
      <c r="J1404">
        <v>32</v>
      </c>
      <c r="K1404">
        <v>2</v>
      </c>
    </row>
    <row r="1405" spans="1:11" x14ac:dyDescent="0.3">
      <c r="A1405" t="s">
        <v>17</v>
      </c>
      <c r="B1405" t="s">
        <v>98</v>
      </c>
      <c r="C1405">
        <v>5715617144</v>
      </c>
      <c r="D1405" s="1">
        <v>44010</v>
      </c>
      <c r="E1405" s="1">
        <v>44040</v>
      </c>
      <c r="F1405">
        <v>5991</v>
      </c>
      <c r="G1405">
        <v>0</v>
      </c>
      <c r="H1405">
        <v>0</v>
      </c>
      <c r="I1405" s="1">
        <v>44054</v>
      </c>
      <c r="J1405">
        <v>44</v>
      </c>
      <c r="K1405">
        <v>14</v>
      </c>
    </row>
    <row r="1406" spans="1:11" x14ac:dyDescent="0.3">
      <c r="A1406" t="s">
        <v>13</v>
      </c>
      <c r="B1406" t="s">
        <v>14</v>
      </c>
      <c r="C1406">
        <v>5722625204</v>
      </c>
      <c r="D1406" s="1">
        <v>43913</v>
      </c>
      <c r="E1406" s="1">
        <v>43943</v>
      </c>
      <c r="F1406">
        <v>8905</v>
      </c>
      <c r="G1406">
        <v>0</v>
      </c>
      <c r="H1406">
        <v>0</v>
      </c>
      <c r="I1406" s="1">
        <v>43965</v>
      </c>
      <c r="J1406">
        <v>52</v>
      </c>
      <c r="K1406">
        <v>22</v>
      </c>
    </row>
    <row r="1407" spans="1:11" x14ac:dyDescent="0.3">
      <c r="A1407" t="s">
        <v>13</v>
      </c>
      <c r="B1407" t="s">
        <v>35</v>
      </c>
      <c r="C1407">
        <v>5728598959</v>
      </c>
      <c r="D1407" s="1">
        <v>44486</v>
      </c>
      <c r="E1407" s="1">
        <v>44516</v>
      </c>
      <c r="F1407">
        <v>7170</v>
      </c>
      <c r="G1407">
        <v>0</v>
      </c>
      <c r="H1407">
        <v>0</v>
      </c>
      <c r="I1407" s="1">
        <v>44506</v>
      </c>
      <c r="J1407">
        <v>20</v>
      </c>
      <c r="K1407">
        <v>0</v>
      </c>
    </row>
    <row r="1408" spans="1:11" x14ac:dyDescent="0.3">
      <c r="A1408" t="s">
        <v>11</v>
      </c>
      <c r="B1408" t="s">
        <v>91</v>
      </c>
      <c r="C1408">
        <v>5732190469</v>
      </c>
      <c r="D1408" s="1">
        <v>44415</v>
      </c>
      <c r="E1408" s="1">
        <v>44445</v>
      </c>
      <c r="F1408">
        <v>7051</v>
      </c>
      <c r="G1408">
        <v>0</v>
      </c>
      <c r="H1408">
        <v>0</v>
      </c>
      <c r="I1408" s="1">
        <v>44426</v>
      </c>
      <c r="J1408">
        <v>11</v>
      </c>
      <c r="K1408">
        <v>0</v>
      </c>
    </row>
    <row r="1409" spans="1:11" x14ac:dyDescent="0.3">
      <c r="A1409" t="s">
        <v>13</v>
      </c>
      <c r="B1409" t="s">
        <v>51</v>
      </c>
      <c r="C1409">
        <v>5732886455</v>
      </c>
      <c r="D1409" s="1">
        <v>44087</v>
      </c>
      <c r="E1409" s="1">
        <v>44117</v>
      </c>
      <c r="F1409">
        <v>5514</v>
      </c>
      <c r="G1409">
        <v>0</v>
      </c>
      <c r="H1409">
        <v>0</v>
      </c>
      <c r="I1409" s="1">
        <v>44117</v>
      </c>
      <c r="J1409">
        <v>30</v>
      </c>
      <c r="K1409">
        <v>0</v>
      </c>
    </row>
    <row r="1410" spans="1:11" x14ac:dyDescent="0.3">
      <c r="A1410" t="s">
        <v>22</v>
      </c>
      <c r="B1410" t="s">
        <v>82</v>
      </c>
      <c r="C1410">
        <v>5734148846</v>
      </c>
      <c r="D1410" s="1">
        <v>44423</v>
      </c>
      <c r="E1410" s="1">
        <v>44453</v>
      </c>
      <c r="F1410">
        <v>5836</v>
      </c>
      <c r="G1410">
        <v>0</v>
      </c>
      <c r="H1410">
        <v>0</v>
      </c>
      <c r="I1410" s="1">
        <v>44435</v>
      </c>
      <c r="J1410">
        <v>12</v>
      </c>
      <c r="K1410">
        <v>0</v>
      </c>
    </row>
    <row r="1411" spans="1:11" x14ac:dyDescent="0.3">
      <c r="A1411" t="s">
        <v>11</v>
      </c>
      <c r="B1411" t="s">
        <v>105</v>
      </c>
      <c r="C1411">
        <v>5743371067</v>
      </c>
      <c r="D1411" s="1">
        <v>44108</v>
      </c>
      <c r="E1411" s="1">
        <v>44138</v>
      </c>
      <c r="F1411">
        <v>5588</v>
      </c>
      <c r="G1411">
        <v>0</v>
      </c>
      <c r="H1411">
        <v>0</v>
      </c>
      <c r="I1411" s="1">
        <v>44149</v>
      </c>
      <c r="J1411">
        <v>41</v>
      </c>
      <c r="K1411">
        <v>11</v>
      </c>
    </row>
    <row r="1412" spans="1:11" x14ac:dyDescent="0.3">
      <c r="A1412" t="s">
        <v>13</v>
      </c>
      <c r="B1412" t="s">
        <v>70</v>
      </c>
      <c r="C1412">
        <v>2250514490</v>
      </c>
      <c r="D1412" s="1">
        <v>44227</v>
      </c>
      <c r="E1412" s="1">
        <v>44257</v>
      </c>
      <c r="F1412">
        <v>6278</v>
      </c>
      <c r="G1412">
        <v>1</v>
      </c>
      <c r="H1412">
        <v>1</v>
      </c>
      <c r="I1412" s="1">
        <v>44267</v>
      </c>
      <c r="J1412">
        <v>40</v>
      </c>
      <c r="K1412">
        <v>10</v>
      </c>
    </row>
    <row r="1413" spans="1:11" x14ac:dyDescent="0.3">
      <c r="A1413" t="s">
        <v>13</v>
      </c>
      <c r="B1413" t="s">
        <v>51</v>
      </c>
      <c r="C1413">
        <v>5750325838</v>
      </c>
      <c r="D1413" s="1">
        <v>44516</v>
      </c>
      <c r="E1413" s="1">
        <v>44546</v>
      </c>
      <c r="F1413">
        <v>7733</v>
      </c>
      <c r="G1413">
        <v>1</v>
      </c>
      <c r="H1413">
        <v>0</v>
      </c>
      <c r="I1413" s="1">
        <v>44547</v>
      </c>
      <c r="J1413">
        <v>31</v>
      </c>
      <c r="K1413">
        <v>1</v>
      </c>
    </row>
    <row r="1414" spans="1:11" x14ac:dyDescent="0.3">
      <c r="A1414" t="s">
        <v>13</v>
      </c>
      <c r="B1414" t="s">
        <v>84</v>
      </c>
      <c r="C1414">
        <v>5753468265</v>
      </c>
      <c r="D1414" s="1">
        <v>44013</v>
      </c>
      <c r="E1414" s="1">
        <v>44043</v>
      </c>
      <c r="F1414">
        <v>9497</v>
      </c>
      <c r="G1414">
        <v>0</v>
      </c>
      <c r="H1414">
        <v>0</v>
      </c>
      <c r="I1414" s="1">
        <v>44045</v>
      </c>
      <c r="J1414">
        <v>32</v>
      </c>
      <c r="K1414">
        <v>2</v>
      </c>
    </row>
    <row r="1415" spans="1:11" x14ac:dyDescent="0.3">
      <c r="A1415" t="s">
        <v>11</v>
      </c>
      <c r="B1415" t="s">
        <v>115</v>
      </c>
      <c r="C1415">
        <v>5759027335</v>
      </c>
      <c r="D1415" s="1">
        <v>44511</v>
      </c>
      <c r="E1415" s="1">
        <v>44541</v>
      </c>
      <c r="F1415">
        <v>8318</v>
      </c>
      <c r="G1415">
        <v>1</v>
      </c>
      <c r="H1415">
        <v>0</v>
      </c>
      <c r="I1415" s="1">
        <v>44524</v>
      </c>
      <c r="J1415">
        <v>13</v>
      </c>
      <c r="K1415">
        <v>0</v>
      </c>
    </row>
    <row r="1416" spans="1:11" x14ac:dyDescent="0.3">
      <c r="A1416" t="s">
        <v>13</v>
      </c>
      <c r="B1416" t="s">
        <v>70</v>
      </c>
      <c r="C1416">
        <v>7277413369</v>
      </c>
      <c r="D1416" s="1">
        <v>44236</v>
      </c>
      <c r="E1416" s="1">
        <v>44266</v>
      </c>
      <c r="F1416">
        <v>6241</v>
      </c>
      <c r="G1416">
        <v>1</v>
      </c>
      <c r="H1416">
        <v>0</v>
      </c>
      <c r="I1416" s="1">
        <v>44283</v>
      </c>
      <c r="J1416">
        <v>47</v>
      </c>
      <c r="K1416">
        <v>17</v>
      </c>
    </row>
    <row r="1417" spans="1:11" x14ac:dyDescent="0.3">
      <c r="A1417" t="s">
        <v>20</v>
      </c>
      <c r="B1417" t="s">
        <v>43</v>
      </c>
      <c r="C1417">
        <v>5759365584</v>
      </c>
      <c r="D1417" s="1">
        <v>44240</v>
      </c>
      <c r="E1417" s="1">
        <v>44270</v>
      </c>
      <c r="F1417">
        <v>5143</v>
      </c>
      <c r="G1417">
        <v>0</v>
      </c>
      <c r="H1417">
        <v>0</v>
      </c>
      <c r="I1417" s="1">
        <v>44245</v>
      </c>
      <c r="J1417">
        <v>5</v>
      </c>
      <c r="K1417">
        <v>0</v>
      </c>
    </row>
    <row r="1418" spans="1:11" x14ac:dyDescent="0.3">
      <c r="A1418" t="s">
        <v>20</v>
      </c>
      <c r="B1418" t="s">
        <v>111</v>
      </c>
      <c r="C1418">
        <v>5769308033</v>
      </c>
      <c r="D1418" s="1">
        <v>43992</v>
      </c>
      <c r="E1418" s="1">
        <v>44022</v>
      </c>
      <c r="F1418">
        <v>3532</v>
      </c>
      <c r="G1418">
        <v>1</v>
      </c>
      <c r="H1418">
        <v>0</v>
      </c>
      <c r="I1418" s="1">
        <v>44040</v>
      </c>
      <c r="J1418">
        <v>48</v>
      </c>
      <c r="K1418">
        <v>18</v>
      </c>
    </row>
    <row r="1419" spans="1:11" x14ac:dyDescent="0.3">
      <c r="A1419" t="s">
        <v>13</v>
      </c>
      <c r="B1419" t="s">
        <v>66</v>
      </c>
      <c r="C1419">
        <v>5769746861</v>
      </c>
      <c r="D1419" s="1">
        <v>44009</v>
      </c>
      <c r="E1419" s="1">
        <v>44039</v>
      </c>
      <c r="F1419">
        <v>7309</v>
      </c>
      <c r="G1419">
        <v>0</v>
      </c>
      <c r="H1419">
        <v>0</v>
      </c>
      <c r="I1419" s="1">
        <v>44012</v>
      </c>
      <c r="J1419">
        <v>3</v>
      </c>
      <c r="K1419">
        <v>0</v>
      </c>
    </row>
    <row r="1420" spans="1:11" x14ac:dyDescent="0.3">
      <c r="A1420" t="s">
        <v>17</v>
      </c>
      <c r="B1420" t="s">
        <v>33</v>
      </c>
      <c r="C1420">
        <v>5770867325</v>
      </c>
      <c r="D1420" s="1">
        <v>43942</v>
      </c>
      <c r="E1420" s="1">
        <v>43972</v>
      </c>
      <c r="F1420">
        <v>6397</v>
      </c>
      <c r="G1420">
        <v>0</v>
      </c>
      <c r="H1420">
        <v>0</v>
      </c>
      <c r="I1420" s="1">
        <v>43954</v>
      </c>
      <c r="J1420">
        <v>12</v>
      </c>
      <c r="K1420">
        <v>0</v>
      </c>
    </row>
    <row r="1421" spans="1:11" x14ac:dyDescent="0.3">
      <c r="A1421" t="s">
        <v>13</v>
      </c>
      <c r="B1421" t="s">
        <v>106</v>
      </c>
      <c r="C1421">
        <v>5777629589</v>
      </c>
      <c r="D1421" s="1">
        <v>44076</v>
      </c>
      <c r="E1421" s="1">
        <v>44106</v>
      </c>
      <c r="F1421">
        <v>5726</v>
      </c>
      <c r="G1421">
        <v>0</v>
      </c>
      <c r="H1421">
        <v>0</v>
      </c>
      <c r="I1421" s="1">
        <v>44113</v>
      </c>
      <c r="J1421">
        <v>37</v>
      </c>
      <c r="K1421">
        <v>7</v>
      </c>
    </row>
    <row r="1422" spans="1:11" x14ac:dyDescent="0.3">
      <c r="A1422" t="s">
        <v>22</v>
      </c>
      <c r="B1422" t="s">
        <v>103</v>
      </c>
      <c r="C1422">
        <v>5779088948</v>
      </c>
      <c r="D1422" s="1">
        <v>44154</v>
      </c>
      <c r="E1422" s="1">
        <v>44184</v>
      </c>
      <c r="F1422">
        <v>6284</v>
      </c>
      <c r="G1422">
        <v>0</v>
      </c>
      <c r="H1422">
        <v>0</v>
      </c>
      <c r="I1422" s="1">
        <v>44178</v>
      </c>
      <c r="J1422">
        <v>24</v>
      </c>
      <c r="K1422">
        <v>0</v>
      </c>
    </row>
    <row r="1423" spans="1:11" x14ac:dyDescent="0.3">
      <c r="A1423" t="s">
        <v>11</v>
      </c>
      <c r="B1423" t="s">
        <v>87</v>
      </c>
      <c r="C1423">
        <v>5783904084</v>
      </c>
      <c r="D1423" s="1">
        <v>44027</v>
      </c>
      <c r="E1423" s="1">
        <v>44057</v>
      </c>
      <c r="F1423">
        <v>2491</v>
      </c>
      <c r="G1423">
        <v>0</v>
      </c>
      <c r="H1423">
        <v>0</v>
      </c>
      <c r="I1423" s="1">
        <v>44040</v>
      </c>
      <c r="J1423">
        <v>13</v>
      </c>
      <c r="K1423">
        <v>0</v>
      </c>
    </row>
    <row r="1424" spans="1:11" x14ac:dyDescent="0.3">
      <c r="A1424" t="s">
        <v>11</v>
      </c>
      <c r="B1424" t="s">
        <v>12</v>
      </c>
      <c r="C1424">
        <v>5786890759</v>
      </c>
      <c r="D1424" s="1">
        <v>44205</v>
      </c>
      <c r="E1424" s="1">
        <v>44235</v>
      </c>
      <c r="F1424">
        <v>3441</v>
      </c>
      <c r="G1424">
        <v>0</v>
      </c>
      <c r="H1424">
        <v>0</v>
      </c>
      <c r="I1424" s="1">
        <v>44223</v>
      </c>
      <c r="J1424">
        <v>18</v>
      </c>
      <c r="K1424">
        <v>0</v>
      </c>
    </row>
    <row r="1425" spans="1:11" x14ac:dyDescent="0.3">
      <c r="A1425" t="s">
        <v>22</v>
      </c>
      <c r="B1425" t="s">
        <v>86</v>
      </c>
      <c r="C1425">
        <v>5792413329</v>
      </c>
      <c r="D1425" s="1">
        <v>44008</v>
      </c>
      <c r="E1425" s="1">
        <v>44038</v>
      </c>
      <c r="F1425">
        <v>4764</v>
      </c>
      <c r="G1425">
        <v>0</v>
      </c>
      <c r="H1425">
        <v>0</v>
      </c>
      <c r="I1425" s="1">
        <v>44022</v>
      </c>
      <c r="J1425">
        <v>14</v>
      </c>
      <c r="K1425">
        <v>0</v>
      </c>
    </row>
    <row r="1426" spans="1:11" x14ac:dyDescent="0.3">
      <c r="A1426" t="s">
        <v>22</v>
      </c>
      <c r="B1426" t="s">
        <v>100</v>
      </c>
      <c r="C1426">
        <v>5796159925</v>
      </c>
      <c r="D1426" s="1">
        <v>44447</v>
      </c>
      <c r="E1426" s="1">
        <v>44477</v>
      </c>
      <c r="F1426">
        <v>5516</v>
      </c>
      <c r="G1426">
        <v>0</v>
      </c>
      <c r="H1426">
        <v>0</v>
      </c>
      <c r="I1426" s="1">
        <v>44456</v>
      </c>
      <c r="J1426">
        <v>9</v>
      </c>
      <c r="K1426">
        <v>0</v>
      </c>
    </row>
    <row r="1427" spans="1:11" x14ac:dyDescent="0.3">
      <c r="A1427" t="s">
        <v>13</v>
      </c>
      <c r="B1427" t="s">
        <v>27</v>
      </c>
      <c r="C1427">
        <v>5802848218</v>
      </c>
      <c r="D1427" s="1">
        <v>44179</v>
      </c>
      <c r="E1427" s="1">
        <v>44209</v>
      </c>
      <c r="F1427">
        <v>8219</v>
      </c>
      <c r="G1427">
        <v>0</v>
      </c>
      <c r="H1427">
        <v>0</v>
      </c>
      <c r="I1427" s="1">
        <v>44183</v>
      </c>
      <c r="J1427">
        <v>4</v>
      </c>
      <c r="K1427">
        <v>0</v>
      </c>
    </row>
    <row r="1428" spans="1:11" x14ac:dyDescent="0.3">
      <c r="A1428" t="s">
        <v>20</v>
      </c>
      <c r="B1428" t="s">
        <v>81</v>
      </c>
      <c r="C1428">
        <v>5804051179</v>
      </c>
      <c r="D1428" s="1">
        <v>44152</v>
      </c>
      <c r="E1428" s="1">
        <v>44182</v>
      </c>
      <c r="F1428">
        <v>2941</v>
      </c>
      <c r="G1428">
        <v>0</v>
      </c>
      <c r="H1428">
        <v>0</v>
      </c>
      <c r="I1428" s="1">
        <v>44168</v>
      </c>
      <c r="J1428">
        <v>16</v>
      </c>
      <c r="K1428">
        <v>0</v>
      </c>
    </row>
    <row r="1429" spans="1:11" x14ac:dyDescent="0.3">
      <c r="A1429" t="s">
        <v>20</v>
      </c>
      <c r="B1429" t="s">
        <v>69</v>
      </c>
      <c r="C1429">
        <v>5822411556</v>
      </c>
      <c r="D1429" s="1">
        <v>44177</v>
      </c>
      <c r="E1429" s="1">
        <v>44207</v>
      </c>
      <c r="F1429">
        <v>6429</v>
      </c>
      <c r="G1429">
        <v>1</v>
      </c>
      <c r="H1429">
        <v>0</v>
      </c>
      <c r="I1429" s="1">
        <v>44223</v>
      </c>
      <c r="J1429">
        <v>46</v>
      </c>
      <c r="K1429">
        <v>16</v>
      </c>
    </row>
    <row r="1430" spans="1:11" x14ac:dyDescent="0.3">
      <c r="A1430" t="s">
        <v>11</v>
      </c>
      <c r="B1430" t="s">
        <v>55</v>
      </c>
      <c r="C1430">
        <v>5826992356</v>
      </c>
      <c r="D1430" s="1">
        <v>44472</v>
      </c>
      <c r="E1430" s="1">
        <v>44502</v>
      </c>
      <c r="F1430">
        <v>10525</v>
      </c>
      <c r="G1430">
        <v>0</v>
      </c>
      <c r="H1430">
        <v>0</v>
      </c>
      <c r="I1430" s="1">
        <v>44503</v>
      </c>
      <c r="J1430">
        <v>31</v>
      </c>
      <c r="K1430">
        <v>1</v>
      </c>
    </row>
    <row r="1431" spans="1:11" x14ac:dyDescent="0.3">
      <c r="A1431" t="s">
        <v>22</v>
      </c>
      <c r="B1431" t="s">
        <v>86</v>
      </c>
      <c r="C1431">
        <v>5831823402</v>
      </c>
      <c r="D1431" s="1">
        <v>43851</v>
      </c>
      <c r="E1431" s="1">
        <v>43881</v>
      </c>
      <c r="F1431">
        <v>3278</v>
      </c>
      <c r="G1431">
        <v>0</v>
      </c>
      <c r="H1431">
        <v>0</v>
      </c>
      <c r="I1431" s="1">
        <v>43863</v>
      </c>
      <c r="J1431">
        <v>12</v>
      </c>
      <c r="K1431">
        <v>0</v>
      </c>
    </row>
    <row r="1432" spans="1:11" x14ac:dyDescent="0.3">
      <c r="A1432" t="s">
        <v>22</v>
      </c>
      <c r="B1432" t="s">
        <v>103</v>
      </c>
      <c r="C1432">
        <v>5833648536</v>
      </c>
      <c r="D1432" s="1">
        <v>44390</v>
      </c>
      <c r="E1432" s="1">
        <v>44420</v>
      </c>
      <c r="F1432">
        <v>8163</v>
      </c>
      <c r="G1432">
        <v>0</v>
      </c>
      <c r="H1432">
        <v>0</v>
      </c>
      <c r="I1432" s="1">
        <v>44412</v>
      </c>
      <c r="J1432">
        <v>22</v>
      </c>
      <c r="K1432">
        <v>0</v>
      </c>
    </row>
    <row r="1433" spans="1:11" x14ac:dyDescent="0.3">
      <c r="A1433" t="s">
        <v>13</v>
      </c>
      <c r="B1433" t="s">
        <v>14</v>
      </c>
      <c r="C1433">
        <v>5834509499</v>
      </c>
      <c r="D1433" s="1">
        <v>43892</v>
      </c>
      <c r="E1433" s="1">
        <v>43922</v>
      </c>
      <c r="F1433">
        <v>6751</v>
      </c>
      <c r="G1433">
        <v>0</v>
      </c>
      <c r="H1433">
        <v>0</v>
      </c>
      <c r="I1433" s="1">
        <v>43949</v>
      </c>
      <c r="J1433">
        <v>57</v>
      </c>
      <c r="K1433">
        <v>27</v>
      </c>
    </row>
    <row r="1434" spans="1:11" x14ac:dyDescent="0.3">
      <c r="A1434" t="s">
        <v>22</v>
      </c>
      <c r="B1434" t="s">
        <v>24</v>
      </c>
      <c r="C1434">
        <v>5834961407</v>
      </c>
      <c r="D1434" s="1">
        <v>44052</v>
      </c>
      <c r="E1434" s="1">
        <v>44082</v>
      </c>
      <c r="F1434">
        <v>7390</v>
      </c>
      <c r="G1434">
        <v>0</v>
      </c>
      <c r="H1434">
        <v>0</v>
      </c>
      <c r="I1434" s="1">
        <v>44084</v>
      </c>
      <c r="J1434">
        <v>32</v>
      </c>
      <c r="K1434">
        <v>2</v>
      </c>
    </row>
    <row r="1435" spans="1:11" x14ac:dyDescent="0.3">
      <c r="A1435" t="s">
        <v>13</v>
      </c>
      <c r="B1435" t="s">
        <v>35</v>
      </c>
      <c r="C1435">
        <v>5844695758</v>
      </c>
      <c r="D1435" s="1">
        <v>43840</v>
      </c>
      <c r="E1435" s="1">
        <v>43870</v>
      </c>
      <c r="F1435">
        <v>7166</v>
      </c>
      <c r="G1435">
        <v>0</v>
      </c>
      <c r="H1435">
        <v>0</v>
      </c>
      <c r="I1435" s="1">
        <v>43871</v>
      </c>
      <c r="J1435">
        <v>31</v>
      </c>
      <c r="K1435">
        <v>1</v>
      </c>
    </row>
    <row r="1436" spans="1:11" x14ac:dyDescent="0.3">
      <c r="A1436" t="s">
        <v>22</v>
      </c>
      <c r="B1436" t="s">
        <v>96</v>
      </c>
      <c r="C1436">
        <v>5851010658</v>
      </c>
      <c r="D1436" s="1">
        <v>43922</v>
      </c>
      <c r="E1436" s="1">
        <v>43952</v>
      </c>
      <c r="F1436">
        <v>5610</v>
      </c>
      <c r="G1436">
        <v>0</v>
      </c>
      <c r="H1436">
        <v>0</v>
      </c>
      <c r="I1436" s="1">
        <v>43951</v>
      </c>
      <c r="J1436">
        <v>29</v>
      </c>
      <c r="K1436">
        <v>0</v>
      </c>
    </row>
    <row r="1437" spans="1:11" x14ac:dyDescent="0.3">
      <c r="A1437" t="s">
        <v>22</v>
      </c>
      <c r="B1437" t="s">
        <v>103</v>
      </c>
      <c r="C1437">
        <v>5853943614</v>
      </c>
      <c r="D1437" s="1">
        <v>43885</v>
      </c>
      <c r="E1437" s="1">
        <v>43915</v>
      </c>
      <c r="F1437">
        <v>6239</v>
      </c>
      <c r="G1437">
        <v>0</v>
      </c>
      <c r="H1437">
        <v>0</v>
      </c>
      <c r="I1437" s="1">
        <v>43915</v>
      </c>
      <c r="J1437">
        <v>30</v>
      </c>
      <c r="K1437">
        <v>0</v>
      </c>
    </row>
    <row r="1438" spans="1:11" x14ac:dyDescent="0.3">
      <c r="A1438" t="s">
        <v>22</v>
      </c>
      <c r="B1438" t="s">
        <v>24</v>
      </c>
      <c r="C1438">
        <v>5854224600</v>
      </c>
      <c r="D1438" s="1">
        <v>44441</v>
      </c>
      <c r="E1438" s="1">
        <v>44471</v>
      </c>
      <c r="F1438">
        <v>5631</v>
      </c>
      <c r="G1438">
        <v>0</v>
      </c>
      <c r="H1438">
        <v>0</v>
      </c>
      <c r="I1438" s="1">
        <v>44466</v>
      </c>
      <c r="J1438">
        <v>25</v>
      </c>
      <c r="K1438">
        <v>0</v>
      </c>
    </row>
    <row r="1439" spans="1:11" x14ac:dyDescent="0.3">
      <c r="A1439" t="s">
        <v>20</v>
      </c>
      <c r="B1439" t="s">
        <v>102</v>
      </c>
      <c r="C1439">
        <v>5861341441</v>
      </c>
      <c r="D1439" s="1">
        <v>44214</v>
      </c>
      <c r="E1439" s="1">
        <v>44244</v>
      </c>
      <c r="F1439">
        <v>4479</v>
      </c>
      <c r="G1439">
        <v>1</v>
      </c>
      <c r="H1439">
        <v>0</v>
      </c>
      <c r="I1439" s="1">
        <v>44251</v>
      </c>
      <c r="J1439">
        <v>37</v>
      </c>
      <c r="K1439">
        <v>7</v>
      </c>
    </row>
    <row r="1440" spans="1:11" x14ac:dyDescent="0.3">
      <c r="A1440" t="s">
        <v>20</v>
      </c>
      <c r="B1440" t="s">
        <v>80</v>
      </c>
      <c r="C1440">
        <v>5863004374</v>
      </c>
      <c r="D1440" s="1">
        <v>44205</v>
      </c>
      <c r="E1440" s="1">
        <v>44235</v>
      </c>
      <c r="F1440">
        <v>5253</v>
      </c>
      <c r="G1440">
        <v>0</v>
      </c>
      <c r="H1440">
        <v>0</v>
      </c>
      <c r="I1440" s="1">
        <v>44238</v>
      </c>
      <c r="J1440">
        <v>33</v>
      </c>
      <c r="K1440">
        <v>3</v>
      </c>
    </row>
    <row r="1441" spans="1:11" x14ac:dyDescent="0.3">
      <c r="A1441" t="s">
        <v>11</v>
      </c>
      <c r="B1441" t="s">
        <v>73</v>
      </c>
      <c r="C1441">
        <v>5865149984</v>
      </c>
      <c r="D1441" s="1">
        <v>44342</v>
      </c>
      <c r="E1441" s="1">
        <v>44372</v>
      </c>
      <c r="F1441">
        <v>5510</v>
      </c>
      <c r="G1441">
        <v>0</v>
      </c>
      <c r="H1441">
        <v>0</v>
      </c>
      <c r="I1441" s="1">
        <v>44363</v>
      </c>
      <c r="J1441">
        <v>21</v>
      </c>
      <c r="K1441">
        <v>0</v>
      </c>
    </row>
    <row r="1442" spans="1:11" x14ac:dyDescent="0.3">
      <c r="A1442" t="s">
        <v>22</v>
      </c>
      <c r="B1442" t="s">
        <v>65</v>
      </c>
      <c r="C1442">
        <v>5865665884</v>
      </c>
      <c r="D1442" s="1">
        <v>43858</v>
      </c>
      <c r="E1442" s="1">
        <v>43888</v>
      </c>
      <c r="F1442">
        <v>6489</v>
      </c>
      <c r="G1442">
        <v>0</v>
      </c>
      <c r="H1442">
        <v>0</v>
      </c>
      <c r="I1442" s="1">
        <v>43877</v>
      </c>
      <c r="J1442">
        <v>19</v>
      </c>
      <c r="K1442">
        <v>0</v>
      </c>
    </row>
    <row r="1443" spans="1:11" x14ac:dyDescent="0.3">
      <c r="A1443" t="s">
        <v>22</v>
      </c>
      <c r="B1443" t="s">
        <v>36</v>
      </c>
      <c r="C1443">
        <v>5865860062</v>
      </c>
      <c r="D1443" s="1">
        <v>43909</v>
      </c>
      <c r="E1443" s="1">
        <v>43939</v>
      </c>
      <c r="F1443">
        <v>4842</v>
      </c>
      <c r="G1443">
        <v>1</v>
      </c>
      <c r="H1443">
        <v>0</v>
      </c>
      <c r="I1443" s="1">
        <v>43960</v>
      </c>
      <c r="J1443">
        <v>51</v>
      </c>
      <c r="K1443">
        <v>21</v>
      </c>
    </row>
    <row r="1444" spans="1:11" x14ac:dyDescent="0.3">
      <c r="A1444" t="s">
        <v>22</v>
      </c>
      <c r="B1444" t="s">
        <v>86</v>
      </c>
      <c r="C1444">
        <v>5866198434</v>
      </c>
      <c r="D1444" s="1">
        <v>43964</v>
      </c>
      <c r="E1444" s="1">
        <v>43994</v>
      </c>
      <c r="F1444">
        <v>5625</v>
      </c>
      <c r="G1444">
        <v>0</v>
      </c>
      <c r="H1444">
        <v>0</v>
      </c>
      <c r="I1444" s="1">
        <v>43974</v>
      </c>
      <c r="J1444">
        <v>10</v>
      </c>
      <c r="K1444">
        <v>0</v>
      </c>
    </row>
    <row r="1445" spans="1:11" x14ac:dyDescent="0.3">
      <c r="A1445" t="s">
        <v>11</v>
      </c>
      <c r="B1445" t="s">
        <v>105</v>
      </c>
      <c r="C1445">
        <v>5866933192</v>
      </c>
      <c r="D1445" s="1">
        <v>44391</v>
      </c>
      <c r="E1445" s="1">
        <v>44421</v>
      </c>
      <c r="F1445">
        <v>6232</v>
      </c>
      <c r="G1445">
        <v>0</v>
      </c>
      <c r="H1445">
        <v>0</v>
      </c>
      <c r="I1445" s="1">
        <v>44427</v>
      </c>
      <c r="J1445">
        <v>36</v>
      </c>
      <c r="K1445">
        <v>6</v>
      </c>
    </row>
    <row r="1446" spans="1:11" x14ac:dyDescent="0.3">
      <c r="A1446" t="s">
        <v>20</v>
      </c>
      <c r="B1446" t="s">
        <v>63</v>
      </c>
      <c r="C1446">
        <v>5868117840</v>
      </c>
      <c r="D1446" s="1">
        <v>44017</v>
      </c>
      <c r="E1446" s="1">
        <v>44047</v>
      </c>
      <c r="F1446">
        <v>2442</v>
      </c>
      <c r="G1446">
        <v>0</v>
      </c>
      <c r="H1446">
        <v>0</v>
      </c>
      <c r="I1446" s="1">
        <v>44058</v>
      </c>
      <c r="J1446">
        <v>41</v>
      </c>
      <c r="K1446">
        <v>11</v>
      </c>
    </row>
    <row r="1447" spans="1:11" x14ac:dyDescent="0.3">
      <c r="A1447" t="s">
        <v>20</v>
      </c>
      <c r="B1447" t="s">
        <v>102</v>
      </c>
      <c r="C1447">
        <v>5870483009</v>
      </c>
      <c r="D1447" s="1">
        <v>44067</v>
      </c>
      <c r="E1447" s="1">
        <v>44097</v>
      </c>
      <c r="F1447">
        <v>2308</v>
      </c>
      <c r="G1447">
        <v>0</v>
      </c>
      <c r="H1447">
        <v>0</v>
      </c>
      <c r="I1447" s="1">
        <v>44087</v>
      </c>
      <c r="J1447">
        <v>20</v>
      </c>
      <c r="K1447">
        <v>0</v>
      </c>
    </row>
    <row r="1448" spans="1:11" x14ac:dyDescent="0.3">
      <c r="A1448" t="s">
        <v>11</v>
      </c>
      <c r="B1448" t="s">
        <v>91</v>
      </c>
      <c r="C1448">
        <v>5872970998</v>
      </c>
      <c r="D1448" s="1">
        <v>44345</v>
      </c>
      <c r="E1448" s="1">
        <v>44375</v>
      </c>
      <c r="F1448">
        <v>8589</v>
      </c>
      <c r="G1448">
        <v>0</v>
      </c>
      <c r="H1448">
        <v>0</v>
      </c>
      <c r="I1448" s="1">
        <v>44353</v>
      </c>
      <c r="J1448">
        <v>8</v>
      </c>
      <c r="K1448">
        <v>0</v>
      </c>
    </row>
    <row r="1449" spans="1:11" x14ac:dyDescent="0.3">
      <c r="A1449" t="s">
        <v>22</v>
      </c>
      <c r="B1449" t="s">
        <v>96</v>
      </c>
      <c r="C1449">
        <v>5876175760</v>
      </c>
      <c r="D1449" s="1">
        <v>43987</v>
      </c>
      <c r="E1449" s="1">
        <v>44017</v>
      </c>
      <c r="F1449">
        <v>6406</v>
      </c>
      <c r="G1449">
        <v>0</v>
      </c>
      <c r="H1449">
        <v>0</v>
      </c>
      <c r="I1449" s="1">
        <v>44025</v>
      </c>
      <c r="J1449">
        <v>38</v>
      </c>
      <c r="K1449">
        <v>8</v>
      </c>
    </row>
    <row r="1450" spans="1:11" x14ac:dyDescent="0.3">
      <c r="A1450" t="s">
        <v>17</v>
      </c>
      <c r="B1450" t="s">
        <v>97</v>
      </c>
      <c r="C1450">
        <v>5882624218</v>
      </c>
      <c r="D1450" s="1">
        <v>44272</v>
      </c>
      <c r="E1450" s="1">
        <v>44302</v>
      </c>
      <c r="F1450">
        <v>7685</v>
      </c>
      <c r="G1450">
        <v>1</v>
      </c>
      <c r="H1450">
        <v>0</v>
      </c>
      <c r="I1450" s="1">
        <v>44319</v>
      </c>
      <c r="J1450">
        <v>47</v>
      </c>
      <c r="K1450">
        <v>17</v>
      </c>
    </row>
    <row r="1451" spans="1:11" x14ac:dyDescent="0.3">
      <c r="A1451" t="s">
        <v>13</v>
      </c>
      <c r="B1451" t="s">
        <v>51</v>
      </c>
      <c r="C1451">
        <v>5893003141</v>
      </c>
      <c r="D1451" s="1">
        <v>43976</v>
      </c>
      <c r="E1451" s="1">
        <v>44006</v>
      </c>
      <c r="F1451">
        <v>7136</v>
      </c>
      <c r="G1451">
        <v>0</v>
      </c>
      <c r="H1451">
        <v>0</v>
      </c>
      <c r="I1451" s="1">
        <v>44008</v>
      </c>
      <c r="J1451">
        <v>32</v>
      </c>
      <c r="K1451">
        <v>2</v>
      </c>
    </row>
    <row r="1452" spans="1:11" x14ac:dyDescent="0.3">
      <c r="A1452" t="s">
        <v>11</v>
      </c>
      <c r="B1452" t="s">
        <v>48</v>
      </c>
      <c r="C1452">
        <v>5895996518</v>
      </c>
      <c r="D1452" s="1">
        <v>44386</v>
      </c>
      <c r="E1452" s="1">
        <v>44416</v>
      </c>
      <c r="F1452">
        <v>6539</v>
      </c>
      <c r="G1452">
        <v>0</v>
      </c>
      <c r="H1452">
        <v>0</v>
      </c>
      <c r="I1452" s="1">
        <v>44410</v>
      </c>
      <c r="J1452">
        <v>24</v>
      </c>
      <c r="K1452">
        <v>0</v>
      </c>
    </row>
    <row r="1453" spans="1:11" x14ac:dyDescent="0.3">
      <c r="A1453" t="s">
        <v>17</v>
      </c>
      <c r="B1453" t="s">
        <v>33</v>
      </c>
      <c r="C1453">
        <v>5896450110</v>
      </c>
      <c r="D1453" s="1">
        <v>44195</v>
      </c>
      <c r="E1453" s="1">
        <v>44225</v>
      </c>
      <c r="F1453">
        <v>5693</v>
      </c>
      <c r="G1453">
        <v>1</v>
      </c>
      <c r="H1453">
        <v>0</v>
      </c>
      <c r="I1453" s="1">
        <v>44213</v>
      </c>
      <c r="J1453">
        <v>18</v>
      </c>
      <c r="K1453">
        <v>0</v>
      </c>
    </row>
    <row r="1454" spans="1:11" x14ac:dyDescent="0.3">
      <c r="A1454" t="s">
        <v>11</v>
      </c>
      <c r="B1454" t="s">
        <v>55</v>
      </c>
      <c r="C1454">
        <v>5897876193</v>
      </c>
      <c r="D1454" s="1">
        <v>44016</v>
      </c>
      <c r="E1454" s="1">
        <v>44046</v>
      </c>
      <c r="F1454">
        <v>7681</v>
      </c>
      <c r="G1454">
        <v>0</v>
      </c>
      <c r="H1454">
        <v>0</v>
      </c>
      <c r="I1454" s="1">
        <v>44059</v>
      </c>
      <c r="J1454">
        <v>43</v>
      </c>
      <c r="K1454">
        <v>13</v>
      </c>
    </row>
    <row r="1455" spans="1:11" x14ac:dyDescent="0.3">
      <c r="A1455" t="s">
        <v>13</v>
      </c>
      <c r="B1455" t="s">
        <v>95</v>
      </c>
      <c r="C1455">
        <v>5900977077</v>
      </c>
      <c r="D1455" s="1">
        <v>44320</v>
      </c>
      <c r="E1455" s="1">
        <v>44350</v>
      </c>
      <c r="F1455">
        <v>6579</v>
      </c>
      <c r="G1455">
        <v>0</v>
      </c>
      <c r="H1455">
        <v>0</v>
      </c>
      <c r="I1455" s="1">
        <v>44344</v>
      </c>
      <c r="J1455">
        <v>24</v>
      </c>
      <c r="K1455">
        <v>0</v>
      </c>
    </row>
    <row r="1456" spans="1:11" x14ac:dyDescent="0.3">
      <c r="A1456" t="s">
        <v>13</v>
      </c>
      <c r="B1456" t="s">
        <v>56</v>
      </c>
      <c r="C1456">
        <v>7880714904</v>
      </c>
      <c r="D1456" s="1">
        <v>44236</v>
      </c>
      <c r="E1456" s="1">
        <v>44266</v>
      </c>
      <c r="F1456">
        <v>6107</v>
      </c>
      <c r="G1456">
        <v>1</v>
      </c>
      <c r="H1456">
        <v>0</v>
      </c>
      <c r="I1456" s="1">
        <v>44252</v>
      </c>
      <c r="J1456">
        <v>16</v>
      </c>
      <c r="K1456">
        <v>0</v>
      </c>
    </row>
    <row r="1457" spans="1:11" x14ac:dyDescent="0.3">
      <c r="A1457" t="s">
        <v>11</v>
      </c>
      <c r="B1457" t="s">
        <v>48</v>
      </c>
      <c r="C1457">
        <v>5905976017</v>
      </c>
      <c r="D1457" s="1">
        <v>44274</v>
      </c>
      <c r="E1457" s="1">
        <v>44304</v>
      </c>
      <c r="F1457">
        <v>5746</v>
      </c>
      <c r="G1457">
        <v>0</v>
      </c>
      <c r="H1457">
        <v>0</v>
      </c>
      <c r="I1457" s="1">
        <v>44292</v>
      </c>
      <c r="J1457">
        <v>18</v>
      </c>
      <c r="K1457">
        <v>0</v>
      </c>
    </row>
    <row r="1458" spans="1:11" x14ac:dyDescent="0.3">
      <c r="A1458" t="s">
        <v>22</v>
      </c>
      <c r="B1458" t="s">
        <v>24</v>
      </c>
      <c r="C1458">
        <v>5908935254</v>
      </c>
      <c r="D1458" s="1">
        <v>44280</v>
      </c>
      <c r="E1458" s="1">
        <v>44310</v>
      </c>
      <c r="F1458">
        <v>8586</v>
      </c>
      <c r="G1458">
        <v>0</v>
      </c>
      <c r="H1458">
        <v>0</v>
      </c>
      <c r="I1458" s="1">
        <v>44313</v>
      </c>
      <c r="J1458">
        <v>33</v>
      </c>
      <c r="K1458">
        <v>3</v>
      </c>
    </row>
    <row r="1459" spans="1:11" x14ac:dyDescent="0.3">
      <c r="A1459" t="s">
        <v>20</v>
      </c>
      <c r="B1459" t="s">
        <v>80</v>
      </c>
      <c r="C1459">
        <v>5915326736</v>
      </c>
      <c r="D1459" s="1">
        <v>43937</v>
      </c>
      <c r="E1459" s="1">
        <v>43967</v>
      </c>
      <c r="F1459">
        <v>4970</v>
      </c>
      <c r="G1459">
        <v>0</v>
      </c>
      <c r="H1459">
        <v>0</v>
      </c>
      <c r="I1459" s="1">
        <v>43959</v>
      </c>
      <c r="J1459">
        <v>22</v>
      </c>
      <c r="K1459">
        <v>0</v>
      </c>
    </row>
    <row r="1460" spans="1:11" x14ac:dyDescent="0.3">
      <c r="A1460" t="s">
        <v>11</v>
      </c>
      <c r="B1460" t="s">
        <v>105</v>
      </c>
      <c r="C1460">
        <v>5916379112</v>
      </c>
      <c r="D1460" s="1">
        <v>43851</v>
      </c>
      <c r="E1460" s="1">
        <v>43881</v>
      </c>
      <c r="F1460">
        <v>8190</v>
      </c>
      <c r="G1460">
        <v>0</v>
      </c>
      <c r="H1460">
        <v>0</v>
      </c>
      <c r="I1460" s="1">
        <v>43877</v>
      </c>
      <c r="J1460">
        <v>26</v>
      </c>
      <c r="K1460">
        <v>0</v>
      </c>
    </row>
    <row r="1461" spans="1:11" x14ac:dyDescent="0.3">
      <c r="A1461" t="s">
        <v>13</v>
      </c>
      <c r="B1461" t="s">
        <v>16</v>
      </c>
      <c r="C1461">
        <v>5920658489</v>
      </c>
      <c r="D1461" s="1">
        <v>44499</v>
      </c>
      <c r="E1461" s="1">
        <v>44529</v>
      </c>
      <c r="F1461">
        <v>9132</v>
      </c>
      <c r="G1461">
        <v>0</v>
      </c>
      <c r="H1461">
        <v>0</v>
      </c>
      <c r="I1461" s="1">
        <v>44525</v>
      </c>
      <c r="J1461">
        <v>26</v>
      </c>
      <c r="K1461">
        <v>0</v>
      </c>
    </row>
    <row r="1462" spans="1:11" x14ac:dyDescent="0.3">
      <c r="A1462" t="s">
        <v>17</v>
      </c>
      <c r="B1462" t="s">
        <v>98</v>
      </c>
      <c r="C1462">
        <v>5928070131</v>
      </c>
      <c r="D1462" s="1">
        <v>43833</v>
      </c>
      <c r="E1462" s="1">
        <v>43863</v>
      </c>
      <c r="F1462">
        <v>9760</v>
      </c>
      <c r="G1462">
        <v>0</v>
      </c>
      <c r="H1462">
        <v>0</v>
      </c>
      <c r="I1462" s="1">
        <v>43886</v>
      </c>
      <c r="J1462">
        <v>53</v>
      </c>
      <c r="K1462">
        <v>23</v>
      </c>
    </row>
    <row r="1463" spans="1:11" x14ac:dyDescent="0.3">
      <c r="A1463" t="s">
        <v>20</v>
      </c>
      <c r="B1463" t="s">
        <v>108</v>
      </c>
      <c r="C1463">
        <v>5934744260</v>
      </c>
      <c r="D1463" s="1">
        <v>44426</v>
      </c>
      <c r="E1463" s="1">
        <v>44456</v>
      </c>
      <c r="F1463">
        <v>5868</v>
      </c>
      <c r="G1463">
        <v>0</v>
      </c>
      <c r="H1463">
        <v>0</v>
      </c>
      <c r="I1463" s="1">
        <v>44451</v>
      </c>
      <c r="J1463">
        <v>25</v>
      </c>
      <c r="K1463">
        <v>0</v>
      </c>
    </row>
    <row r="1464" spans="1:11" x14ac:dyDescent="0.3">
      <c r="A1464" t="s">
        <v>20</v>
      </c>
      <c r="B1464" t="s">
        <v>60</v>
      </c>
      <c r="C1464">
        <v>5937906260</v>
      </c>
      <c r="D1464" s="1">
        <v>44377</v>
      </c>
      <c r="E1464" s="1">
        <v>44407</v>
      </c>
      <c r="F1464">
        <v>2189</v>
      </c>
      <c r="G1464">
        <v>0</v>
      </c>
      <c r="H1464">
        <v>0</v>
      </c>
      <c r="I1464" s="1">
        <v>44391</v>
      </c>
      <c r="J1464">
        <v>14</v>
      </c>
      <c r="K1464">
        <v>0</v>
      </c>
    </row>
    <row r="1465" spans="1:11" x14ac:dyDescent="0.3">
      <c r="A1465" t="s">
        <v>13</v>
      </c>
      <c r="B1465" t="s">
        <v>104</v>
      </c>
      <c r="C1465">
        <v>5939094178</v>
      </c>
      <c r="D1465" s="1">
        <v>43874</v>
      </c>
      <c r="E1465" s="1">
        <v>43904</v>
      </c>
      <c r="F1465">
        <v>5542</v>
      </c>
      <c r="G1465">
        <v>0</v>
      </c>
      <c r="H1465">
        <v>0</v>
      </c>
      <c r="I1465" s="1">
        <v>43893</v>
      </c>
      <c r="J1465">
        <v>19</v>
      </c>
      <c r="K1465">
        <v>0</v>
      </c>
    </row>
    <row r="1466" spans="1:11" x14ac:dyDescent="0.3">
      <c r="A1466" t="s">
        <v>11</v>
      </c>
      <c r="B1466" t="s">
        <v>110</v>
      </c>
      <c r="C1466">
        <v>5939164853</v>
      </c>
      <c r="D1466" s="1">
        <v>44021</v>
      </c>
      <c r="E1466" s="1">
        <v>44051</v>
      </c>
      <c r="F1466">
        <v>7043</v>
      </c>
      <c r="G1466">
        <v>0</v>
      </c>
      <c r="H1466">
        <v>0</v>
      </c>
      <c r="I1466" s="1">
        <v>44059</v>
      </c>
      <c r="J1466">
        <v>38</v>
      </c>
      <c r="K1466">
        <v>8</v>
      </c>
    </row>
    <row r="1467" spans="1:11" x14ac:dyDescent="0.3">
      <c r="A1467" t="s">
        <v>17</v>
      </c>
      <c r="B1467" t="s">
        <v>42</v>
      </c>
      <c r="C1467">
        <v>5945158356</v>
      </c>
      <c r="D1467" s="1">
        <v>44358</v>
      </c>
      <c r="E1467" s="1">
        <v>44388</v>
      </c>
      <c r="F1467">
        <v>5319</v>
      </c>
      <c r="G1467">
        <v>0</v>
      </c>
      <c r="H1467">
        <v>0</v>
      </c>
      <c r="I1467" s="1">
        <v>44386</v>
      </c>
      <c r="J1467">
        <v>28</v>
      </c>
      <c r="K1467">
        <v>0</v>
      </c>
    </row>
    <row r="1468" spans="1:11" x14ac:dyDescent="0.3">
      <c r="A1468" t="s">
        <v>22</v>
      </c>
      <c r="B1468" t="s">
        <v>58</v>
      </c>
      <c r="C1468">
        <v>5949242829</v>
      </c>
      <c r="D1468" s="1">
        <v>44506</v>
      </c>
      <c r="E1468" s="1">
        <v>44536</v>
      </c>
      <c r="F1468">
        <v>4487</v>
      </c>
      <c r="G1468">
        <v>1</v>
      </c>
      <c r="H1468">
        <v>0</v>
      </c>
      <c r="I1468" s="1">
        <v>44541</v>
      </c>
      <c r="J1468">
        <v>35</v>
      </c>
      <c r="K1468">
        <v>5</v>
      </c>
    </row>
    <row r="1469" spans="1:11" x14ac:dyDescent="0.3">
      <c r="A1469" t="s">
        <v>22</v>
      </c>
      <c r="B1469" t="s">
        <v>24</v>
      </c>
      <c r="C1469">
        <v>5950285853</v>
      </c>
      <c r="D1469" s="1">
        <v>44201</v>
      </c>
      <c r="E1469" s="1">
        <v>44231</v>
      </c>
      <c r="F1469">
        <v>6312</v>
      </c>
      <c r="G1469">
        <v>1</v>
      </c>
      <c r="H1469">
        <v>0</v>
      </c>
      <c r="I1469" s="1">
        <v>44245</v>
      </c>
      <c r="J1469">
        <v>44</v>
      </c>
      <c r="K1469">
        <v>14</v>
      </c>
    </row>
    <row r="1470" spans="1:11" x14ac:dyDescent="0.3">
      <c r="A1470" t="s">
        <v>11</v>
      </c>
      <c r="B1470" t="s">
        <v>73</v>
      </c>
      <c r="C1470">
        <v>5955530230</v>
      </c>
      <c r="D1470" s="1">
        <v>44329</v>
      </c>
      <c r="E1470" s="1">
        <v>44359</v>
      </c>
      <c r="F1470">
        <v>1657</v>
      </c>
      <c r="G1470">
        <v>0</v>
      </c>
      <c r="H1470">
        <v>0</v>
      </c>
      <c r="I1470" s="1">
        <v>44351</v>
      </c>
      <c r="J1470">
        <v>22</v>
      </c>
      <c r="K1470">
        <v>0</v>
      </c>
    </row>
    <row r="1471" spans="1:11" x14ac:dyDescent="0.3">
      <c r="A1471" t="s">
        <v>22</v>
      </c>
      <c r="B1471" t="s">
        <v>24</v>
      </c>
      <c r="C1471">
        <v>5959305622</v>
      </c>
      <c r="D1471" s="1">
        <v>44518</v>
      </c>
      <c r="E1471" s="1">
        <v>44548</v>
      </c>
      <c r="F1471">
        <v>7837</v>
      </c>
      <c r="G1471">
        <v>0</v>
      </c>
      <c r="H1471">
        <v>0</v>
      </c>
      <c r="I1471" s="1">
        <v>44545</v>
      </c>
      <c r="J1471">
        <v>27</v>
      </c>
      <c r="K1471">
        <v>0</v>
      </c>
    </row>
    <row r="1472" spans="1:11" x14ac:dyDescent="0.3">
      <c r="A1472" t="s">
        <v>20</v>
      </c>
      <c r="B1472" t="s">
        <v>63</v>
      </c>
      <c r="C1472">
        <v>5963438295</v>
      </c>
      <c r="D1472" s="1">
        <v>44393</v>
      </c>
      <c r="E1472" s="1">
        <v>44423</v>
      </c>
      <c r="F1472">
        <v>2579</v>
      </c>
      <c r="G1472">
        <v>0</v>
      </c>
      <c r="H1472">
        <v>0</v>
      </c>
      <c r="I1472" s="1">
        <v>44431</v>
      </c>
      <c r="J1472">
        <v>38</v>
      </c>
      <c r="K1472">
        <v>8</v>
      </c>
    </row>
    <row r="1473" spans="1:11" x14ac:dyDescent="0.3">
      <c r="A1473" t="s">
        <v>20</v>
      </c>
      <c r="B1473" t="s">
        <v>21</v>
      </c>
      <c r="C1473">
        <v>5972339733</v>
      </c>
      <c r="D1473" s="1">
        <v>44062</v>
      </c>
      <c r="E1473" s="1">
        <v>44092</v>
      </c>
      <c r="F1473">
        <v>5940</v>
      </c>
      <c r="G1473">
        <v>0</v>
      </c>
      <c r="H1473">
        <v>0</v>
      </c>
      <c r="I1473" s="1">
        <v>44097</v>
      </c>
      <c r="J1473">
        <v>35</v>
      </c>
      <c r="K1473">
        <v>5</v>
      </c>
    </row>
    <row r="1474" spans="1:11" x14ac:dyDescent="0.3">
      <c r="A1474" t="s">
        <v>13</v>
      </c>
      <c r="B1474" t="s">
        <v>32</v>
      </c>
      <c r="C1474">
        <v>5978287436</v>
      </c>
      <c r="D1474" s="1">
        <v>44339</v>
      </c>
      <c r="E1474" s="1">
        <v>44369</v>
      </c>
      <c r="F1474">
        <v>3960</v>
      </c>
      <c r="G1474">
        <v>0</v>
      </c>
      <c r="H1474">
        <v>0</v>
      </c>
      <c r="I1474" s="1">
        <v>44365</v>
      </c>
      <c r="J1474">
        <v>26</v>
      </c>
      <c r="K1474">
        <v>0</v>
      </c>
    </row>
    <row r="1475" spans="1:11" x14ac:dyDescent="0.3">
      <c r="A1475" t="s">
        <v>11</v>
      </c>
      <c r="B1475" t="s">
        <v>57</v>
      </c>
      <c r="C1475">
        <v>5983180705</v>
      </c>
      <c r="D1475" s="1">
        <v>43897</v>
      </c>
      <c r="E1475" s="1">
        <v>43927</v>
      </c>
      <c r="F1475">
        <v>3845</v>
      </c>
      <c r="G1475">
        <v>0</v>
      </c>
      <c r="H1475">
        <v>0</v>
      </c>
      <c r="I1475" s="1">
        <v>43943</v>
      </c>
      <c r="J1475">
        <v>46</v>
      </c>
      <c r="K1475">
        <v>16</v>
      </c>
    </row>
    <row r="1476" spans="1:11" x14ac:dyDescent="0.3">
      <c r="A1476" t="s">
        <v>13</v>
      </c>
      <c r="B1476" t="s">
        <v>59</v>
      </c>
      <c r="C1476">
        <v>5984065624</v>
      </c>
      <c r="D1476" s="1">
        <v>44437</v>
      </c>
      <c r="E1476" s="1">
        <v>44467</v>
      </c>
      <c r="F1476">
        <v>8737</v>
      </c>
      <c r="G1476">
        <v>0</v>
      </c>
      <c r="H1476">
        <v>0</v>
      </c>
      <c r="I1476" s="1">
        <v>44469</v>
      </c>
      <c r="J1476">
        <v>32</v>
      </c>
      <c r="K1476">
        <v>2</v>
      </c>
    </row>
    <row r="1477" spans="1:11" x14ac:dyDescent="0.3">
      <c r="A1477" t="s">
        <v>13</v>
      </c>
      <c r="B1477" t="s">
        <v>71</v>
      </c>
      <c r="C1477">
        <v>8514889441</v>
      </c>
      <c r="D1477" s="1">
        <v>44237</v>
      </c>
      <c r="E1477" s="1">
        <v>44267</v>
      </c>
      <c r="F1477">
        <v>9214</v>
      </c>
      <c r="G1477">
        <v>1</v>
      </c>
      <c r="H1477">
        <v>0</v>
      </c>
      <c r="I1477" s="1">
        <v>44249</v>
      </c>
      <c r="J1477">
        <v>12</v>
      </c>
      <c r="K1477">
        <v>0</v>
      </c>
    </row>
    <row r="1478" spans="1:11" x14ac:dyDescent="0.3">
      <c r="A1478" t="s">
        <v>20</v>
      </c>
      <c r="B1478" t="s">
        <v>60</v>
      </c>
      <c r="C1478">
        <v>5991374516</v>
      </c>
      <c r="D1478" s="1">
        <v>44502</v>
      </c>
      <c r="E1478" s="1">
        <v>44532</v>
      </c>
      <c r="F1478">
        <v>5511</v>
      </c>
      <c r="G1478">
        <v>0</v>
      </c>
      <c r="H1478">
        <v>0</v>
      </c>
      <c r="I1478" s="1">
        <v>44510</v>
      </c>
      <c r="J1478">
        <v>8</v>
      </c>
      <c r="K1478">
        <v>0</v>
      </c>
    </row>
    <row r="1479" spans="1:11" x14ac:dyDescent="0.3">
      <c r="A1479" t="s">
        <v>17</v>
      </c>
      <c r="B1479" t="s">
        <v>112</v>
      </c>
      <c r="C1479">
        <v>5993794287</v>
      </c>
      <c r="D1479" s="1">
        <v>44404</v>
      </c>
      <c r="E1479" s="1">
        <v>44434</v>
      </c>
      <c r="F1479">
        <v>3602</v>
      </c>
      <c r="G1479">
        <v>0</v>
      </c>
      <c r="H1479">
        <v>0</v>
      </c>
      <c r="I1479" s="1">
        <v>44426</v>
      </c>
      <c r="J1479">
        <v>22</v>
      </c>
      <c r="K1479">
        <v>0</v>
      </c>
    </row>
    <row r="1480" spans="1:11" x14ac:dyDescent="0.3">
      <c r="A1480" t="s">
        <v>11</v>
      </c>
      <c r="B1480" t="s">
        <v>115</v>
      </c>
      <c r="C1480">
        <v>5995302563</v>
      </c>
      <c r="D1480" s="1">
        <v>44259</v>
      </c>
      <c r="E1480" s="1">
        <v>44289</v>
      </c>
      <c r="F1480">
        <v>3172</v>
      </c>
      <c r="G1480">
        <v>0</v>
      </c>
      <c r="H1480">
        <v>0</v>
      </c>
      <c r="I1480" s="1">
        <v>44266</v>
      </c>
      <c r="J1480">
        <v>7</v>
      </c>
      <c r="K1480">
        <v>0</v>
      </c>
    </row>
    <row r="1481" spans="1:11" x14ac:dyDescent="0.3">
      <c r="A1481" t="s">
        <v>11</v>
      </c>
      <c r="B1481" t="s">
        <v>48</v>
      </c>
      <c r="C1481">
        <v>5995642092</v>
      </c>
      <c r="D1481" s="1">
        <v>43898</v>
      </c>
      <c r="E1481" s="1">
        <v>43928</v>
      </c>
      <c r="F1481">
        <v>3546</v>
      </c>
      <c r="G1481">
        <v>0</v>
      </c>
      <c r="H1481">
        <v>0</v>
      </c>
      <c r="I1481" s="1">
        <v>43933</v>
      </c>
      <c r="J1481">
        <v>35</v>
      </c>
      <c r="K1481">
        <v>5</v>
      </c>
    </row>
    <row r="1482" spans="1:11" x14ac:dyDescent="0.3">
      <c r="A1482" t="s">
        <v>20</v>
      </c>
      <c r="B1482" t="s">
        <v>25</v>
      </c>
      <c r="C1482">
        <v>5999019394</v>
      </c>
      <c r="D1482" s="1">
        <v>44192</v>
      </c>
      <c r="E1482" s="1">
        <v>44222</v>
      </c>
      <c r="F1482">
        <v>526</v>
      </c>
      <c r="G1482">
        <v>0</v>
      </c>
      <c r="H1482">
        <v>0</v>
      </c>
      <c r="I1482" s="1">
        <v>44219</v>
      </c>
      <c r="J1482">
        <v>27</v>
      </c>
      <c r="K1482">
        <v>0</v>
      </c>
    </row>
    <row r="1483" spans="1:11" x14ac:dyDescent="0.3">
      <c r="A1483" t="s">
        <v>22</v>
      </c>
      <c r="B1483" t="s">
        <v>86</v>
      </c>
      <c r="C1483">
        <v>6008733621</v>
      </c>
      <c r="D1483" s="1">
        <v>44483</v>
      </c>
      <c r="E1483" s="1">
        <v>44513</v>
      </c>
      <c r="F1483">
        <v>4880</v>
      </c>
      <c r="G1483">
        <v>0</v>
      </c>
      <c r="H1483">
        <v>0</v>
      </c>
      <c r="I1483" s="1">
        <v>44488</v>
      </c>
      <c r="J1483">
        <v>5</v>
      </c>
      <c r="K1483">
        <v>0</v>
      </c>
    </row>
    <row r="1484" spans="1:11" x14ac:dyDescent="0.3">
      <c r="A1484" t="s">
        <v>17</v>
      </c>
      <c r="B1484" t="s">
        <v>42</v>
      </c>
      <c r="C1484">
        <v>6014957446</v>
      </c>
      <c r="D1484" s="1">
        <v>44478</v>
      </c>
      <c r="E1484" s="1">
        <v>44508</v>
      </c>
      <c r="F1484">
        <v>5555</v>
      </c>
      <c r="G1484">
        <v>1</v>
      </c>
      <c r="H1484">
        <v>0</v>
      </c>
      <c r="I1484" s="1">
        <v>44513</v>
      </c>
      <c r="J1484">
        <v>35</v>
      </c>
      <c r="K1484">
        <v>5</v>
      </c>
    </row>
    <row r="1485" spans="1:11" x14ac:dyDescent="0.3">
      <c r="A1485" t="s">
        <v>20</v>
      </c>
      <c r="B1485" t="s">
        <v>102</v>
      </c>
      <c r="C1485">
        <v>6017503839</v>
      </c>
      <c r="D1485" s="1">
        <v>44343</v>
      </c>
      <c r="E1485" s="1">
        <v>44373</v>
      </c>
      <c r="F1485">
        <v>3023</v>
      </c>
      <c r="G1485">
        <v>0</v>
      </c>
      <c r="H1485">
        <v>0</v>
      </c>
      <c r="I1485" s="1">
        <v>44359</v>
      </c>
      <c r="J1485">
        <v>16</v>
      </c>
      <c r="K1485">
        <v>0</v>
      </c>
    </row>
    <row r="1486" spans="1:11" x14ac:dyDescent="0.3">
      <c r="A1486" t="s">
        <v>11</v>
      </c>
      <c r="B1486" t="s">
        <v>115</v>
      </c>
      <c r="C1486">
        <v>6018471272</v>
      </c>
      <c r="D1486" s="1">
        <v>44323</v>
      </c>
      <c r="E1486" s="1">
        <v>44353</v>
      </c>
      <c r="F1486">
        <v>7987</v>
      </c>
      <c r="G1486">
        <v>0</v>
      </c>
      <c r="H1486">
        <v>0</v>
      </c>
      <c r="I1486" s="1">
        <v>44331</v>
      </c>
      <c r="J1486">
        <v>8</v>
      </c>
      <c r="K1486">
        <v>0</v>
      </c>
    </row>
    <row r="1487" spans="1:11" x14ac:dyDescent="0.3">
      <c r="A1487" t="s">
        <v>11</v>
      </c>
      <c r="B1487" t="s">
        <v>48</v>
      </c>
      <c r="C1487">
        <v>6019130159</v>
      </c>
      <c r="D1487" s="1">
        <v>44117</v>
      </c>
      <c r="E1487" s="1">
        <v>44147</v>
      </c>
      <c r="F1487">
        <v>7375</v>
      </c>
      <c r="G1487">
        <v>0</v>
      </c>
      <c r="H1487">
        <v>0</v>
      </c>
      <c r="I1487" s="1">
        <v>44141</v>
      </c>
      <c r="J1487">
        <v>24</v>
      </c>
      <c r="K1487">
        <v>0</v>
      </c>
    </row>
    <row r="1488" spans="1:11" x14ac:dyDescent="0.3">
      <c r="A1488" t="s">
        <v>22</v>
      </c>
      <c r="B1488" t="s">
        <v>82</v>
      </c>
      <c r="C1488">
        <v>6021346193</v>
      </c>
      <c r="D1488" s="1">
        <v>44038</v>
      </c>
      <c r="E1488" s="1">
        <v>44068</v>
      </c>
      <c r="F1488">
        <v>6303</v>
      </c>
      <c r="G1488">
        <v>0</v>
      </c>
      <c r="H1488">
        <v>0</v>
      </c>
      <c r="I1488" s="1">
        <v>44060</v>
      </c>
      <c r="J1488">
        <v>22</v>
      </c>
      <c r="K1488">
        <v>0</v>
      </c>
    </row>
    <row r="1489" spans="1:11" x14ac:dyDescent="0.3">
      <c r="A1489" t="s">
        <v>22</v>
      </c>
      <c r="B1489" t="s">
        <v>23</v>
      </c>
      <c r="C1489">
        <v>6023663421</v>
      </c>
      <c r="D1489" s="1">
        <v>43930</v>
      </c>
      <c r="E1489" s="1">
        <v>43960</v>
      </c>
      <c r="F1489">
        <v>6197</v>
      </c>
      <c r="G1489">
        <v>1</v>
      </c>
      <c r="H1489">
        <v>0</v>
      </c>
      <c r="I1489" s="1">
        <v>43976</v>
      </c>
      <c r="J1489">
        <v>46</v>
      </c>
      <c r="K1489">
        <v>16</v>
      </c>
    </row>
    <row r="1490" spans="1:11" x14ac:dyDescent="0.3">
      <c r="A1490" t="s">
        <v>17</v>
      </c>
      <c r="B1490" t="s">
        <v>52</v>
      </c>
      <c r="C1490">
        <v>6025796693</v>
      </c>
      <c r="D1490" s="1">
        <v>43890</v>
      </c>
      <c r="E1490" s="1">
        <v>43920</v>
      </c>
      <c r="F1490">
        <v>6831</v>
      </c>
      <c r="G1490">
        <v>0</v>
      </c>
      <c r="H1490">
        <v>0</v>
      </c>
      <c r="I1490" s="1">
        <v>43919</v>
      </c>
      <c r="J1490">
        <v>29</v>
      </c>
      <c r="K1490">
        <v>0</v>
      </c>
    </row>
    <row r="1491" spans="1:11" x14ac:dyDescent="0.3">
      <c r="A1491" t="s">
        <v>17</v>
      </c>
      <c r="B1491" t="s">
        <v>93</v>
      </c>
      <c r="C1491">
        <v>6032999481</v>
      </c>
      <c r="D1491" s="1">
        <v>44273</v>
      </c>
      <c r="E1491" s="1">
        <v>44303</v>
      </c>
      <c r="F1491">
        <v>8121</v>
      </c>
      <c r="G1491">
        <v>1</v>
      </c>
      <c r="H1491">
        <v>0</v>
      </c>
      <c r="I1491" s="1">
        <v>44327</v>
      </c>
      <c r="J1491">
        <v>54</v>
      </c>
      <c r="K1491">
        <v>24</v>
      </c>
    </row>
    <row r="1492" spans="1:11" x14ac:dyDescent="0.3">
      <c r="A1492" t="s">
        <v>13</v>
      </c>
      <c r="B1492" t="s">
        <v>71</v>
      </c>
      <c r="C1492">
        <v>284482411</v>
      </c>
      <c r="D1492" s="1">
        <v>44241</v>
      </c>
      <c r="E1492" s="1">
        <v>44271</v>
      </c>
      <c r="F1492">
        <v>8790</v>
      </c>
      <c r="G1492">
        <v>1</v>
      </c>
      <c r="H1492">
        <v>0</v>
      </c>
      <c r="I1492" s="1">
        <v>44272</v>
      </c>
      <c r="J1492">
        <v>31</v>
      </c>
      <c r="K1492">
        <v>1</v>
      </c>
    </row>
    <row r="1493" spans="1:11" x14ac:dyDescent="0.3">
      <c r="A1493" t="s">
        <v>22</v>
      </c>
      <c r="B1493" t="s">
        <v>82</v>
      </c>
      <c r="C1493">
        <v>6035899942</v>
      </c>
      <c r="D1493" s="1">
        <v>44022</v>
      </c>
      <c r="E1493" s="1">
        <v>44052</v>
      </c>
      <c r="F1493">
        <v>5352</v>
      </c>
      <c r="G1493">
        <v>0</v>
      </c>
      <c r="H1493">
        <v>0</v>
      </c>
      <c r="I1493" s="1">
        <v>44045</v>
      </c>
      <c r="J1493">
        <v>23</v>
      </c>
      <c r="K1493">
        <v>0</v>
      </c>
    </row>
    <row r="1494" spans="1:11" x14ac:dyDescent="0.3">
      <c r="A1494" t="s">
        <v>13</v>
      </c>
      <c r="B1494" t="s">
        <v>71</v>
      </c>
      <c r="C1494">
        <v>6040813966</v>
      </c>
      <c r="D1494" s="1">
        <v>44099</v>
      </c>
      <c r="E1494" s="1">
        <v>44129</v>
      </c>
      <c r="F1494">
        <v>8423</v>
      </c>
      <c r="G1494">
        <v>0</v>
      </c>
      <c r="H1494">
        <v>0</v>
      </c>
      <c r="I1494" s="1">
        <v>44104</v>
      </c>
      <c r="J1494">
        <v>5</v>
      </c>
      <c r="K1494">
        <v>0</v>
      </c>
    </row>
    <row r="1495" spans="1:11" x14ac:dyDescent="0.3">
      <c r="A1495" t="s">
        <v>17</v>
      </c>
      <c r="B1495" t="s">
        <v>37</v>
      </c>
      <c r="C1495">
        <v>6045344090</v>
      </c>
      <c r="D1495" s="1">
        <v>44302</v>
      </c>
      <c r="E1495" s="1">
        <v>44332</v>
      </c>
      <c r="F1495">
        <v>7288</v>
      </c>
      <c r="G1495">
        <v>0</v>
      </c>
      <c r="H1495">
        <v>0</v>
      </c>
      <c r="I1495" s="1">
        <v>44321</v>
      </c>
      <c r="J1495">
        <v>19</v>
      </c>
      <c r="K1495">
        <v>0</v>
      </c>
    </row>
    <row r="1496" spans="1:11" x14ac:dyDescent="0.3">
      <c r="A1496" t="s">
        <v>17</v>
      </c>
      <c r="B1496" t="s">
        <v>42</v>
      </c>
      <c r="C1496">
        <v>6050714721</v>
      </c>
      <c r="D1496" s="1">
        <v>43833</v>
      </c>
      <c r="E1496" s="1">
        <v>43863</v>
      </c>
      <c r="F1496">
        <v>1599</v>
      </c>
      <c r="G1496">
        <v>1</v>
      </c>
      <c r="H1496">
        <v>0</v>
      </c>
      <c r="I1496" s="1">
        <v>43876</v>
      </c>
      <c r="J1496">
        <v>43</v>
      </c>
      <c r="K1496">
        <v>13</v>
      </c>
    </row>
    <row r="1497" spans="1:11" x14ac:dyDescent="0.3">
      <c r="A1497" t="s">
        <v>17</v>
      </c>
      <c r="B1497" t="s">
        <v>30</v>
      </c>
      <c r="C1497">
        <v>6051615131</v>
      </c>
      <c r="D1497" s="1">
        <v>44068</v>
      </c>
      <c r="E1497" s="1">
        <v>44098</v>
      </c>
      <c r="F1497">
        <v>2752</v>
      </c>
      <c r="G1497">
        <v>0</v>
      </c>
      <c r="H1497">
        <v>0</v>
      </c>
      <c r="I1497" s="1">
        <v>44072</v>
      </c>
      <c r="J1497">
        <v>4</v>
      </c>
      <c r="K1497">
        <v>0</v>
      </c>
    </row>
    <row r="1498" spans="1:11" x14ac:dyDescent="0.3">
      <c r="A1498" t="s">
        <v>22</v>
      </c>
      <c r="B1498" t="s">
        <v>103</v>
      </c>
      <c r="C1498">
        <v>6052640963</v>
      </c>
      <c r="D1498" s="1">
        <v>44511</v>
      </c>
      <c r="E1498" s="1">
        <v>44541</v>
      </c>
      <c r="F1498">
        <v>8368</v>
      </c>
      <c r="G1498">
        <v>0</v>
      </c>
      <c r="H1498">
        <v>0</v>
      </c>
      <c r="I1498" s="1">
        <v>44531</v>
      </c>
      <c r="J1498">
        <v>20</v>
      </c>
      <c r="K1498">
        <v>0</v>
      </c>
    </row>
    <row r="1499" spans="1:11" x14ac:dyDescent="0.3">
      <c r="A1499" t="s">
        <v>13</v>
      </c>
      <c r="B1499" t="s">
        <v>66</v>
      </c>
      <c r="C1499">
        <v>6053161771</v>
      </c>
      <c r="D1499" s="1">
        <v>44237</v>
      </c>
      <c r="E1499" s="1">
        <v>44267</v>
      </c>
      <c r="F1499">
        <v>7356</v>
      </c>
      <c r="G1499">
        <v>0</v>
      </c>
      <c r="H1499">
        <v>0</v>
      </c>
      <c r="I1499" s="1">
        <v>44238</v>
      </c>
      <c r="J1499">
        <v>1</v>
      </c>
      <c r="K1499">
        <v>0</v>
      </c>
    </row>
    <row r="1500" spans="1:11" x14ac:dyDescent="0.3">
      <c r="A1500" t="s">
        <v>11</v>
      </c>
      <c r="B1500" t="s">
        <v>57</v>
      </c>
      <c r="C1500">
        <v>6059076054</v>
      </c>
      <c r="D1500" s="1">
        <v>44109</v>
      </c>
      <c r="E1500" s="1">
        <v>44139</v>
      </c>
      <c r="F1500">
        <v>3205</v>
      </c>
      <c r="G1500">
        <v>0</v>
      </c>
      <c r="H1500">
        <v>0</v>
      </c>
      <c r="I1500" s="1">
        <v>44135</v>
      </c>
      <c r="J1500">
        <v>26</v>
      </c>
      <c r="K1500">
        <v>0</v>
      </c>
    </row>
    <row r="1501" spans="1:11" x14ac:dyDescent="0.3">
      <c r="A1501" t="s">
        <v>11</v>
      </c>
      <c r="B1501" t="s">
        <v>38</v>
      </c>
      <c r="C1501">
        <v>6059357698</v>
      </c>
      <c r="D1501" s="1">
        <v>44404</v>
      </c>
      <c r="E1501" s="1">
        <v>44434</v>
      </c>
      <c r="F1501">
        <v>3112</v>
      </c>
      <c r="G1501">
        <v>0</v>
      </c>
      <c r="H1501">
        <v>0</v>
      </c>
      <c r="I1501" s="1">
        <v>44432</v>
      </c>
      <c r="J1501">
        <v>28</v>
      </c>
      <c r="K1501">
        <v>0</v>
      </c>
    </row>
    <row r="1502" spans="1:11" x14ac:dyDescent="0.3">
      <c r="A1502" t="s">
        <v>13</v>
      </c>
      <c r="B1502" t="s">
        <v>95</v>
      </c>
      <c r="C1502">
        <v>6062304635</v>
      </c>
      <c r="D1502" s="1">
        <v>44081</v>
      </c>
      <c r="E1502" s="1">
        <v>44111</v>
      </c>
      <c r="F1502">
        <v>11121</v>
      </c>
      <c r="G1502">
        <v>0</v>
      </c>
      <c r="H1502">
        <v>0</v>
      </c>
      <c r="I1502" s="1">
        <v>44103</v>
      </c>
      <c r="J1502">
        <v>22</v>
      </c>
      <c r="K1502">
        <v>0</v>
      </c>
    </row>
    <row r="1503" spans="1:11" x14ac:dyDescent="0.3">
      <c r="A1503" t="s">
        <v>17</v>
      </c>
      <c r="B1503" t="s">
        <v>19</v>
      </c>
      <c r="C1503">
        <v>6067368978</v>
      </c>
      <c r="D1503" s="1">
        <v>44000</v>
      </c>
      <c r="E1503" s="1">
        <v>44030</v>
      </c>
      <c r="F1503">
        <v>8848</v>
      </c>
      <c r="G1503">
        <v>1</v>
      </c>
      <c r="H1503">
        <v>0</v>
      </c>
      <c r="I1503" s="1">
        <v>44043</v>
      </c>
      <c r="J1503">
        <v>43</v>
      </c>
      <c r="K1503">
        <v>13</v>
      </c>
    </row>
    <row r="1504" spans="1:11" x14ac:dyDescent="0.3">
      <c r="A1504" t="s">
        <v>22</v>
      </c>
      <c r="B1504" t="s">
        <v>26</v>
      </c>
      <c r="C1504">
        <v>6079394028</v>
      </c>
      <c r="D1504" s="1">
        <v>44035</v>
      </c>
      <c r="E1504" s="1">
        <v>44065</v>
      </c>
      <c r="F1504">
        <v>6176</v>
      </c>
      <c r="G1504">
        <v>0</v>
      </c>
      <c r="H1504">
        <v>0</v>
      </c>
      <c r="I1504" s="1">
        <v>44052</v>
      </c>
      <c r="J1504">
        <v>17</v>
      </c>
      <c r="K1504">
        <v>0</v>
      </c>
    </row>
    <row r="1505" spans="1:11" x14ac:dyDescent="0.3">
      <c r="A1505" t="s">
        <v>20</v>
      </c>
      <c r="B1505" t="s">
        <v>60</v>
      </c>
      <c r="C1505">
        <v>6080109452</v>
      </c>
      <c r="D1505" s="1">
        <v>44238</v>
      </c>
      <c r="E1505" s="1">
        <v>44268</v>
      </c>
      <c r="F1505">
        <v>5705</v>
      </c>
      <c r="G1505">
        <v>0</v>
      </c>
      <c r="H1505">
        <v>0</v>
      </c>
      <c r="I1505" s="1">
        <v>44254</v>
      </c>
      <c r="J1505">
        <v>16</v>
      </c>
      <c r="K1505">
        <v>0</v>
      </c>
    </row>
    <row r="1506" spans="1:11" x14ac:dyDescent="0.3">
      <c r="A1506" t="s">
        <v>22</v>
      </c>
      <c r="B1506" t="s">
        <v>89</v>
      </c>
      <c r="C1506">
        <v>6081045243</v>
      </c>
      <c r="D1506" s="1">
        <v>44012</v>
      </c>
      <c r="E1506" s="1">
        <v>44042</v>
      </c>
      <c r="F1506">
        <v>6915</v>
      </c>
      <c r="G1506">
        <v>0</v>
      </c>
      <c r="H1506">
        <v>0</v>
      </c>
      <c r="I1506" s="1">
        <v>44056</v>
      </c>
      <c r="J1506">
        <v>44</v>
      </c>
      <c r="K1506">
        <v>14</v>
      </c>
    </row>
    <row r="1507" spans="1:11" x14ac:dyDescent="0.3">
      <c r="A1507" t="s">
        <v>11</v>
      </c>
      <c r="B1507" t="s">
        <v>55</v>
      </c>
      <c r="C1507">
        <v>6085710390</v>
      </c>
      <c r="D1507" s="1">
        <v>44315</v>
      </c>
      <c r="E1507" s="1">
        <v>44345</v>
      </c>
      <c r="F1507">
        <v>8204</v>
      </c>
      <c r="G1507">
        <v>0</v>
      </c>
      <c r="H1507">
        <v>0</v>
      </c>
      <c r="I1507" s="1">
        <v>44339</v>
      </c>
      <c r="J1507">
        <v>24</v>
      </c>
      <c r="K1507">
        <v>0</v>
      </c>
    </row>
    <row r="1508" spans="1:11" x14ac:dyDescent="0.3">
      <c r="A1508" t="s">
        <v>20</v>
      </c>
      <c r="B1508" t="s">
        <v>63</v>
      </c>
      <c r="C1508">
        <v>6088063371</v>
      </c>
      <c r="D1508" s="1">
        <v>43869</v>
      </c>
      <c r="E1508" s="1">
        <v>43899</v>
      </c>
      <c r="F1508">
        <v>6828</v>
      </c>
      <c r="G1508">
        <v>0</v>
      </c>
      <c r="H1508">
        <v>0</v>
      </c>
      <c r="I1508" s="1">
        <v>43915</v>
      </c>
      <c r="J1508">
        <v>46</v>
      </c>
      <c r="K1508">
        <v>16</v>
      </c>
    </row>
    <row r="1509" spans="1:11" x14ac:dyDescent="0.3">
      <c r="A1509" t="s">
        <v>20</v>
      </c>
      <c r="B1509" t="s">
        <v>46</v>
      </c>
      <c r="C1509">
        <v>6089084877</v>
      </c>
      <c r="D1509" s="1">
        <v>43906</v>
      </c>
      <c r="E1509" s="1">
        <v>43936</v>
      </c>
      <c r="F1509">
        <v>4339</v>
      </c>
      <c r="G1509">
        <v>0</v>
      </c>
      <c r="H1509">
        <v>0</v>
      </c>
      <c r="I1509" s="1">
        <v>43908</v>
      </c>
      <c r="J1509">
        <v>2</v>
      </c>
      <c r="K1509">
        <v>0</v>
      </c>
    </row>
    <row r="1510" spans="1:11" x14ac:dyDescent="0.3">
      <c r="A1510" t="s">
        <v>20</v>
      </c>
      <c r="B1510" t="s">
        <v>108</v>
      </c>
      <c r="C1510">
        <v>6095691270</v>
      </c>
      <c r="D1510" s="1">
        <v>44080</v>
      </c>
      <c r="E1510" s="1">
        <v>44110</v>
      </c>
      <c r="F1510">
        <v>4317</v>
      </c>
      <c r="G1510">
        <v>0</v>
      </c>
      <c r="H1510">
        <v>0</v>
      </c>
      <c r="I1510" s="1">
        <v>44099</v>
      </c>
      <c r="J1510">
        <v>19</v>
      </c>
      <c r="K1510">
        <v>0</v>
      </c>
    </row>
    <row r="1511" spans="1:11" x14ac:dyDescent="0.3">
      <c r="A1511" t="s">
        <v>13</v>
      </c>
      <c r="B1511" t="s">
        <v>14</v>
      </c>
      <c r="C1511">
        <v>6107289576</v>
      </c>
      <c r="D1511" s="1">
        <v>44313</v>
      </c>
      <c r="E1511" s="1">
        <v>44343</v>
      </c>
      <c r="F1511">
        <v>6576</v>
      </c>
      <c r="G1511">
        <v>0</v>
      </c>
      <c r="H1511">
        <v>0</v>
      </c>
      <c r="I1511" s="1">
        <v>44350</v>
      </c>
      <c r="J1511">
        <v>37</v>
      </c>
      <c r="K1511">
        <v>7</v>
      </c>
    </row>
    <row r="1512" spans="1:11" x14ac:dyDescent="0.3">
      <c r="A1512" t="s">
        <v>11</v>
      </c>
      <c r="B1512" t="s">
        <v>44</v>
      </c>
      <c r="C1512">
        <v>6107650729</v>
      </c>
      <c r="D1512" s="1">
        <v>44038</v>
      </c>
      <c r="E1512" s="1">
        <v>44068</v>
      </c>
      <c r="F1512">
        <v>6072</v>
      </c>
      <c r="G1512">
        <v>0</v>
      </c>
      <c r="H1512">
        <v>0</v>
      </c>
      <c r="I1512" s="1">
        <v>44064</v>
      </c>
      <c r="J1512">
        <v>26</v>
      </c>
      <c r="K1512">
        <v>0</v>
      </c>
    </row>
    <row r="1513" spans="1:11" x14ac:dyDescent="0.3">
      <c r="A1513" t="s">
        <v>13</v>
      </c>
      <c r="B1513" t="s">
        <v>41</v>
      </c>
      <c r="C1513">
        <v>7792341685</v>
      </c>
      <c r="D1513" s="1">
        <v>44197</v>
      </c>
      <c r="E1513" s="1">
        <v>44227</v>
      </c>
      <c r="F1513">
        <v>7135</v>
      </c>
      <c r="G1513">
        <v>1</v>
      </c>
      <c r="H1513">
        <v>1</v>
      </c>
      <c r="I1513" s="1">
        <v>44231</v>
      </c>
      <c r="J1513">
        <v>34</v>
      </c>
      <c r="K1513">
        <v>4</v>
      </c>
    </row>
    <row r="1514" spans="1:11" x14ac:dyDescent="0.3">
      <c r="A1514" t="s">
        <v>20</v>
      </c>
      <c r="B1514" t="s">
        <v>43</v>
      </c>
      <c r="C1514">
        <v>6110785497</v>
      </c>
      <c r="D1514" s="1">
        <v>43983</v>
      </c>
      <c r="E1514" s="1">
        <v>44013</v>
      </c>
      <c r="F1514">
        <v>8650</v>
      </c>
      <c r="G1514">
        <v>0</v>
      </c>
      <c r="H1514">
        <v>0</v>
      </c>
      <c r="I1514" s="1">
        <v>43992</v>
      </c>
      <c r="J1514">
        <v>9</v>
      </c>
      <c r="K1514">
        <v>0</v>
      </c>
    </row>
    <row r="1515" spans="1:11" x14ac:dyDescent="0.3">
      <c r="A1515" t="s">
        <v>13</v>
      </c>
      <c r="B1515" t="s">
        <v>70</v>
      </c>
      <c r="C1515">
        <v>4171825761</v>
      </c>
      <c r="D1515" s="1">
        <v>44252</v>
      </c>
      <c r="E1515" s="1">
        <v>44282</v>
      </c>
      <c r="F1515">
        <v>8867</v>
      </c>
      <c r="G1515">
        <v>1</v>
      </c>
      <c r="H1515">
        <v>1</v>
      </c>
      <c r="I1515" s="1">
        <v>44281</v>
      </c>
      <c r="J1515">
        <v>29</v>
      </c>
      <c r="K1515">
        <v>0</v>
      </c>
    </row>
    <row r="1516" spans="1:11" x14ac:dyDescent="0.3">
      <c r="A1516" t="s">
        <v>22</v>
      </c>
      <c r="B1516" t="s">
        <v>72</v>
      </c>
      <c r="C1516">
        <v>6115848018</v>
      </c>
      <c r="D1516" s="1">
        <v>44014</v>
      </c>
      <c r="E1516" s="1">
        <v>44044</v>
      </c>
      <c r="F1516">
        <v>3012</v>
      </c>
      <c r="G1516">
        <v>0</v>
      </c>
      <c r="H1516">
        <v>0</v>
      </c>
      <c r="I1516" s="1">
        <v>44044</v>
      </c>
      <c r="J1516">
        <v>30</v>
      </c>
      <c r="K1516">
        <v>0</v>
      </c>
    </row>
    <row r="1517" spans="1:11" x14ac:dyDescent="0.3">
      <c r="A1517" t="s">
        <v>22</v>
      </c>
      <c r="B1517" t="s">
        <v>24</v>
      </c>
      <c r="C1517">
        <v>6120905901</v>
      </c>
      <c r="D1517" s="1">
        <v>44075</v>
      </c>
      <c r="E1517" s="1">
        <v>44105</v>
      </c>
      <c r="F1517">
        <v>7839</v>
      </c>
      <c r="G1517">
        <v>0</v>
      </c>
      <c r="H1517">
        <v>0</v>
      </c>
      <c r="I1517" s="1">
        <v>44101</v>
      </c>
      <c r="J1517">
        <v>26</v>
      </c>
      <c r="K1517">
        <v>0</v>
      </c>
    </row>
    <row r="1518" spans="1:11" x14ac:dyDescent="0.3">
      <c r="A1518" t="s">
        <v>22</v>
      </c>
      <c r="B1518" t="s">
        <v>88</v>
      </c>
      <c r="C1518">
        <v>6128855877</v>
      </c>
      <c r="D1518" s="1">
        <v>44525</v>
      </c>
      <c r="E1518" s="1">
        <v>44555</v>
      </c>
      <c r="F1518">
        <v>7236</v>
      </c>
      <c r="G1518">
        <v>0</v>
      </c>
      <c r="H1518">
        <v>0</v>
      </c>
      <c r="I1518" s="1">
        <v>44553</v>
      </c>
      <c r="J1518">
        <v>28</v>
      </c>
      <c r="K1518">
        <v>0</v>
      </c>
    </row>
    <row r="1519" spans="1:11" x14ac:dyDescent="0.3">
      <c r="A1519" t="s">
        <v>20</v>
      </c>
      <c r="B1519" t="s">
        <v>108</v>
      </c>
      <c r="C1519">
        <v>6133129097</v>
      </c>
      <c r="D1519" s="1">
        <v>44308</v>
      </c>
      <c r="E1519" s="1">
        <v>44338</v>
      </c>
      <c r="F1519">
        <v>5207</v>
      </c>
      <c r="G1519">
        <v>0</v>
      </c>
      <c r="H1519">
        <v>0</v>
      </c>
      <c r="I1519" s="1">
        <v>44331</v>
      </c>
      <c r="J1519">
        <v>23</v>
      </c>
      <c r="K1519">
        <v>0</v>
      </c>
    </row>
    <row r="1520" spans="1:11" x14ac:dyDescent="0.3">
      <c r="A1520" t="s">
        <v>11</v>
      </c>
      <c r="B1520" t="s">
        <v>64</v>
      </c>
      <c r="C1520">
        <v>6140117683</v>
      </c>
      <c r="D1520" s="1">
        <v>44439</v>
      </c>
      <c r="E1520" s="1">
        <v>44469</v>
      </c>
      <c r="F1520">
        <v>6026</v>
      </c>
      <c r="G1520">
        <v>0</v>
      </c>
      <c r="H1520">
        <v>0</v>
      </c>
      <c r="I1520" s="1">
        <v>44456</v>
      </c>
      <c r="J1520">
        <v>17</v>
      </c>
      <c r="K1520">
        <v>0</v>
      </c>
    </row>
    <row r="1521" spans="1:11" x14ac:dyDescent="0.3">
      <c r="A1521" t="s">
        <v>13</v>
      </c>
      <c r="B1521" t="s">
        <v>32</v>
      </c>
      <c r="C1521">
        <v>6140327615</v>
      </c>
      <c r="D1521" s="1">
        <v>44020</v>
      </c>
      <c r="E1521" s="1">
        <v>44050</v>
      </c>
      <c r="F1521">
        <v>5459</v>
      </c>
      <c r="G1521">
        <v>0</v>
      </c>
      <c r="H1521">
        <v>0</v>
      </c>
      <c r="I1521" s="1">
        <v>44038</v>
      </c>
      <c r="J1521">
        <v>18</v>
      </c>
      <c r="K1521">
        <v>0</v>
      </c>
    </row>
    <row r="1522" spans="1:11" x14ac:dyDescent="0.3">
      <c r="A1522" t="s">
        <v>22</v>
      </c>
      <c r="B1522" t="s">
        <v>78</v>
      </c>
      <c r="C1522">
        <v>6149070076</v>
      </c>
      <c r="D1522" s="1">
        <v>43980</v>
      </c>
      <c r="E1522" s="1">
        <v>44010</v>
      </c>
      <c r="F1522">
        <v>5096</v>
      </c>
      <c r="G1522">
        <v>0</v>
      </c>
      <c r="H1522">
        <v>0</v>
      </c>
      <c r="I1522" s="1">
        <v>44006</v>
      </c>
      <c r="J1522">
        <v>26</v>
      </c>
      <c r="K1522">
        <v>0</v>
      </c>
    </row>
    <row r="1523" spans="1:11" x14ac:dyDescent="0.3">
      <c r="A1523" t="s">
        <v>17</v>
      </c>
      <c r="B1523" t="s">
        <v>93</v>
      </c>
      <c r="C1523">
        <v>6151783720</v>
      </c>
      <c r="D1523" s="1">
        <v>44504</v>
      </c>
      <c r="E1523" s="1">
        <v>44534</v>
      </c>
      <c r="F1523">
        <v>6217</v>
      </c>
      <c r="G1523">
        <v>1</v>
      </c>
      <c r="H1523">
        <v>0</v>
      </c>
      <c r="I1523" s="1">
        <v>44537</v>
      </c>
      <c r="J1523">
        <v>33</v>
      </c>
      <c r="K1523">
        <v>3</v>
      </c>
    </row>
    <row r="1524" spans="1:11" x14ac:dyDescent="0.3">
      <c r="A1524" t="s">
        <v>13</v>
      </c>
      <c r="B1524" t="s">
        <v>41</v>
      </c>
      <c r="C1524">
        <v>9398281591</v>
      </c>
      <c r="D1524" s="1">
        <v>44250</v>
      </c>
      <c r="E1524" s="1">
        <v>44280</v>
      </c>
      <c r="F1524">
        <v>5931</v>
      </c>
      <c r="G1524">
        <v>1</v>
      </c>
      <c r="H1524">
        <v>0</v>
      </c>
      <c r="I1524" s="1">
        <v>44283</v>
      </c>
      <c r="J1524">
        <v>33</v>
      </c>
      <c r="K1524">
        <v>3</v>
      </c>
    </row>
    <row r="1525" spans="1:11" x14ac:dyDescent="0.3">
      <c r="A1525" t="s">
        <v>11</v>
      </c>
      <c r="B1525" t="s">
        <v>12</v>
      </c>
      <c r="C1525">
        <v>6164052759</v>
      </c>
      <c r="D1525" s="1">
        <v>44084</v>
      </c>
      <c r="E1525" s="1">
        <v>44114</v>
      </c>
      <c r="F1525">
        <v>7297</v>
      </c>
      <c r="G1525">
        <v>0</v>
      </c>
      <c r="H1525">
        <v>0</v>
      </c>
      <c r="I1525" s="1">
        <v>44102</v>
      </c>
      <c r="J1525">
        <v>18</v>
      </c>
      <c r="K1525">
        <v>0</v>
      </c>
    </row>
    <row r="1526" spans="1:11" x14ac:dyDescent="0.3">
      <c r="A1526" t="s">
        <v>13</v>
      </c>
      <c r="B1526" t="s">
        <v>84</v>
      </c>
      <c r="C1526">
        <v>6166200189</v>
      </c>
      <c r="D1526" s="1">
        <v>44360</v>
      </c>
      <c r="E1526" s="1">
        <v>44390</v>
      </c>
      <c r="F1526">
        <v>7876</v>
      </c>
      <c r="G1526">
        <v>0</v>
      </c>
      <c r="H1526">
        <v>0</v>
      </c>
      <c r="I1526" s="1">
        <v>44377</v>
      </c>
      <c r="J1526">
        <v>17</v>
      </c>
      <c r="K1526">
        <v>0</v>
      </c>
    </row>
    <row r="1527" spans="1:11" x14ac:dyDescent="0.3">
      <c r="A1527" t="s">
        <v>20</v>
      </c>
      <c r="B1527" t="s">
        <v>43</v>
      </c>
      <c r="C1527">
        <v>6170784196</v>
      </c>
      <c r="D1527" s="1">
        <v>44172</v>
      </c>
      <c r="E1527" s="1">
        <v>44202</v>
      </c>
      <c r="F1527">
        <v>6039</v>
      </c>
      <c r="G1527">
        <v>0</v>
      </c>
      <c r="H1527">
        <v>0</v>
      </c>
      <c r="I1527" s="1">
        <v>44181</v>
      </c>
      <c r="J1527">
        <v>9</v>
      </c>
      <c r="K1527">
        <v>0</v>
      </c>
    </row>
    <row r="1528" spans="1:11" x14ac:dyDescent="0.3">
      <c r="A1528" t="s">
        <v>11</v>
      </c>
      <c r="B1528" t="s">
        <v>73</v>
      </c>
      <c r="C1528">
        <v>6172286856</v>
      </c>
      <c r="D1528" s="1">
        <v>43930</v>
      </c>
      <c r="E1528" s="1">
        <v>43960</v>
      </c>
      <c r="F1528">
        <v>3011</v>
      </c>
      <c r="G1528">
        <v>0</v>
      </c>
      <c r="H1528">
        <v>0</v>
      </c>
      <c r="I1528" s="1">
        <v>43965</v>
      </c>
      <c r="J1528">
        <v>35</v>
      </c>
      <c r="K1528">
        <v>5</v>
      </c>
    </row>
    <row r="1529" spans="1:11" x14ac:dyDescent="0.3">
      <c r="A1529" t="s">
        <v>11</v>
      </c>
      <c r="B1529" t="s">
        <v>57</v>
      </c>
      <c r="C1529">
        <v>6178537152</v>
      </c>
      <c r="D1529" s="1">
        <v>44513</v>
      </c>
      <c r="E1529" s="1">
        <v>44543</v>
      </c>
      <c r="F1529">
        <v>8268</v>
      </c>
      <c r="G1529">
        <v>1</v>
      </c>
      <c r="H1529">
        <v>0</v>
      </c>
      <c r="I1529" s="1">
        <v>44564</v>
      </c>
      <c r="J1529">
        <v>51</v>
      </c>
      <c r="K1529">
        <v>21</v>
      </c>
    </row>
    <row r="1530" spans="1:11" x14ac:dyDescent="0.3">
      <c r="A1530" t="s">
        <v>11</v>
      </c>
      <c r="B1530" t="s">
        <v>94</v>
      </c>
      <c r="C1530">
        <v>6179146246</v>
      </c>
      <c r="D1530" s="1">
        <v>44528</v>
      </c>
      <c r="E1530" s="1">
        <v>44558</v>
      </c>
      <c r="F1530">
        <v>3282</v>
      </c>
      <c r="G1530">
        <v>0</v>
      </c>
      <c r="H1530">
        <v>0</v>
      </c>
      <c r="I1530" s="1">
        <v>44556</v>
      </c>
      <c r="J1530">
        <v>28</v>
      </c>
      <c r="K1530">
        <v>0</v>
      </c>
    </row>
    <row r="1531" spans="1:11" x14ac:dyDescent="0.3">
      <c r="A1531" t="s">
        <v>22</v>
      </c>
      <c r="B1531" t="s">
        <v>47</v>
      </c>
      <c r="C1531">
        <v>6180284302</v>
      </c>
      <c r="D1531" s="1">
        <v>44226</v>
      </c>
      <c r="E1531" s="1">
        <v>44256</v>
      </c>
      <c r="F1531">
        <v>3090</v>
      </c>
      <c r="G1531">
        <v>0</v>
      </c>
      <c r="H1531">
        <v>0</v>
      </c>
      <c r="I1531" s="1">
        <v>44261</v>
      </c>
      <c r="J1531">
        <v>35</v>
      </c>
      <c r="K1531">
        <v>5</v>
      </c>
    </row>
    <row r="1532" spans="1:11" x14ac:dyDescent="0.3">
      <c r="A1532" t="s">
        <v>13</v>
      </c>
      <c r="B1532" t="s">
        <v>84</v>
      </c>
      <c r="C1532">
        <v>6191014036</v>
      </c>
      <c r="D1532" s="1">
        <v>44441</v>
      </c>
      <c r="E1532" s="1">
        <v>44471</v>
      </c>
      <c r="F1532">
        <v>6987</v>
      </c>
      <c r="G1532">
        <v>0</v>
      </c>
      <c r="H1532">
        <v>0</v>
      </c>
      <c r="I1532" s="1">
        <v>44470</v>
      </c>
      <c r="J1532">
        <v>29</v>
      </c>
      <c r="K1532">
        <v>0</v>
      </c>
    </row>
    <row r="1533" spans="1:11" x14ac:dyDescent="0.3">
      <c r="A1533" t="s">
        <v>20</v>
      </c>
      <c r="B1533" t="s">
        <v>90</v>
      </c>
      <c r="C1533">
        <v>6195238206</v>
      </c>
      <c r="D1533" s="1">
        <v>44102</v>
      </c>
      <c r="E1533" s="1">
        <v>44132</v>
      </c>
      <c r="F1533">
        <v>1405</v>
      </c>
      <c r="G1533">
        <v>0</v>
      </c>
      <c r="H1533">
        <v>0</v>
      </c>
      <c r="I1533" s="1">
        <v>44136</v>
      </c>
      <c r="J1533">
        <v>34</v>
      </c>
      <c r="K1533">
        <v>4</v>
      </c>
    </row>
    <row r="1534" spans="1:11" x14ac:dyDescent="0.3">
      <c r="A1534" t="s">
        <v>20</v>
      </c>
      <c r="B1534" t="s">
        <v>111</v>
      </c>
      <c r="C1534">
        <v>6197031775</v>
      </c>
      <c r="D1534" s="1">
        <v>44101</v>
      </c>
      <c r="E1534" s="1">
        <v>44131</v>
      </c>
      <c r="F1534">
        <v>6321</v>
      </c>
      <c r="G1534">
        <v>0</v>
      </c>
      <c r="H1534">
        <v>0</v>
      </c>
      <c r="I1534" s="1">
        <v>44145</v>
      </c>
      <c r="J1534">
        <v>44</v>
      </c>
      <c r="K1534">
        <v>14</v>
      </c>
    </row>
    <row r="1535" spans="1:11" x14ac:dyDescent="0.3">
      <c r="A1535" t="s">
        <v>13</v>
      </c>
      <c r="B1535" t="s">
        <v>66</v>
      </c>
      <c r="C1535">
        <v>291694356</v>
      </c>
      <c r="D1535" s="1">
        <v>44254</v>
      </c>
      <c r="E1535" s="1">
        <v>44284</v>
      </c>
      <c r="F1535">
        <v>6965</v>
      </c>
      <c r="G1535">
        <v>1</v>
      </c>
      <c r="H1535">
        <v>0</v>
      </c>
      <c r="I1535" s="1">
        <v>44266</v>
      </c>
      <c r="J1535">
        <v>12</v>
      </c>
      <c r="K1535">
        <v>0</v>
      </c>
    </row>
    <row r="1536" spans="1:11" x14ac:dyDescent="0.3">
      <c r="A1536" t="s">
        <v>22</v>
      </c>
      <c r="B1536" t="s">
        <v>24</v>
      </c>
      <c r="C1536">
        <v>6211621442</v>
      </c>
      <c r="D1536" s="1">
        <v>43893</v>
      </c>
      <c r="E1536" s="1">
        <v>43923</v>
      </c>
      <c r="F1536">
        <v>11701</v>
      </c>
      <c r="G1536">
        <v>0</v>
      </c>
      <c r="H1536">
        <v>0</v>
      </c>
      <c r="I1536" s="1">
        <v>43941</v>
      </c>
      <c r="J1536">
        <v>48</v>
      </c>
      <c r="K1536">
        <v>18</v>
      </c>
    </row>
    <row r="1537" spans="1:11" x14ac:dyDescent="0.3">
      <c r="A1537" t="s">
        <v>11</v>
      </c>
      <c r="B1537" t="s">
        <v>91</v>
      </c>
      <c r="C1537">
        <v>6215256535</v>
      </c>
      <c r="D1537" s="1">
        <v>44381</v>
      </c>
      <c r="E1537" s="1">
        <v>44411</v>
      </c>
      <c r="F1537">
        <v>11444</v>
      </c>
      <c r="G1537">
        <v>0</v>
      </c>
      <c r="H1537">
        <v>0</v>
      </c>
      <c r="I1537" s="1">
        <v>44392</v>
      </c>
      <c r="J1537">
        <v>11</v>
      </c>
      <c r="K1537">
        <v>0</v>
      </c>
    </row>
    <row r="1538" spans="1:11" x14ac:dyDescent="0.3">
      <c r="A1538" t="s">
        <v>11</v>
      </c>
      <c r="B1538" t="s">
        <v>44</v>
      </c>
      <c r="C1538">
        <v>6216182013</v>
      </c>
      <c r="D1538" s="1">
        <v>44065</v>
      </c>
      <c r="E1538" s="1">
        <v>44095</v>
      </c>
      <c r="F1538">
        <v>7486</v>
      </c>
      <c r="G1538">
        <v>0</v>
      </c>
      <c r="H1538">
        <v>0</v>
      </c>
      <c r="I1538" s="1">
        <v>44082</v>
      </c>
      <c r="J1538">
        <v>17</v>
      </c>
      <c r="K1538">
        <v>0</v>
      </c>
    </row>
    <row r="1539" spans="1:11" x14ac:dyDescent="0.3">
      <c r="A1539" t="s">
        <v>17</v>
      </c>
      <c r="B1539" t="s">
        <v>30</v>
      </c>
      <c r="C1539">
        <v>6217512898</v>
      </c>
      <c r="D1539" s="1">
        <v>44073</v>
      </c>
      <c r="E1539" s="1">
        <v>44103</v>
      </c>
      <c r="F1539">
        <v>4552</v>
      </c>
      <c r="G1539">
        <v>1</v>
      </c>
      <c r="H1539">
        <v>0</v>
      </c>
      <c r="I1539" s="1">
        <v>44101</v>
      </c>
      <c r="J1539">
        <v>28</v>
      </c>
      <c r="K1539">
        <v>0</v>
      </c>
    </row>
    <row r="1540" spans="1:11" x14ac:dyDescent="0.3">
      <c r="A1540" t="s">
        <v>20</v>
      </c>
      <c r="B1540" t="s">
        <v>21</v>
      </c>
      <c r="C1540">
        <v>6219456346</v>
      </c>
      <c r="D1540" s="1">
        <v>43967</v>
      </c>
      <c r="E1540" s="1">
        <v>43997</v>
      </c>
      <c r="F1540">
        <v>7126</v>
      </c>
      <c r="G1540">
        <v>0</v>
      </c>
      <c r="H1540">
        <v>0</v>
      </c>
      <c r="I1540" s="1">
        <v>44019</v>
      </c>
      <c r="J1540">
        <v>52</v>
      </c>
      <c r="K1540">
        <v>22</v>
      </c>
    </row>
    <row r="1541" spans="1:11" x14ac:dyDescent="0.3">
      <c r="A1541" t="s">
        <v>17</v>
      </c>
      <c r="B1541" t="s">
        <v>112</v>
      </c>
      <c r="C1541">
        <v>6222252019</v>
      </c>
      <c r="D1541" s="1">
        <v>43909</v>
      </c>
      <c r="E1541" s="1">
        <v>43939</v>
      </c>
      <c r="F1541">
        <v>5079</v>
      </c>
      <c r="G1541">
        <v>0</v>
      </c>
      <c r="H1541">
        <v>0</v>
      </c>
      <c r="I1541" s="1">
        <v>43927</v>
      </c>
      <c r="J1541">
        <v>18</v>
      </c>
      <c r="K1541">
        <v>0</v>
      </c>
    </row>
    <row r="1542" spans="1:11" x14ac:dyDescent="0.3">
      <c r="A1542" t="s">
        <v>17</v>
      </c>
      <c r="B1542" t="s">
        <v>28</v>
      </c>
      <c r="C1542">
        <v>6224002160</v>
      </c>
      <c r="D1542" s="1">
        <v>43860</v>
      </c>
      <c r="E1542" s="1">
        <v>43890</v>
      </c>
      <c r="F1542">
        <v>7210</v>
      </c>
      <c r="G1542">
        <v>0</v>
      </c>
      <c r="H1542">
        <v>0</v>
      </c>
      <c r="I1542" s="1">
        <v>43884</v>
      </c>
      <c r="J1542">
        <v>24</v>
      </c>
      <c r="K1542">
        <v>0</v>
      </c>
    </row>
    <row r="1543" spans="1:11" x14ac:dyDescent="0.3">
      <c r="A1543" t="s">
        <v>11</v>
      </c>
      <c r="B1543" t="s">
        <v>49</v>
      </c>
      <c r="C1543">
        <v>6225729341</v>
      </c>
      <c r="D1543" s="1">
        <v>44032</v>
      </c>
      <c r="E1543" s="1">
        <v>44062</v>
      </c>
      <c r="F1543">
        <v>5389</v>
      </c>
      <c r="G1543">
        <v>0</v>
      </c>
      <c r="H1543">
        <v>0</v>
      </c>
      <c r="I1543" s="1">
        <v>44056</v>
      </c>
      <c r="J1543">
        <v>24</v>
      </c>
      <c r="K1543">
        <v>0</v>
      </c>
    </row>
    <row r="1544" spans="1:11" x14ac:dyDescent="0.3">
      <c r="A1544" t="s">
        <v>13</v>
      </c>
      <c r="B1544" t="s">
        <v>29</v>
      </c>
      <c r="C1544">
        <v>6235560565</v>
      </c>
      <c r="D1544" s="1">
        <v>44473</v>
      </c>
      <c r="E1544" s="1">
        <v>44503</v>
      </c>
      <c r="F1544">
        <v>5973</v>
      </c>
      <c r="G1544">
        <v>1</v>
      </c>
      <c r="H1544">
        <v>0</v>
      </c>
      <c r="I1544" s="1">
        <v>44497</v>
      </c>
      <c r="J1544">
        <v>24</v>
      </c>
      <c r="K1544">
        <v>0</v>
      </c>
    </row>
    <row r="1545" spans="1:11" x14ac:dyDescent="0.3">
      <c r="A1545" t="s">
        <v>17</v>
      </c>
      <c r="B1545" t="s">
        <v>34</v>
      </c>
      <c r="C1545">
        <v>6238372501</v>
      </c>
      <c r="D1545" s="1">
        <v>44136</v>
      </c>
      <c r="E1545" s="1">
        <v>44166</v>
      </c>
      <c r="F1545">
        <v>7403</v>
      </c>
      <c r="G1545">
        <v>0</v>
      </c>
      <c r="H1545">
        <v>0</v>
      </c>
      <c r="I1545" s="1">
        <v>44174</v>
      </c>
      <c r="J1545">
        <v>38</v>
      </c>
      <c r="K1545">
        <v>8</v>
      </c>
    </row>
    <row r="1546" spans="1:11" x14ac:dyDescent="0.3">
      <c r="A1546" t="s">
        <v>17</v>
      </c>
      <c r="B1546" t="s">
        <v>40</v>
      </c>
      <c r="C1546">
        <v>6242434931</v>
      </c>
      <c r="D1546" s="1">
        <v>44345</v>
      </c>
      <c r="E1546" s="1">
        <v>44375</v>
      </c>
      <c r="F1546">
        <v>4008</v>
      </c>
      <c r="G1546">
        <v>0</v>
      </c>
      <c r="H1546">
        <v>0</v>
      </c>
      <c r="I1546" s="1">
        <v>44365</v>
      </c>
      <c r="J1546">
        <v>20</v>
      </c>
      <c r="K1546">
        <v>0</v>
      </c>
    </row>
    <row r="1547" spans="1:11" x14ac:dyDescent="0.3">
      <c r="A1547" t="s">
        <v>22</v>
      </c>
      <c r="B1547" t="s">
        <v>47</v>
      </c>
      <c r="C1547">
        <v>6247830671</v>
      </c>
      <c r="D1547" s="1">
        <v>44187</v>
      </c>
      <c r="E1547" s="1">
        <v>44217</v>
      </c>
      <c r="F1547">
        <v>6367</v>
      </c>
      <c r="G1547">
        <v>0</v>
      </c>
      <c r="H1547">
        <v>0</v>
      </c>
      <c r="I1547" s="1">
        <v>44215</v>
      </c>
      <c r="J1547">
        <v>28</v>
      </c>
      <c r="K1547">
        <v>0</v>
      </c>
    </row>
    <row r="1548" spans="1:11" x14ac:dyDescent="0.3">
      <c r="A1548" t="s">
        <v>20</v>
      </c>
      <c r="B1548" t="s">
        <v>111</v>
      </c>
      <c r="C1548">
        <v>6248246137</v>
      </c>
      <c r="D1548" s="1">
        <v>43954</v>
      </c>
      <c r="E1548" s="1">
        <v>43984</v>
      </c>
      <c r="F1548">
        <v>5684</v>
      </c>
      <c r="G1548">
        <v>0</v>
      </c>
      <c r="H1548">
        <v>0</v>
      </c>
      <c r="I1548" s="1">
        <v>43990</v>
      </c>
      <c r="J1548">
        <v>36</v>
      </c>
      <c r="K1548">
        <v>6</v>
      </c>
    </row>
    <row r="1549" spans="1:11" x14ac:dyDescent="0.3">
      <c r="A1549" t="s">
        <v>11</v>
      </c>
      <c r="B1549" t="s">
        <v>61</v>
      </c>
      <c r="C1549">
        <v>6248446618</v>
      </c>
      <c r="D1549" s="1">
        <v>44174</v>
      </c>
      <c r="E1549" s="1">
        <v>44204</v>
      </c>
      <c r="F1549">
        <v>4983</v>
      </c>
      <c r="G1549">
        <v>0</v>
      </c>
      <c r="H1549">
        <v>0</v>
      </c>
      <c r="I1549" s="1">
        <v>44208</v>
      </c>
      <c r="J1549">
        <v>34</v>
      </c>
      <c r="K1549">
        <v>4</v>
      </c>
    </row>
    <row r="1550" spans="1:11" x14ac:dyDescent="0.3">
      <c r="A1550" t="s">
        <v>13</v>
      </c>
      <c r="B1550" t="s">
        <v>56</v>
      </c>
      <c r="C1550">
        <v>5508245592</v>
      </c>
      <c r="D1550" s="1">
        <v>44255</v>
      </c>
      <c r="E1550" s="1">
        <v>44285</v>
      </c>
      <c r="F1550">
        <v>4887</v>
      </c>
      <c r="G1550">
        <v>1</v>
      </c>
      <c r="H1550">
        <v>1</v>
      </c>
      <c r="I1550" s="1">
        <v>44264</v>
      </c>
      <c r="J1550">
        <v>9</v>
      </c>
      <c r="K1550">
        <v>0</v>
      </c>
    </row>
    <row r="1551" spans="1:11" x14ac:dyDescent="0.3">
      <c r="A1551" t="s">
        <v>20</v>
      </c>
      <c r="B1551" t="s">
        <v>80</v>
      </c>
      <c r="C1551">
        <v>6254234391</v>
      </c>
      <c r="D1551" s="1">
        <v>44155</v>
      </c>
      <c r="E1551" s="1">
        <v>44185</v>
      </c>
      <c r="F1551">
        <v>6416</v>
      </c>
      <c r="G1551">
        <v>0</v>
      </c>
      <c r="H1551">
        <v>0</v>
      </c>
      <c r="I1551" s="1">
        <v>44173</v>
      </c>
      <c r="J1551">
        <v>18</v>
      </c>
      <c r="K1551">
        <v>0</v>
      </c>
    </row>
    <row r="1552" spans="1:11" x14ac:dyDescent="0.3">
      <c r="A1552" t="s">
        <v>20</v>
      </c>
      <c r="B1552" t="s">
        <v>63</v>
      </c>
      <c r="C1552">
        <v>6254565489</v>
      </c>
      <c r="D1552" s="1">
        <v>44515</v>
      </c>
      <c r="E1552" s="1">
        <v>44545</v>
      </c>
      <c r="F1552">
        <v>5604</v>
      </c>
      <c r="G1552">
        <v>0</v>
      </c>
      <c r="H1552">
        <v>0</v>
      </c>
      <c r="I1552" s="1">
        <v>44566</v>
      </c>
      <c r="J1552">
        <v>51</v>
      </c>
      <c r="K1552">
        <v>21</v>
      </c>
    </row>
    <row r="1553" spans="1:11" x14ac:dyDescent="0.3">
      <c r="A1553" t="s">
        <v>20</v>
      </c>
      <c r="B1553" t="s">
        <v>81</v>
      </c>
      <c r="C1553">
        <v>6256102305</v>
      </c>
      <c r="D1553" s="1">
        <v>44399</v>
      </c>
      <c r="E1553" s="1">
        <v>44429</v>
      </c>
      <c r="F1553">
        <v>1400</v>
      </c>
      <c r="G1553">
        <v>0</v>
      </c>
      <c r="H1553">
        <v>0</v>
      </c>
      <c r="I1553" s="1">
        <v>44404</v>
      </c>
      <c r="J1553">
        <v>5</v>
      </c>
      <c r="K1553">
        <v>0</v>
      </c>
    </row>
    <row r="1554" spans="1:11" x14ac:dyDescent="0.3">
      <c r="A1554" t="s">
        <v>13</v>
      </c>
      <c r="B1554" t="s">
        <v>70</v>
      </c>
      <c r="C1554">
        <v>3086321519</v>
      </c>
      <c r="D1554" s="1">
        <v>44256</v>
      </c>
      <c r="E1554" s="1">
        <v>44286</v>
      </c>
      <c r="F1554">
        <v>5338</v>
      </c>
      <c r="G1554">
        <v>1</v>
      </c>
      <c r="H1554">
        <v>0</v>
      </c>
      <c r="I1554" s="1">
        <v>44299</v>
      </c>
      <c r="J1554">
        <v>43</v>
      </c>
      <c r="K1554">
        <v>13</v>
      </c>
    </row>
    <row r="1555" spans="1:11" x14ac:dyDescent="0.3">
      <c r="A1555" t="s">
        <v>13</v>
      </c>
      <c r="B1555" t="s">
        <v>29</v>
      </c>
      <c r="C1555">
        <v>3090463749</v>
      </c>
      <c r="D1555" s="1">
        <v>44256</v>
      </c>
      <c r="E1555" s="1">
        <v>44286</v>
      </c>
      <c r="F1555">
        <v>5869</v>
      </c>
      <c r="G1555">
        <v>1</v>
      </c>
      <c r="H1555">
        <v>1</v>
      </c>
      <c r="I1555" s="1">
        <v>44316</v>
      </c>
      <c r="J1555">
        <v>60</v>
      </c>
      <c r="K1555">
        <v>30</v>
      </c>
    </row>
    <row r="1556" spans="1:11" x14ac:dyDescent="0.3">
      <c r="A1556" t="s">
        <v>13</v>
      </c>
      <c r="B1556" t="s">
        <v>104</v>
      </c>
      <c r="C1556">
        <v>6268305498</v>
      </c>
      <c r="D1556" s="1">
        <v>44214</v>
      </c>
      <c r="E1556" s="1">
        <v>44244</v>
      </c>
      <c r="F1556">
        <v>8530</v>
      </c>
      <c r="G1556">
        <v>0</v>
      </c>
      <c r="H1556">
        <v>0</v>
      </c>
      <c r="I1556" s="1">
        <v>44234</v>
      </c>
      <c r="J1556">
        <v>20</v>
      </c>
      <c r="K1556">
        <v>0</v>
      </c>
    </row>
    <row r="1557" spans="1:11" x14ac:dyDescent="0.3">
      <c r="A1557" t="s">
        <v>13</v>
      </c>
      <c r="B1557" t="s">
        <v>35</v>
      </c>
      <c r="C1557">
        <v>6268716975</v>
      </c>
      <c r="D1557" s="1">
        <v>44065</v>
      </c>
      <c r="E1557" s="1">
        <v>44095</v>
      </c>
      <c r="F1557">
        <v>4458</v>
      </c>
      <c r="G1557">
        <v>0</v>
      </c>
      <c r="H1557">
        <v>0</v>
      </c>
      <c r="I1557" s="1">
        <v>44085</v>
      </c>
      <c r="J1557">
        <v>20</v>
      </c>
      <c r="K1557">
        <v>0</v>
      </c>
    </row>
    <row r="1558" spans="1:11" x14ac:dyDescent="0.3">
      <c r="A1558" t="s">
        <v>13</v>
      </c>
      <c r="B1558" t="s">
        <v>27</v>
      </c>
      <c r="C1558">
        <v>6272696799</v>
      </c>
      <c r="D1558" s="1">
        <v>44043</v>
      </c>
      <c r="E1558" s="1">
        <v>44073</v>
      </c>
      <c r="F1558">
        <v>5038</v>
      </c>
      <c r="G1558">
        <v>0</v>
      </c>
      <c r="H1558">
        <v>0</v>
      </c>
      <c r="I1558" s="1">
        <v>44053</v>
      </c>
      <c r="J1558">
        <v>10</v>
      </c>
      <c r="K1558">
        <v>0</v>
      </c>
    </row>
    <row r="1559" spans="1:11" x14ac:dyDescent="0.3">
      <c r="A1559" t="s">
        <v>22</v>
      </c>
      <c r="B1559" t="s">
        <v>103</v>
      </c>
      <c r="C1559">
        <v>6273031192</v>
      </c>
      <c r="D1559" s="1">
        <v>44249</v>
      </c>
      <c r="E1559" s="1">
        <v>44279</v>
      </c>
      <c r="F1559">
        <v>5764</v>
      </c>
      <c r="G1559">
        <v>0</v>
      </c>
      <c r="H1559">
        <v>0</v>
      </c>
      <c r="I1559" s="1">
        <v>44283</v>
      </c>
      <c r="J1559">
        <v>34</v>
      </c>
      <c r="K1559">
        <v>4</v>
      </c>
    </row>
    <row r="1560" spans="1:11" x14ac:dyDescent="0.3">
      <c r="A1560" t="s">
        <v>11</v>
      </c>
      <c r="B1560" t="s">
        <v>114</v>
      </c>
      <c r="C1560">
        <v>6273968942</v>
      </c>
      <c r="D1560" s="1">
        <v>43886</v>
      </c>
      <c r="E1560" s="1">
        <v>43916</v>
      </c>
      <c r="F1560">
        <v>9211</v>
      </c>
      <c r="G1560">
        <v>0</v>
      </c>
      <c r="H1560">
        <v>0</v>
      </c>
      <c r="I1560" s="1">
        <v>43912</v>
      </c>
      <c r="J1560">
        <v>26</v>
      </c>
      <c r="K1560">
        <v>0</v>
      </c>
    </row>
    <row r="1561" spans="1:11" x14ac:dyDescent="0.3">
      <c r="A1561" t="s">
        <v>11</v>
      </c>
      <c r="B1561" t="s">
        <v>73</v>
      </c>
      <c r="C1561">
        <v>6274787669</v>
      </c>
      <c r="D1561" s="1">
        <v>44067</v>
      </c>
      <c r="E1561" s="1">
        <v>44097</v>
      </c>
      <c r="F1561">
        <v>6954</v>
      </c>
      <c r="G1561">
        <v>0</v>
      </c>
      <c r="H1561">
        <v>0</v>
      </c>
      <c r="I1561" s="1">
        <v>44097</v>
      </c>
      <c r="J1561">
        <v>30</v>
      </c>
      <c r="K1561">
        <v>0</v>
      </c>
    </row>
    <row r="1562" spans="1:11" x14ac:dyDescent="0.3">
      <c r="A1562" t="s">
        <v>11</v>
      </c>
      <c r="B1562" t="s">
        <v>115</v>
      </c>
      <c r="C1562">
        <v>6279951505</v>
      </c>
      <c r="D1562" s="1">
        <v>44525</v>
      </c>
      <c r="E1562" s="1">
        <v>44555</v>
      </c>
      <c r="F1562">
        <v>6557</v>
      </c>
      <c r="G1562">
        <v>1</v>
      </c>
      <c r="H1562">
        <v>0</v>
      </c>
      <c r="I1562" s="1">
        <v>44542</v>
      </c>
      <c r="J1562">
        <v>17</v>
      </c>
      <c r="K1562">
        <v>0</v>
      </c>
    </row>
    <row r="1563" spans="1:11" x14ac:dyDescent="0.3">
      <c r="A1563" t="s">
        <v>22</v>
      </c>
      <c r="B1563" t="s">
        <v>72</v>
      </c>
      <c r="C1563">
        <v>6287088969</v>
      </c>
      <c r="D1563" s="1">
        <v>44263</v>
      </c>
      <c r="E1563" s="1">
        <v>44293</v>
      </c>
      <c r="F1563">
        <v>6167</v>
      </c>
      <c r="G1563">
        <v>0</v>
      </c>
      <c r="H1563">
        <v>0</v>
      </c>
      <c r="I1563" s="1">
        <v>44286</v>
      </c>
      <c r="J1563">
        <v>23</v>
      </c>
      <c r="K1563">
        <v>0</v>
      </c>
    </row>
    <row r="1564" spans="1:11" x14ac:dyDescent="0.3">
      <c r="A1564" t="s">
        <v>11</v>
      </c>
      <c r="B1564" t="s">
        <v>38</v>
      </c>
      <c r="C1564">
        <v>6288520521</v>
      </c>
      <c r="D1564" s="1">
        <v>43921</v>
      </c>
      <c r="E1564" s="1">
        <v>43951</v>
      </c>
      <c r="F1564">
        <v>4443</v>
      </c>
      <c r="G1564">
        <v>0</v>
      </c>
      <c r="H1564">
        <v>0</v>
      </c>
      <c r="I1564" s="1">
        <v>43945</v>
      </c>
      <c r="J1564">
        <v>24</v>
      </c>
      <c r="K1564">
        <v>0</v>
      </c>
    </row>
    <row r="1565" spans="1:11" x14ac:dyDescent="0.3">
      <c r="A1565" t="s">
        <v>20</v>
      </c>
      <c r="B1565" t="s">
        <v>25</v>
      </c>
      <c r="C1565">
        <v>6288740790</v>
      </c>
      <c r="D1565" s="1">
        <v>43901</v>
      </c>
      <c r="E1565" s="1">
        <v>43931</v>
      </c>
      <c r="F1565">
        <v>2305</v>
      </c>
      <c r="G1565">
        <v>0</v>
      </c>
      <c r="H1565">
        <v>0</v>
      </c>
      <c r="I1565" s="1">
        <v>43937</v>
      </c>
      <c r="J1565">
        <v>36</v>
      </c>
      <c r="K1565">
        <v>6</v>
      </c>
    </row>
    <row r="1566" spans="1:11" x14ac:dyDescent="0.3">
      <c r="A1566" t="s">
        <v>22</v>
      </c>
      <c r="B1566" t="s">
        <v>72</v>
      </c>
      <c r="C1566">
        <v>6292573032</v>
      </c>
      <c r="D1566" s="1">
        <v>44302</v>
      </c>
      <c r="E1566" s="1">
        <v>44332</v>
      </c>
      <c r="F1566">
        <v>6114</v>
      </c>
      <c r="G1566">
        <v>1</v>
      </c>
      <c r="H1566">
        <v>0</v>
      </c>
      <c r="I1566" s="1">
        <v>44337</v>
      </c>
      <c r="J1566">
        <v>35</v>
      </c>
      <c r="K1566">
        <v>5</v>
      </c>
    </row>
    <row r="1567" spans="1:11" x14ac:dyDescent="0.3">
      <c r="A1567" t="s">
        <v>11</v>
      </c>
      <c r="B1567" t="s">
        <v>49</v>
      </c>
      <c r="C1567">
        <v>6299892020</v>
      </c>
      <c r="D1567" s="1">
        <v>44463</v>
      </c>
      <c r="E1567" s="1">
        <v>44493</v>
      </c>
      <c r="F1567">
        <v>7666</v>
      </c>
      <c r="G1567">
        <v>0</v>
      </c>
      <c r="H1567">
        <v>0</v>
      </c>
      <c r="I1567" s="1">
        <v>44480</v>
      </c>
      <c r="J1567">
        <v>17</v>
      </c>
      <c r="K1567">
        <v>0</v>
      </c>
    </row>
    <row r="1568" spans="1:11" x14ac:dyDescent="0.3">
      <c r="A1568" t="s">
        <v>22</v>
      </c>
      <c r="B1568" t="s">
        <v>103</v>
      </c>
      <c r="C1568">
        <v>6301784259</v>
      </c>
      <c r="D1568" s="1">
        <v>44067</v>
      </c>
      <c r="E1568" s="1">
        <v>44097</v>
      </c>
      <c r="F1568">
        <v>4218</v>
      </c>
      <c r="G1568">
        <v>0</v>
      </c>
      <c r="H1568">
        <v>0</v>
      </c>
      <c r="I1568" s="1">
        <v>44087</v>
      </c>
      <c r="J1568">
        <v>20</v>
      </c>
      <c r="K1568">
        <v>0</v>
      </c>
    </row>
    <row r="1569" spans="1:11" x14ac:dyDescent="0.3">
      <c r="A1569" t="s">
        <v>22</v>
      </c>
      <c r="B1569" t="s">
        <v>86</v>
      </c>
      <c r="C1569">
        <v>6303890920</v>
      </c>
      <c r="D1569" s="1">
        <v>44523</v>
      </c>
      <c r="E1569" s="1">
        <v>44553</v>
      </c>
      <c r="F1569">
        <v>4478</v>
      </c>
      <c r="G1569">
        <v>1</v>
      </c>
      <c r="H1569">
        <v>0</v>
      </c>
      <c r="I1569" s="1">
        <v>44545</v>
      </c>
      <c r="J1569">
        <v>22</v>
      </c>
      <c r="K1569">
        <v>0</v>
      </c>
    </row>
    <row r="1570" spans="1:11" x14ac:dyDescent="0.3">
      <c r="A1570" t="s">
        <v>11</v>
      </c>
      <c r="B1570" t="s">
        <v>110</v>
      </c>
      <c r="C1570">
        <v>6309336631</v>
      </c>
      <c r="D1570" s="1">
        <v>44449</v>
      </c>
      <c r="E1570" s="1">
        <v>44479</v>
      </c>
      <c r="F1570">
        <v>7653</v>
      </c>
      <c r="G1570">
        <v>0</v>
      </c>
      <c r="H1570">
        <v>0</v>
      </c>
      <c r="I1570" s="1">
        <v>44464</v>
      </c>
      <c r="J1570">
        <v>15</v>
      </c>
      <c r="K1570">
        <v>0</v>
      </c>
    </row>
    <row r="1571" spans="1:11" x14ac:dyDescent="0.3">
      <c r="A1571" t="s">
        <v>22</v>
      </c>
      <c r="B1571" t="s">
        <v>86</v>
      </c>
      <c r="C1571">
        <v>6310497928</v>
      </c>
      <c r="D1571" s="1">
        <v>43951</v>
      </c>
      <c r="E1571" s="1">
        <v>43981</v>
      </c>
      <c r="F1571">
        <v>5973</v>
      </c>
      <c r="G1571">
        <v>0</v>
      </c>
      <c r="H1571">
        <v>0</v>
      </c>
      <c r="I1571" s="1">
        <v>43965</v>
      </c>
      <c r="J1571">
        <v>14</v>
      </c>
      <c r="K1571">
        <v>0</v>
      </c>
    </row>
    <row r="1572" spans="1:11" x14ac:dyDescent="0.3">
      <c r="A1572" t="s">
        <v>11</v>
      </c>
      <c r="B1572" t="s">
        <v>15</v>
      </c>
      <c r="C1572">
        <v>6312340515</v>
      </c>
      <c r="D1572" s="1">
        <v>44201</v>
      </c>
      <c r="E1572" s="1">
        <v>44231</v>
      </c>
      <c r="F1572">
        <v>6850</v>
      </c>
      <c r="G1572">
        <v>0</v>
      </c>
      <c r="H1572">
        <v>0</v>
      </c>
      <c r="I1572" s="1">
        <v>44204</v>
      </c>
      <c r="J1572">
        <v>3</v>
      </c>
      <c r="K1572">
        <v>0</v>
      </c>
    </row>
    <row r="1573" spans="1:11" x14ac:dyDescent="0.3">
      <c r="A1573" t="s">
        <v>13</v>
      </c>
      <c r="B1573" t="s">
        <v>14</v>
      </c>
      <c r="C1573">
        <v>6837368660</v>
      </c>
      <c r="D1573" s="1">
        <v>44256</v>
      </c>
      <c r="E1573" s="1">
        <v>44286</v>
      </c>
      <c r="F1573">
        <v>5896</v>
      </c>
      <c r="G1573">
        <v>1</v>
      </c>
      <c r="H1573">
        <v>0</v>
      </c>
      <c r="I1573" s="1">
        <v>44311</v>
      </c>
      <c r="J1573">
        <v>55</v>
      </c>
      <c r="K1573">
        <v>25</v>
      </c>
    </row>
    <row r="1574" spans="1:11" x14ac:dyDescent="0.3">
      <c r="A1574" t="s">
        <v>22</v>
      </c>
      <c r="B1574" t="s">
        <v>103</v>
      </c>
      <c r="C1574">
        <v>6326625438</v>
      </c>
      <c r="D1574" s="1">
        <v>44220</v>
      </c>
      <c r="E1574" s="1">
        <v>44250</v>
      </c>
      <c r="F1574">
        <v>6575</v>
      </c>
      <c r="G1574">
        <v>0</v>
      </c>
      <c r="H1574">
        <v>0</v>
      </c>
      <c r="I1574" s="1">
        <v>44243</v>
      </c>
      <c r="J1574">
        <v>23</v>
      </c>
      <c r="K1574">
        <v>0</v>
      </c>
    </row>
    <row r="1575" spans="1:11" x14ac:dyDescent="0.3">
      <c r="A1575" t="s">
        <v>17</v>
      </c>
      <c r="B1575" t="s">
        <v>93</v>
      </c>
      <c r="C1575">
        <v>6332346154</v>
      </c>
      <c r="D1575" s="1">
        <v>43908</v>
      </c>
      <c r="E1575" s="1">
        <v>43938</v>
      </c>
      <c r="F1575">
        <v>6381</v>
      </c>
      <c r="G1575">
        <v>0</v>
      </c>
      <c r="H1575">
        <v>0</v>
      </c>
      <c r="I1575" s="1">
        <v>43928</v>
      </c>
      <c r="J1575">
        <v>20</v>
      </c>
      <c r="K1575">
        <v>0</v>
      </c>
    </row>
    <row r="1576" spans="1:11" x14ac:dyDescent="0.3">
      <c r="A1576" t="s">
        <v>22</v>
      </c>
      <c r="B1576" t="s">
        <v>26</v>
      </c>
      <c r="C1576">
        <v>6332637140</v>
      </c>
      <c r="D1576" s="1">
        <v>44456</v>
      </c>
      <c r="E1576" s="1">
        <v>44486</v>
      </c>
      <c r="F1576">
        <v>5809</v>
      </c>
      <c r="G1576">
        <v>0</v>
      </c>
      <c r="H1576">
        <v>0</v>
      </c>
      <c r="I1576" s="1">
        <v>44463</v>
      </c>
      <c r="J1576">
        <v>7</v>
      </c>
      <c r="K1576">
        <v>0</v>
      </c>
    </row>
    <row r="1577" spans="1:11" x14ac:dyDescent="0.3">
      <c r="A1577" t="s">
        <v>20</v>
      </c>
      <c r="B1577" t="s">
        <v>81</v>
      </c>
      <c r="C1577">
        <v>6342800937</v>
      </c>
      <c r="D1577" s="1">
        <v>44529</v>
      </c>
      <c r="E1577" s="1">
        <v>44559</v>
      </c>
      <c r="F1577">
        <v>2235</v>
      </c>
      <c r="G1577">
        <v>0</v>
      </c>
      <c r="H1577">
        <v>0</v>
      </c>
      <c r="I1577" s="1">
        <v>44533</v>
      </c>
      <c r="J1577">
        <v>4</v>
      </c>
      <c r="K1577">
        <v>0</v>
      </c>
    </row>
    <row r="1578" spans="1:11" x14ac:dyDescent="0.3">
      <c r="A1578" t="s">
        <v>11</v>
      </c>
      <c r="B1578" t="s">
        <v>76</v>
      </c>
      <c r="C1578">
        <v>6345328269</v>
      </c>
      <c r="D1578" s="1">
        <v>44357</v>
      </c>
      <c r="E1578" s="1">
        <v>44387</v>
      </c>
      <c r="F1578">
        <v>6895</v>
      </c>
      <c r="G1578">
        <v>0</v>
      </c>
      <c r="H1578">
        <v>0</v>
      </c>
      <c r="I1578" s="1">
        <v>44385</v>
      </c>
      <c r="J1578">
        <v>28</v>
      </c>
      <c r="K1578">
        <v>0</v>
      </c>
    </row>
    <row r="1579" spans="1:11" x14ac:dyDescent="0.3">
      <c r="A1579" t="s">
        <v>13</v>
      </c>
      <c r="B1579" t="s">
        <v>68</v>
      </c>
      <c r="C1579">
        <v>8953168938</v>
      </c>
      <c r="D1579" s="1">
        <v>44257</v>
      </c>
      <c r="E1579" s="1">
        <v>44287</v>
      </c>
      <c r="F1579">
        <v>7752</v>
      </c>
      <c r="G1579">
        <v>1</v>
      </c>
      <c r="H1579">
        <v>0</v>
      </c>
      <c r="I1579" s="1">
        <v>44283</v>
      </c>
      <c r="J1579">
        <v>26</v>
      </c>
      <c r="K1579">
        <v>0</v>
      </c>
    </row>
    <row r="1580" spans="1:11" x14ac:dyDescent="0.3">
      <c r="A1580" t="s">
        <v>11</v>
      </c>
      <c r="B1580" t="s">
        <v>87</v>
      </c>
      <c r="C1580">
        <v>6354957025</v>
      </c>
      <c r="D1580" s="1">
        <v>44106</v>
      </c>
      <c r="E1580" s="1">
        <v>44136</v>
      </c>
      <c r="F1580">
        <v>5733</v>
      </c>
      <c r="G1580">
        <v>0</v>
      </c>
      <c r="H1580">
        <v>0</v>
      </c>
      <c r="I1580" s="1">
        <v>44123</v>
      </c>
      <c r="J1580">
        <v>17</v>
      </c>
      <c r="K1580">
        <v>0</v>
      </c>
    </row>
    <row r="1581" spans="1:11" x14ac:dyDescent="0.3">
      <c r="A1581" t="s">
        <v>13</v>
      </c>
      <c r="B1581" t="s">
        <v>71</v>
      </c>
      <c r="C1581">
        <v>6672426133</v>
      </c>
      <c r="D1581" s="1">
        <v>44259</v>
      </c>
      <c r="E1581" s="1">
        <v>44289</v>
      </c>
      <c r="F1581">
        <v>9868</v>
      </c>
      <c r="G1581">
        <v>1</v>
      </c>
      <c r="H1581">
        <v>0</v>
      </c>
      <c r="I1581" s="1">
        <v>44281</v>
      </c>
      <c r="J1581">
        <v>22</v>
      </c>
      <c r="K1581">
        <v>0</v>
      </c>
    </row>
    <row r="1582" spans="1:11" x14ac:dyDescent="0.3">
      <c r="A1582" t="s">
        <v>22</v>
      </c>
      <c r="B1582" t="s">
        <v>24</v>
      </c>
      <c r="C1582">
        <v>6369718990</v>
      </c>
      <c r="D1582" s="1">
        <v>44263</v>
      </c>
      <c r="E1582" s="1">
        <v>44293</v>
      </c>
      <c r="F1582">
        <v>5546</v>
      </c>
      <c r="G1582">
        <v>0</v>
      </c>
      <c r="H1582">
        <v>0</v>
      </c>
      <c r="I1582" s="1">
        <v>44299</v>
      </c>
      <c r="J1582">
        <v>36</v>
      </c>
      <c r="K1582">
        <v>6</v>
      </c>
    </row>
    <row r="1583" spans="1:11" x14ac:dyDescent="0.3">
      <c r="A1583" t="s">
        <v>20</v>
      </c>
      <c r="B1583" t="s">
        <v>108</v>
      </c>
      <c r="C1583">
        <v>6375941605</v>
      </c>
      <c r="D1583" s="1">
        <v>44424</v>
      </c>
      <c r="E1583" s="1">
        <v>44454</v>
      </c>
      <c r="F1583">
        <v>5241</v>
      </c>
      <c r="G1583">
        <v>0</v>
      </c>
      <c r="H1583">
        <v>0</v>
      </c>
      <c r="I1583" s="1">
        <v>44450</v>
      </c>
      <c r="J1583">
        <v>26</v>
      </c>
      <c r="K1583">
        <v>0</v>
      </c>
    </row>
    <row r="1584" spans="1:11" x14ac:dyDescent="0.3">
      <c r="A1584" t="s">
        <v>22</v>
      </c>
      <c r="B1584" t="s">
        <v>96</v>
      </c>
      <c r="C1584">
        <v>6381931555</v>
      </c>
      <c r="D1584" s="1">
        <v>44530</v>
      </c>
      <c r="E1584" s="1">
        <v>44560</v>
      </c>
      <c r="F1584">
        <v>4859</v>
      </c>
      <c r="G1584">
        <v>0</v>
      </c>
      <c r="H1584">
        <v>0</v>
      </c>
      <c r="I1584" s="1">
        <v>44550</v>
      </c>
      <c r="J1584">
        <v>20</v>
      </c>
      <c r="K1584">
        <v>0</v>
      </c>
    </row>
    <row r="1585" spans="1:11" x14ac:dyDescent="0.3">
      <c r="A1585" t="s">
        <v>13</v>
      </c>
      <c r="B1585" t="s">
        <v>83</v>
      </c>
      <c r="C1585">
        <v>6391230941</v>
      </c>
      <c r="D1585" s="1">
        <v>43868</v>
      </c>
      <c r="E1585" s="1">
        <v>43898</v>
      </c>
      <c r="F1585">
        <v>7519</v>
      </c>
      <c r="G1585">
        <v>0</v>
      </c>
      <c r="H1585">
        <v>0</v>
      </c>
      <c r="I1585" s="1">
        <v>43896</v>
      </c>
      <c r="J1585">
        <v>28</v>
      </c>
      <c r="K1585">
        <v>0</v>
      </c>
    </row>
    <row r="1586" spans="1:11" x14ac:dyDescent="0.3">
      <c r="A1586" t="s">
        <v>13</v>
      </c>
      <c r="B1586" t="s">
        <v>92</v>
      </c>
      <c r="C1586">
        <v>6393629835</v>
      </c>
      <c r="D1586" s="1">
        <v>43833</v>
      </c>
      <c r="E1586" s="1">
        <v>43863</v>
      </c>
      <c r="F1586">
        <v>7133</v>
      </c>
      <c r="G1586">
        <v>0</v>
      </c>
      <c r="H1586">
        <v>0</v>
      </c>
      <c r="I1586" s="1">
        <v>43860</v>
      </c>
      <c r="J1586">
        <v>27</v>
      </c>
      <c r="K1586">
        <v>0</v>
      </c>
    </row>
    <row r="1587" spans="1:11" x14ac:dyDescent="0.3">
      <c r="A1587" t="s">
        <v>20</v>
      </c>
      <c r="B1587" t="s">
        <v>109</v>
      </c>
      <c r="C1587">
        <v>6393700803</v>
      </c>
      <c r="D1587" s="1">
        <v>44509</v>
      </c>
      <c r="E1587" s="1">
        <v>44539</v>
      </c>
      <c r="F1587">
        <v>4094</v>
      </c>
      <c r="G1587">
        <v>0</v>
      </c>
      <c r="H1587">
        <v>0</v>
      </c>
      <c r="I1587" s="1">
        <v>44530</v>
      </c>
      <c r="J1587">
        <v>21</v>
      </c>
      <c r="K1587">
        <v>0</v>
      </c>
    </row>
    <row r="1588" spans="1:11" x14ac:dyDescent="0.3">
      <c r="A1588" t="s">
        <v>22</v>
      </c>
      <c r="B1588" t="s">
        <v>24</v>
      </c>
      <c r="C1588">
        <v>6394171039</v>
      </c>
      <c r="D1588" s="1">
        <v>44164</v>
      </c>
      <c r="E1588" s="1">
        <v>44194</v>
      </c>
      <c r="F1588">
        <v>5030</v>
      </c>
      <c r="G1588">
        <v>0</v>
      </c>
      <c r="H1588">
        <v>0</v>
      </c>
      <c r="I1588" s="1">
        <v>44191</v>
      </c>
      <c r="J1588">
        <v>27</v>
      </c>
      <c r="K1588">
        <v>0</v>
      </c>
    </row>
    <row r="1589" spans="1:11" x14ac:dyDescent="0.3">
      <c r="A1589" t="s">
        <v>20</v>
      </c>
      <c r="B1589" t="s">
        <v>46</v>
      </c>
      <c r="C1589">
        <v>6402352996</v>
      </c>
      <c r="D1589" s="1">
        <v>43989</v>
      </c>
      <c r="E1589" s="1">
        <v>44019</v>
      </c>
      <c r="F1589">
        <v>1540</v>
      </c>
      <c r="G1589">
        <v>0</v>
      </c>
      <c r="H1589">
        <v>0</v>
      </c>
      <c r="I1589" s="1">
        <v>43995</v>
      </c>
      <c r="J1589">
        <v>6</v>
      </c>
      <c r="K1589">
        <v>0</v>
      </c>
    </row>
    <row r="1590" spans="1:11" x14ac:dyDescent="0.3">
      <c r="A1590" t="s">
        <v>11</v>
      </c>
      <c r="B1590" t="s">
        <v>48</v>
      </c>
      <c r="C1590">
        <v>6409983012</v>
      </c>
      <c r="D1590" s="1">
        <v>43899</v>
      </c>
      <c r="E1590" s="1">
        <v>43929</v>
      </c>
      <c r="F1590">
        <v>8425</v>
      </c>
      <c r="G1590">
        <v>0</v>
      </c>
      <c r="H1590">
        <v>0</v>
      </c>
      <c r="I1590" s="1">
        <v>43930</v>
      </c>
      <c r="J1590">
        <v>31</v>
      </c>
      <c r="K1590">
        <v>1</v>
      </c>
    </row>
    <row r="1591" spans="1:11" x14ac:dyDescent="0.3">
      <c r="A1591" t="s">
        <v>13</v>
      </c>
      <c r="B1591" t="s">
        <v>70</v>
      </c>
      <c r="C1591">
        <v>3154502347</v>
      </c>
      <c r="D1591" s="1">
        <v>44265</v>
      </c>
      <c r="E1591" s="1">
        <v>44295</v>
      </c>
      <c r="F1591">
        <v>3702</v>
      </c>
      <c r="G1591">
        <v>1</v>
      </c>
      <c r="H1591">
        <v>0</v>
      </c>
      <c r="I1591" s="1">
        <v>44291</v>
      </c>
      <c r="J1591">
        <v>26</v>
      </c>
      <c r="K1591">
        <v>0</v>
      </c>
    </row>
    <row r="1592" spans="1:11" x14ac:dyDescent="0.3">
      <c r="A1592" t="s">
        <v>11</v>
      </c>
      <c r="B1592" t="s">
        <v>54</v>
      </c>
      <c r="C1592">
        <v>6425569284</v>
      </c>
      <c r="D1592" s="1">
        <v>43961</v>
      </c>
      <c r="E1592" s="1">
        <v>43991</v>
      </c>
      <c r="F1592">
        <v>3536</v>
      </c>
      <c r="G1592">
        <v>0</v>
      </c>
      <c r="H1592">
        <v>0</v>
      </c>
      <c r="I1592" s="1">
        <v>43992</v>
      </c>
      <c r="J1592">
        <v>31</v>
      </c>
      <c r="K1592">
        <v>1</v>
      </c>
    </row>
    <row r="1593" spans="1:11" x14ac:dyDescent="0.3">
      <c r="A1593" t="s">
        <v>17</v>
      </c>
      <c r="B1593" t="s">
        <v>101</v>
      </c>
      <c r="C1593">
        <v>6428663736</v>
      </c>
      <c r="D1593" s="1">
        <v>44072</v>
      </c>
      <c r="E1593" s="1">
        <v>44102</v>
      </c>
      <c r="F1593">
        <v>7447</v>
      </c>
      <c r="G1593">
        <v>1</v>
      </c>
      <c r="H1593">
        <v>0</v>
      </c>
      <c r="I1593" s="1">
        <v>44114</v>
      </c>
      <c r="J1593">
        <v>42</v>
      </c>
      <c r="K1593">
        <v>12</v>
      </c>
    </row>
    <row r="1594" spans="1:11" x14ac:dyDescent="0.3">
      <c r="A1594" t="s">
        <v>13</v>
      </c>
      <c r="B1594" t="s">
        <v>41</v>
      </c>
      <c r="C1594">
        <v>2369731348</v>
      </c>
      <c r="D1594" s="1">
        <v>44253</v>
      </c>
      <c r="E1594" s="1">
        <v>44283</v>
      </c>
      <c r="F1594">
        <v>8030</v>
      </c>
      <c r="G1594">
        <v>1</v>
      </c>
      <c r="H1594">
        <v>1</v>
      </c>
      <c r="I1594" s="1">
        <v>44294</v>
      </c>
      <c r="J1594">
        <v>41</v>
      </c>
      <c r="K1594">
        <v>11</v>
      </c>
    </row>
    <row r="1595" spans="1:11" x14ac:dyDescent="0.3">
      <c r="A1595" t="s">
        <v>22</v>
      </c>
      <c r="B1595" t="s">
        <v>82</v>
      </c>
      <c r="C1595">
        <v>6440354171</v>
      </c>
      <c r="D1595" s="1">
        <v>44531</v>
      </c>
      <c r="E1595" s="1">
        <v>44561</v>
      </c>
      <c r="F1595">
        <v>4441</v>
      </c>
      <c r="G1595">
        <v>0</v>
      </c>
      <c r="H1595">
        <v>0</v>
      </c>
      <c r="I1595" s="1">
        <v>44549</v>
      </c>
      <c r="J1595">
        <v>18</v>
      </c>
      <c r="K1595">
        <v>0</v>
      </c>
    </row>
    <row r="1596" spans="1:11" x14ac:dyDescent="0.3">
      <c r="A1596" t="s">
        <v>17</v>
      </c>
      <c r="B1596" t="s">
        <v>28</v>
      </c>
      <c r="C1596">
        <v>6442249090</v>
      </c>
      <c r="D1596" s="1">
        <v>44215</v>
      </c>
      <c r="E1596" s="1">
        <v>44245</v>
      </c>
      <c r="F1596">
        <v>8872</v>
      </c>
      <c r="G1596">
        <v>1</v>
      </c>
      <c r="H1596">
        <v>0</v>
      </c>
      <c r="I1596" s="1">
        <v>44253</v>
      </c>
      <c r="J1596">
        <v>38</v>
      </c>
      <c r="K1596">
        <v>8</v>
      </c>
    </row>
    <row r="1597" spans="1:11" x14ac:dyDescent="0.3">
      <c r="A1597" t="s">
        <v>22</v>
      </c>
      <c r="B1597" t="s">
        <v>78</v>
      </c>
      <c r="C1597">
        <v>6444186130</v>
      </c>
      <c r="D1597" s="1">
        <v>44078</v>
      </c>
      <c r="E1597" s="1">
        <v>44108</v>
      </c>
      <c r="F1597">
        <v>4471</v>
      </c>
      <c r="G1597">
        <v>0</v>
      </c>
      <c r="H1597">
        <v>0</v>
      </c>
      <c r="I1597" s="1">
        <v>44104</v>
      </c>
      <c r="J1597">
        <v>26</v>
      </c>
      <c r="K1597">
        <v>0</v>
      </c>
    </row>
    <row r="1598" spans="1:11" x14ac:dyDescent="0.3">
      <c r="A1598" t="s">
        <v>22</v>
      </c>
      <c r="B1598" t="s">
        <v>23</v>
      </c>
      <c r="C1598">
        <v>6452306428</v>
      </c>
      <c r="D1598" s="1">
        <v>44506</v>
      </c>
      <c r="E1598" s="1">
        <v>44536</v>
      </c>
      <c r="F1598">
        <v>5603</v>
      </c>
      <c r="G1598">
        <v>0</v>
      </c>
      <c r="H1598">
        <v>0</v>
      </c>
      <c r="I1598" s="1">
        <v>44536</v>
      </c>
      <c r="J1598">
        <v>30</v>
      </c>
      <c r="K1598">
        <v>0</v>
      </c>
    </row>
    <row r="1599" spans="1:11" x14ac:dyDescent="0.3">
      <c r="A1599" t="s">
        <v>20</v>
      </c>
      <c r="B1599" t="s">
        <v>108</v>
      </c>
      <c r="C1599">
        <v>6453395358</v>
      </c>
      <c r="D1599" s="1">
        <v>44383</v>
      </c>
      <c r="E1599" s="1">
        <v>44413</v>
      </c>
      <c r="F1599">
        <v>4975</v>
      </c>
      <c r="G1599">
        <v>0</v>
      </c>
      <c r="H1599">
        <v>0</v>
      </c>
      <c r="I1599" s="1">
        <v>44401</v>
      </c>
      <c r="J1599">
        <v>18</v>
      </c>
      <c r="K1599">
        <v>0</v>
      </c>
    </row>
    <row r="1600" spans="1:11" x14ac:dyDescent="0.3">
      <c r="A1600" t="s">
        <v>13</v>
      </c>
      <c r="B1600" t="s">
        <v>83</v>
      </c>
      <c r="C1600">
        <v>6456711996</v>
      </c>
      <c r="D1600" s="1">
        <v>43947</v>
      </c>
      <c r="E1600" s="1">
        <v>43977</v>
      </c>
      <c r="F1600">
        <v>8499</v>
      </c>
      <c r="G1600">
        <v>0</v>
      </c>
      <c r="H1600">
        <v>0</v>
      </c>
      <c r="I1600" s="1">
        <v>43965</v>
      </c>
      <c r="J1600">
        <v>18</v>
      </c>
      <c r="K1600">
        <v>0</v>
      </c>
    </row>
    <row r="1601" spans="1:11" x14ac:dyDescent="0.3">
      <c r="A1601" t="s">
        <v>17</v>
      </c>
      <c r="B1601" t="s">
        <v>30</v>
      </c>
      <c r="C1601">
        <v>6463057288</v>
      </c>
      <c r="D1601" s="1">
        <v>44439</v>
      </c>
      <c r="E1601" s="1">
        <v>44469</v>
      </c>
      <c r="F1601">
        <v>7076</v>
      </c>
      <c r="G1601">
        <v>1</v>
      </c>
      <c r="H1601">
        <v>0</v>
      </c>
      <c r="I1601" s="1">
        <v>44459</v>
      </c>
      <c r="J1601">
        <v>20</v>
      </c>
      <c r="K1601">
        <v>0</v>
      </c>
    </row>
    <row r="1602" spans="1:11" x14ac:dyDescent="0.3">
      <c r="A1602" t="s">
        <v>11</v>
      </c>
      <c r="B1602" t="s">
        <v>73</v>
      </c>
      <c r="C1602">
        <v>6470441610</v>
      </c>
      <c r="D1602" s="1">
        <v>43962</v>
      </c>
      <c r="E1602" s="1">
        <v>43992</v>
      </c>
      <c r="F1602">
        <v>5688</v>
      </c>
      <c r="G1602">
        <v>0</v>
      </c>
      <c r="H1602">
        <v>0</v>
      </c>
      <c r="I1602" s="1">
        <v>43994</v>
      </c>
      <c r="J1602">
        <v>32</v>
      </c>
      <c r="K1602">
        <v>2</v>
      </c>
    </row>
    <row r="1603" spans="1:11" x14ac:dyDescent="0.3">
      <c r="A1603" t="s">
        <v>13</v>
      </c>
      <c r="B1603" t="s">
        <v>51</v>
      </c>
      <c r="C1603">
        <v>6470819411</v>
      </c>
      <c r="D1603" s="1">
        <v>44112</v>
      </c>
      <c r="E1603" s="1">
        <v>44142</v>
      </c>
      <c r="F1603">
        <v>4477</v>
      </c>
      <c r="G1603">
        <v>0</v>
      </c>
      <c r="H1603">
        <v>0</v>
      </c>
      <c r="I1603" s="1">
        <v>44147</v>
      </c>
      <c r="J1603">
        <v>35</v>
      </c>
      <c r="K1603">
        <v>5</v>
      </c>
    </row>
    <row r="1604" spans="1:11" x14ac:dyDescent="0.3">
      <c r="A1604" t="s">
        <v>13</v>
      </c>
      <c r="B1604" t="s">
        <v>59</v>
      </c>
      <c r="C1604">
        <v>6471713415</v>
      </c>
      <c r="D1604" s="1">
        <v>44349</v>
      </c>
      <c r="E1604" s="1">
        <v>44379</v>
      </c>
      <c r="F1604">
        <v>9121</v>
      </c>
      <c r="G1604">
        <v>0</v>
      </c>
      <c r="H1604">
        <v>0</v>
      </c>
      <c r="I1604" s="1">
        <v>44391</v>
      </c>
      <c r="J1604">
        <v>42</v>
      </c>
      <c r="K1604">
        <v>12</v>
      </c>
    </row>
    <row r="1605" spans="1:11" x14ac:dyDescent="0.3">
      <c r="A1605" t="s">
        <v>11</v>
      </c>
      <c r="B1605" t="s">
        <v>57</v>
      </c>
      <c r="C1605">
        <v>6474542050</v>
      </c>
      <c r="D1605" s="1">
        <v>44291</v>
      </c>
      <c r="E1605" s="1">
        <v>44321</v>
      </c>
      <c r="F1605">
        <v>4506</v>
      </c>
      <c r="G1605">
        <v>0</v>
      </c>
      <c r="H1605">
        <v>0</v>
      </c>
      <c r="I1605" s="1">
        <v>44321</v>
      </c>
      <c r="J1605">
        <v>30</v>
      </c>
      <c r="K1605">
        <v>0</v>
      </c>
    </row>
    <row r="1606" spans="1:11" x14ac:dyDescent="0.3">
      <c r="A1606" t="s">
        <v>13</v>
      </c>
      <c r="B1606" t="s">
        <v>95</v>
      </c>
      <c r="C1606">
        <v>2613739780</v>
      </c>
      <c r="D1606" s="1">
        <v>44272</v>
      </c>
      <c r="E1606" s="1">
        <v>44302</v>
      </c>
      <c r="F1606">
        <v>7805</v>
      </c>
      <c r="G1606">
        <v>1</v>
      </c>
      <c r="H1606">
        <v>0</v>
      </c>
      <c r="I1606" s="1">
        <v>44320</v>
      </c>
      <c r="J1606">
        <v>48</v>
      </c>
      <c r="K1606">
        <v>18</v>
      </c>
    </row>
    <row r="1607" spans="1:11" x14ac:dyDescent="0.3">
      <c r="A1607" t="s">
        <v>11</v>
      </c>
      <c r="B1607" t="s">
        <v>12</v>
      </c>
      <c r="C1607">
        <v>6478764177</v>
      </c>
      <c r="D1607" s="1">
        <v>44473</v>
      </c>
      <c r="E1607" s="1">
        <v>44503</v>
      </c>
      <c r="F1607">
        <v>6472</v>
      </c>
      <c r="G1607">
        <v>0</v>
      </c>
      <c r="H1607">
        <v>0</v>
      </c>
      <c r="I1607" s="1">
        <v>44495</v>
      </c>
      <c r="J1607">
        <v>22</v>
      </c>
      <c r="K1607">
        <v>0</v>
      </c>
    </row>
    <row r="1608" spans="1:11" x14ac:dyDescent="0.3">
      <c r="A1608" t="s">
        <v>11</v>
      </c>
      <c r="B1608" t="s">
        <v>49</v>
      </c>
      <c r="C1608">
        <v>6481259640</v>
      </c>
      <c r="D1608" s="1">
        <v>44496</v>
      </c>
      <c r="E1608" s="1">
        <v>44526</v>
      </c>
      <c r="F1608">
        <v>5368</v>
      </c>
      <c r="G1608">
        <v>0</v>
      </c>
      <c r="H1608">
        <v>0</v>
      </c>
      <c r="I1608" s="1">
        <v>44508</v>
      </c>
      <c r="J1608">
        <v>12</v>
      </c>
      <c r="K1608">
        <v>0</v>
      </c>
    </row>
    <row r="1609" spans="1:11" x14ac:dyDescent="0.3">
      <c r="A1609" t="s">
        <v>13</v>
      </c>
      <c r="B1609" t="s">
        <v>62</v>
      </c>
      <c r="C1609">
        <v>7369923093</v>
      </c>
      <c r="D1609" s="1">
        <v>44279</v>
      </c>
      <c r="E1609" s="1">
        <v>44309</v>
      </c>
      <c r="F1609">
        <v>9733</v>
      </c>
      <c r="G1609">
        <v>1</v>
      </c>
      <c r="H1609">
        <v>1</v>
      </c>
      <c r="I1609" s="1">
        <v>44326</v>
      </c>
      <c r="J1609">
        <v>47</v>
      </c>
      <c r="K1609">
        <v>17</v>
      </c>
    </row>
    <row r="1610" spans="1:11" x14ac:dyDescent="0.3">
      <c r="A1610" t="s">
        <v>11</v>
      </c>
      <c r="B1610" t="s">
        <v>76</v>
      </c>
      <c r="C1610">
        <v>6484297273</v>
      </c>
      <c r="D1610" s="1">
        <v>43946</v>
      </c>
      <c r="E1610" s="1">
        <v>43976</v>
      </c>
      <c r="F1610">
        <v>7390</v>
      </c>
      <c r="G1610">
        <v>0</v>
      </c>
      <c r="H1610">
        <v>0</v>
      </c>
      <c r="I1610" s="1">
        <v>43967</v>
      </c>
      <c r="J1610">
        <v>21</v>
      </c>
      <c r="K1610">
        <v>0</v>
      </c>
    </row>
    <row r="1611" spans="1:11" x14ac:dyDescent="0.3">
      <c r="A1611" t="s">
        <v>17</v>
      </c>
      <c r="B1611" t="s">
        <v>33</v>
      </c>
      <c r="C1611">
        <v>6495779635</v>
      </c>
      <c r="D1611" s="1">
        <v>44115</v>
      </c>
      <c r="E1611" s="1">
        <v>44145</v>
      </c>
      <c r="F1611">
        <v>8928</v>
      </c>
      <c r="G1611">
        <v>1</v>
      </c>
      <c r="H1611">
        <v>0</v>
      </c>
      <c r="I1611" s="1">
        <v>44142</v>
      </c>
      <c r="J1611">
        <v>27</v>
      </c>
      <c r="K1611">
        <v>0</v>
      </c>
    </row>
    <row r="1612" spans="1:11" x14ac:dyDescent="0.3">
      <c r="A1612" t="s">
        <v>17</v>
      </c>
      <c r="B1612" t="s">
        <v>34</v>
      </c>
      <c r="C1612">
        <v>6502176136</v>
      </c>
      <c r="D1612" s="1">
        <v>43919</v>
      </c>
      <c r="E1612" s="1">
        <v>43949</v>
      </c>
      <c r="F1612">
        <v>3003</v>
      </c>
      <c r="G1612">
        <v>1</v>
      </c>
      <c r="H1612">
        <v>0</v>
      </c>
      <c r="I1612" s="1">
        <v>43972</v>
      </c>
      <c r="J1612">
        <v>53</v>
      </c>
      <c r="K1612">
        <v>23</v>
      </c>
    </row>
    <row r="1613" spans="1:11" x14ac:dyDescent="0.3">
      <c r="A1613" t="s">
        <v>20</v>
      </c>
      <c r="B1613" t="s">
        <v>21</v>
      </c>
      <c r="C1613">
        <v>6504376538</v>
      </c>
      <c r="D1613" s="1">
        <v>44067</v>
      </c>
      <c r="E1613" s="1">
        <v>44097</v>
      </c>
      <c r="F1613">
        <v>4639</v>
      </c>
      <c r="G1613">
        <v>0</v>
      </c>
      <c r="H1613">
        <v>0</v>
      </c>
      <c r="I1613" s="1">
        <v>44102</v>
      </c>
      <c r="J1613">
        <v>35</v>
      </c>
      <c r="K1613">
        <v>5</v>
      </c>
    </row>
    <row r="1614" spans="1:11" x14ac:dyDescent="0.3">
      <c r="A1614" t="s">
        <v>13</v>
      </c>
      <c r="B1614" t="s">
        <v>104</v>
      </c>
      <c r="C1614">
        <v>6504473012</v>
      </c>
      <c r="D1614" s="1">
        <v>44245</v>
      </c>
      <c r="E1614" s="1">
        <v>44275</v>
      </c>
      <c r="F1614">
        <v>8056</v>
      </c>
      <c r="G1614">
        <v>0</v>
      </c>
      <c r="H1614">
        <v>0</v>
      </c>
      <c r="I1614" s="1">
        <v>44258</v>
      </c>
      <c r="J1614">
        <v>13</v>
      </c>
      <c r="K1614">
        <v>0</v>
      </c>
    </row>
    <row r="1615" spans="1:11" x14ac:dyDescent="0.3">
      <c r="A1615" t="s">
        <v>11</v>
      </c>
      <c r="B1615" t="s">
        <v>38</v>
      </c>
      <c r="C1615">
        <v>6505128561</v>
      </c>
      <c r="D1615" s="1">
        <v>44142</v>
      </c>
      <c r="E1615" s="1">
        <v>44172</v>
      </c>
      <c r="F1615">
        <v>1785</v>
      </c>
      <c r="G1615">
        <v>0</v>
      </c>
      <c r="H1615">
        <v>0</v>
      </c>
      <c r="I1615" s="1">
        <v>44167</v>
      </c>
      <c r="J1615">
        <v>25</v>
      </c>
      <c r="K1615">
        <v>0</v>
      </c>
    </row>
    <row r="1616" spans="1:11" x14ac:dyDescent="0.3">
      <c r="A1616" t="s">
        <v>13</v>
      </c>
      <c r="B1616" t="s">
        <v>84</v>
      </c>
      <c r="C1616">
        <v>6511784638</v>
      </c>
      <c r="D1616" s="1">
        <v>44295</v>
      </c>
      <c r="E1616" s="1">
        <v>44325</v>
      </c>
      <c r="F1616">
        <v>8153</v>
      </c>
      <c r="G1616">
        <v>0</v>
      </c>
      <c r="H1616">
        <v>0</v>
      </c>
      <c r="I1616" s="1">
        <v>44311</v>
      </c>
      <c r="J1616">
        <v>16</v>
      </c>
      <c r="K1616">
        <v>0</v>
      </c>
    </row>
    <row r="1617" spans="1:11" x14ac:dyDescent="0.3">
      <c r="A1617" t="s">
        <v>11</v>
      </c>
      <c r="B1617" t="s">
        <v>31</v>
      </c>
      <c r="C1617">
        <v>6520680737</v>
      </c>
      <c r="D1617" s="1">
        <v>44460</v>
      </c>
      <c r="E1617" s="1">
        <v>44490</v>
      </c>
      <c r="F1617">
        <v>8937</v>
      </c>
      <c r="G1617">
        <v>0</v>
      </c>
      <c r="H1617">
        <v>0</v>
      </c>
      <c r="I1617" s="1">
        <v>44467</v>
      </c>
      <c r="J1617">
        <v>7</v>
      </c>
      <c r="K1617">
        <v>0</v>
      </c>
    </row>
    <row r="1618" spans="1:11" x14ac:dyDescent="0.3">
      <c r="A1618" t="s">
        <v>11</v>
      </c>
      <c r="B1618" t="s">
        <v>110</v>
      </c>
      <c r="C1618">
        <v>6522487147</v>
      </c>
      <c r="D1618" s="1">
        <v>44097</v>
      </c>
      <c r="E1618" s="1">
        <v>44127</v>
      </c>
      <c r="F1618">
        <v>7315</v>
      </c>
      <c r="G1618">
        <v>0</v>
      </c>
      <c r="H1618">
        <v>0</v>
      </c>
      <c r="I1618" s="1">
        <v>44122</v>
      </c>
      <c r="J1618">
        <v>25</v>
      </c>
      <c r="K1618">
        <v>0</v>
      </c>
    </row>
    <row r="1619" spans="1:11" x14ac:dyDescent="0.3">
      <c r="A1619" t="s">
        <v>11</v>
      </c>
      <c r="B1619" t="s">
        <v>44</v>
      </c>
      <c r="C1619">
        <v>6525526692</v>
      </c>
      <c r="D1619" s="1">
        <v>44142</v>
      </c>
      <c r="E1619" s="1">
        <v>44172</v>
      </c>
      <c r="F1619">
        <v>6231</v>
      </c>
      <c r="G1619">
        <v>0</v>
      </c>
      <c r="H1619">
        <v>0</v>
      </c>
      <c r="I1619" s="1">
        <v>44163</v>
      </c>
      <c r="J1619">
        <v>21</v>
      </c>
      <c r="K1619">
        <v>0</v>
      </c>
    </row>
    <row r="1620" spans="1:11" x14ac:dyDescent="0.3">
      <c r="A1620" t="s">
        <v>11</v>
      </c>
      <c r="B1620" t="s">
        <v>15</v>
      </c>
      <c r="C1620">
        <v>6528247418</v>
      </c>
      <c r="D1620" s="1">
        <v>44200</v>
      </c>
      <c r="E1620" s="1">
        <v>44230</v>
      </c>
      <c r="F1620">
        <v>8486</v>
      </c>
      <c r="G1620">
        <v>0</v>
      </c>
      <c r="H1620">
        <v>0</v>
      </c>
      <c r="I1620" s="1">
        <v>44204</v>
      </c>
      <c r="J1620">
        <v>4</v>
      </c>
      <c r="K1620">
        <v>0</v>
      </c>
    </row>
    <row r="1621" spans="1:11" x14ac:dyDescent="0.3">
      <c r="A1621" t="s">
        <v>17</v>
      </c>
      <c r="B1621" t="s">
        <v>37</v>
      </c>
      <c r="C1621">
        <v>6530836489</v>
      </c>
      <c r="D1621" s="1">
        <v>44154</v>
      </c>
      <c r="E1621" s="1">
        <v>44184</v>
      </c>
      <c r="F1621">
        <v>5495</v>
      </c>
      <c r="G1621">
        <v>0</v>
      </c>
      <c r="H1621">
        <v>0</v>
      </c>
      <c r="I1621" s="1">
        <v>44170</v>
      </c>
      <c r="J1621">
        <v>16</v>
      </c>
      <c r="K1621">
        <v>0</v>
      </c>
    </row>
    <row r="1622" spans="1:11" x14ac:dyDescent="0.3">
      <c r="A1622" t="s">
        <v>11</v>
      </c>
      <c r="B1622" t="s">
        <v>91</v>
      </c>
      <c r="C1622">
        <v>6534753348</v>
      </c>
      <c r="D1622" s="1">
        <v>44418</v>
      </c>
      <c r="E1622" s="1">
        <v>44448</v>
      </c>
      <c r="F1622">
        <v>6061</v>
      </c>
      <c r="G1622">
        <v>0</v>
      </c>
      <c r="H1622">
        <v>0</v>
      </c>
      <c r="I1622" s="1">
        <v>44430</v>
      </c>
      <c r="J1622">
        <v>12</v>
      </c>
      <c r="K1622">
        <v>0</v>
      </c>
    </row>
    <row r="1623" spans="1:11" x14ac:dyDescent="0.3">
      <c r="A1623" t="s">
        <v>11</v>
      </c>
      <c r="B1623" t="s">
        <v>105</v>
      </c>
      <c r="C1623">
        <v>6536896937</v>
      </c>
      <c r="D1623" s="1">
        <v>43929</v>
      </c>
      <c r="E1623" s="1">
        <v>43959</v>
      </c>
      <c r="F1623">
        <v>7428</v>
      </c>
      <c r="G1623">
        <v>0</v>
      </c>
      <c r="H1623">
        <v>0</v>
      </c>
      <c r="I1623" s="1">
        <v>43961</v>
      </c>
      <c r="J1623">
        <v>32</v>
      </c>
      <c r="K1623">
        <v>2</v>
      </c>
    </row>
    <row r="1624" spans="1:11" x14ac:dyDescent="0.3">
      <c r="A1624" t="s">
        <v>22</v>
      </c>
      <c r="B1624" t="s">
        <v>103</v>
      </c>
      <c r="C1624">
        <v>6541040836</v>
      </c>
      <c r="D1624" s="1">
        <v>44067</v>
      </c>
      <c r="E1624" s="1">
        <v>44097</v>
      </c>
      <c r="F1624">
        <v>4620</v>
      </c>
      <c r="G1624">
        <v>0</v>
      </c>
      <c r="H1624">
        <v>0</v>
      </c>
      <c r="I1624" s="1">
        <v>44091</v>
      </c>
      <c r="J1624">
        <v>24</v>
      </c>
      <c r="K1624">
        <v>0</v>
      </c>
    </row>
    <row r="1625" spans="1:11" x14ac:dyDescent="0.3">
      <c r="A1625" t="s">
        <v>11</v>
      </c>
      <c r="B1625" t="s">
        <v>73</v>
      </c>
      <c r="C1625">
        <v>6545436181</v>
      </c>
      <c r="D1625" s="1">
        <v>44401</v>
      </c>
      <c r="E1625" s="1">
        <v>44431</v>
      </c>
      <c r="F1625">
        <v>4804</v>
      </c>
      <c r="G1625">
        <v>0</v>
      </c>
      <c r="H1625">
        <v>0</v>
      </c>
      <c r="I1625" s="1">
        <v>44423</v>
      </c>
      <c r="J1625">
        <v>22</v>
      </c>
      <c r="K1625">
        <v>0</v>
      </c>
    </row>
    <row r="1626" spans="1:11" x14ac:dyDescent="0.3">
      <c r="A1626" t="s">
        <v>13</v>
      </c>
      <c r="B1626" t="s">
        <v>75</v>
      </c>
      <c r="C1626">
        <v>2748256708</v>
      </c>
      <c r="D1626" s="1">
        <v>44280</v>
      </c>
      <c r="E1626" s="1">
        <v>44310</v>
      </c>
      <c r="F1626">
        <v>6432</v>
      </c>
      <c r="G1626">
        <v>1</v>
      </c>
      <c r="H1626">
        <v>1</v>
      </c>
      <c r="I1626" s="1">
        <v>44311</v>
      </c>
      <c r="J1626">
        <v>31</v>
      </c>
      <c r="K1626">
        <v>1</v>
      </c>
    </row>
    <row r="1627" spans="1:11" x14ac:dyDescent="0.3">
      <c r="A1627" t="s">
        <v>13</v>
      </c>
      <c r="B1627" t="s">
        <v>92</v>
      </c>
      <c r="C1627">
        <v>9858844250</v>
      </c>
      <c r="D1627" s="1">
        <v>44282</v>
      </c>
      <c r="E1627" s="1">
        <v>44312</v>
      </c>
      <c r="F1627">
        <v>12631</v>
      </c>
      <c r="G1627">
        <v>1</v>
      </c>
      <c r="H1627">
        <v>1</v>
      </c>
      <c r="I1627" s="1">
        <v>44322</v>
      </c>
      <c r="J1627">
        <v>40</v>
      </c>
      <c r="K1627">
        <v>10</v>
      </c>
    </row>
    <row r="1628" spans="1:11" x14ac:dyDescent="0.3">
      <c r="A1628" t="s">
        <v>13</v>
      </c>
      <c r="B1628" t="s">
        <v>92</v>
      </c>
      <c r="C1628">
        <v>7545656006</v>
      </c>
      <c r="D1628" s="1">
        <v>44283</v>
      </c>
      <c r="E1628" s="1">
        <v>44313</v>
      </c>
      <c r="F1628">
        <v>8373</v>
      </c>
      <c r="G1628">
        <v>1</v>
      </c>
      <c r="H1628">
        <v>0</v>
      </c>
      <c r="I1628" s="1">
        <v>44322</v>
      </c>
      <c r="J1628">
        <v>39</v>
      </c>
      <c r="K1628">
        <v>9</v>
      </c>
    </row>
    <row r="1629" spans="1:11" x14ac:dyDescent="0.3">
      <c r="A1629" t="s">
        <v>20</v>
      </c>
      <c r="B1629" t="s">
        <v>90</v>
      </c>
      <c r="C1629">
        <v>6552135455</v>
      </c>
      <c r="D1629" s="1">
        <v>44398</v>
      </c>
      <c r="E1629" s="1">
        <v>44428</v>
      </c>
      <c r="F1629">
        <v>5688</v>
      </c>
      <c r="G1629">
        <v>1</v>
      </c>
      <c r="H1629">
        <v>0</v>
      </c>
      <c r="I1629" s="1">
        <v>44435</v>
      </c>
      <c r="J1629">
        <v>37</v>
      </c>
      <c r="K1629">
        <v>7</v>
      </c>
    </row>
    <row r="1630" spans="1:11" x14ac:dyDescent="0.3">
      <c r="A1630" t="s">
        <v>13</v>
      </c>
      <c r="B1630" t="s">
        <v>14</v>
      </c>
      <c r="C1630">
        <v>97717897</v>
      </c>
      <c r="D1630" s="1">
        <v>44286</v>
      </c>
      <c r="E1630" s="1">
        <v>44316</v>
      </c>
      <c r="F1630">
        <v>7093</v>
      </c>
      <c r="G1630">
        <v>1</v>
      </c>
      <c r="H1630">
        <v>0</v>
      </c>
      <c r="I1630" s="1">
        <v>44341</v>
      </c>
      <c r="J1630">
        <v>55</v>
      </c>
      <c r="K1630">
        <v>25</v>
      </c>
    </row>
    <row r="1631" spans="1:11" x14ac:dyDescent="0.3">
      <c r="A1631" t="s">
        <v>20</v>
      </c>
      <c r="B1631" t="s">
        <v>21</v>
      </c>
      <c r="C1631">
        <v>6555357057</v>
      </c>
      <c r="D1631" s="1">
        <v>44083</v>
      </c>
      <c r="E1631" s="1">
        <v>44113</v>
      </c>
      <c r="F1631">
        <v>10279</v>
      </c>
      <c r="G1631">
        <v>0</v>
      </c>
      <c r="H1631">
        <v>0</v>
      </c>
      <c r="I1631" s="1">
        <v>44127</v>
      </c>
      <c r="J1631">
        <v>44</v>
      </c>
      <c r="K1631">
        <v>14</v>
      </c>
    </row>
    <row r="1632" spans="1:11" x14ac:dyDescent="0.3">
      <c r="A1632" t="s">
        <v>20</v>
      </c>
      <c r="B1632" t="s">
        <v>43</v>
      </c>
      <c r="C1632">
        <v>6556553111</v>
      </c>
      <c r="D1632" s="1">
        <v>44255</v>
      </c>
      <c r="E1632" s="1">
        <v>44285</v>
      </c>
      <c r="F1632">
        <v>3613</v>
      </c>
      <c r="G1632">
        <v>0</v>
      </c>
      <c r="H1632">
        <v>0</v>
      </c>
      <c r="I1632" s="1">
        <v>44258</v>
      </c>
      <c r="J1632">
        <v>3</v>
      </c>
      <c r="K1632">
        <v>0</v>
      </c>
    </row>
    <row r="1633" spans="1:11" x14ac:dyDescent="0.3">
      <c r="A1633" t="s">
        <v>20</v>
      </c>
      <c r="B1633" t="s">
        <v>113</v>
      </c>
      <c r="C1633">
        <v>6556605926</v>
      </c>
      <c r="D1633" s="1">
        <v>44187</v>
      </c>
      <c r="E1633" s="1">
        <v>44217</v>
      </c>
      <c r="F1633">
        <v>5082</v>
      </c>
      <c r="G1633">
        <v>0</v>
      </c>
      <c r="H1633">
        <v>0</v>
      </c>
      <c r="I1633" s="1">
        <v>44205</v>
      </c>
      <c r="J1633">
        <v>18</v>
      </c>
      <c r="K1633">
        <v>0</v>
      </c>
    </row>
    <row r="1634" spans="1:11" x14ac:dyDescent="0.3">
      <c r="A1634" t="s">
        <v>13</v>
      </c>
      <c r="B1634" t="s">
        <v>32</v>
      </c>
      <c r="C1634">
        <v>6559779926</v>
      </c>
      <c r="D1634" s="1">
        <v>44453</v>
      </c>
      <c r="E1634" s="1">
        <v>44483</v>
      </c>
      <c r="F1634">
        <v>6675</v>
      </c>
      <c r="G1634">
        <v>0</v>
      </c>
      <c r="H1634">
        <v>0</v>
      </c>
      <c r="I1634" s="1">
        <v>44474</v>
      </c>
      <c r="J1634">
        <v>21</v>
      </c>
      <c r="K1634">
        <v>0</v>
      </c>
    </row>
    <row r="1635" spans="1:11" x14ac:dyDescent="0.3">
      <c r="A1635" t="s">
        <v>22</v>
      </c>
      <c r="B1635" t="s">
        <v>36</v>
      </c>
      <c r="C1635">
        <v>6569769457</v>
      </c>
      <c r="D1635" s="1">
        <v>44381</v>
      </c>
      <c r="E1635" s="1">
        <v>44411</v>
      </c>
      <c r="F1635">
        <v>5512</v>
      </c>
      <c r="G1635">
        <v>0</v>
      </c>
      <c r="H1635">
        <v>0</v>
      </c>
      <c r="I1635" s="1">
        <v>44410</v>
      </c>
      <c r="J1635">
        <v>29</v>
      </c>
      <c r="K1635">
        <v>0</v>
      </c>
    </row>
    <row r="1636" spans="1:11" x14ac:dyDescent="0.3">
      <c r="A1636" t="s">
        <v>22</v>
      </c>
      <c r="B1636" t="s">
        <v>78</v>
      </c>
      <c r="C1636">
        <v>6571920928</v>
      </c>
      <c r="D1636" s="1">
        <v>44431</v>
      </c>
      <c r="E1636" s="1">
        <v>44461</v>
      </c>
      <c r="F1636">
        <v>4763</v>
      </c>
      <c r="G1636">
        <v>0</v>
      </c>
      <c r="H1636">
        <v>0</v>
      </c>
      <c r="I1636" s="1">
        <v>44456</v>
      </c>
      <c r="J1636">
        <v>25</v>
      </c>
      <c r="K1636">
        <v>0</v>
      </c>
    </row>
    <row r="1637" spans="1:11" x14ac:dyDescent="0.3">
      <c r="A1637" t="s">
        <v>17</v>
      </c>
      <c r="B1637" t="s">
        <v>37</v>
      </c>
      <c r="C1637">
        <v>6578598443</v>
      </c>
      <c r="D1637" s="1">
        <v>44276</v>
      </c>
      <c r="E1637" s="1">
        <v>44306</v>
      </c>
      <c r="F1637">
        <v>5433</v>
      </c>
      <c r="G1637">
        <v>0</v>
      </c>
      <c r="H1637">
        <v>0</v>
      </c>
      <c r="I1637" s="1">
        <v>44295</v>
      </c>
      <c r="J1637">
        <v>19</v>
      </c>
      <c r="K1637">
        <v>0</v>
      </c>
    </row>
    <row r="1638" spans="1:11" x14ac:dyDescent="0.3">
      <c r="A1638" t="s">
        <v>11</v>
      </c>
      <c r="B1638" t="s">
        <v>12</v>
      </c>
      <c r="C1638">
        <v>6579967070</v>
      </c>
      <c r="D1638" s="1">
        <v>44506</v>
      </c>
      <c r="E1638" s="1">
        <v>44536</v>
      </c>
      <c r="F1638">
        <v>5956</v>
      </c>
      <c r="G1638">
        <v>0</v>
      </c>
      <c r="H1638">
        <v>0</v>
      </c>
      <c r="I1638" s="1">
        <v>44517</v>
      </c>
      <c r="J1638">
        <v>11</v>
      </c>
      <c r="K1638">
        <v>0</v>
      </c>
    </row>
    <row r="1639" spans="1:11" x14ac:dyDescent="0.3">
      <c r="A1639" t="s">
        <v>13</v>
      </c>
      <c r="B1639" t="s">
        <v>32</v>
      </c>
      <c r="C1639">
        <v>3865457806</v>
      </c>
      <c r="D1639" s="1">
        <v>44289</v>
      </c>
      <c r="E1639" s="1">
        <v>44319</v>
      </c>
      <c r="F1639">
        <v>9034</v>
      </c>
      <c r="G1639">
        <v>1</v>
      </c>
      <c r="H1639">
        <v>0</v>
      </c>
      <c r="I1639" s="1">
        <v>44335</v>
      </c>
      <c r="J1639">
        <v>46</v>
      </c>
      <c r="K1639">
        <v>16</v>
      </c>
    </row>
    <row r="1640" spans="1:11" x14ac:dyDescent="0.3">
      <c r="A1640" t="s">
        <v>13</v>
      </c>
      <c r="B1640" t="s">
        <v>92</v>
      </c>
      <c r="C1640">
        <v>6590705536</v>
      </c>
      <c r="D1640" s="1">
        <v>44278</v>
      </c>
      <c r="E1640" s="1">
        <v>44308</v>
      </c>
      <c r="F1640">
        <v>5954</v>
      </c>
      <c r="G1640">
        <v>0</v>
      </c>
      <c r="H1640">
        <v>0</v>
      </c>
      <c r="I1640" s="1">
        <v>44297</v>
      </c>
      <c r="J1640">
        <v>19</v>
      </c>
      <c r="K1640">
        <v>0</v>
      </c>
    </row>
    <row r="1641" spans="1:11" x14ac:dyDescent="0.3">
      <c r="A1641" t="s">
        <v>20</v>
      </c>
      <c r="B1641" t="s">
        <v>90</v>
      </c>
      <c r="C1641">
        <v>6595838571</v>
      </c>
      <c r="D1641" s="1">
        <v>44504</v>
      </c>
      <c r="E1641" s="1">
        <v>44534</v>
      </c>
      <c r="F1641">
        <v>4088</v>
      </c>
      <c r="G1641">
        <v>0</v>
      </c>
      <c r="H1641">
        <v>0</v>
      </c>
      <c r="I1641" s="1">
        <v>44527</v>
      </c>
      <c r="J1641">
        <v>23</v>
      </c>
      <c r="K1641">
        <v>0</v>
      </c>
    </row>
    <row r="1642" spans="1:11" x14ac:dyDescent="0.3">
      <c r="A1642" t="s">
        <v>11</v>
      </c>
      <c r="B1642" t="s">
        <v>64</v>
      </c>
      <c r="C1642">
        <v>6604379824</v>
      </c>
      <c r="D1642" s="1">
        <v>44340</v>
      </c>
      <c r="E1642" s="1">
        <v>44370</v>
      </c>
      <c r="F1642">
        <v>6184</v>
      </c>
      <c r="G1642">
        <v>0</v>
      </c>
      <c r="H1642">
        <v>0</v>
      </c>
      <c r="I1642" s="1">
        <v>44353</v>
      </c>
      <c r="J1642">
        <v>13</v>
      </c>
      <c r="K1642">
        <v>0</v>
      </c>
    </row>
    <row r="1643" spans="1:11" x14ac:dyDescent="0.3">
      <c r="A1643" t="s">
        <v>13</v>
      </c>
      <c r="B1643" t="s">
        <v>74</v>
      </c>
      <c r="C1643">
        <v>6969986224</v>
      </c>
      <c r="D1643" s="1">
        <v>44297</v>
      </c>
      <c r="E1643" s="1">
        <v>44327</v>
      </c>
      <c r="F1643">
        <v>5908</v>
      </c>
      <c r="G1643">
        <v>1</v>
      </c>
      <c r="H1643">
        <v>1</v>
      </c>
      <c r="I1643" s="1">
        <v>44335</v>
      </c>
      <c r="J1643">
        <v>38</v>
      </c>
      <c r="K1643">
        <v>8</v>
      </c>
    </row>
    <row r="1644" spans="1:11" x14ac:dyDescent="0.3">
      <c r="A1644" t="s">
        <v>22</v>
      </c>
      <c r="B1644" t="s">
        <v>26</v>
      </c>
      <c r="C1644">
        <v>6609044576</v>
      </c>
      <c r="D1644" s="1">
        <v>44020</v>
      </c>
      <c r="E1644" s="1">
        <v>44050</v>
      </c>
      <c r="F1644">
        <v>4748</v>
      </c>
      <c r="G1644">
        <v>0</v>
      </c>
      <c r="H1644">
        <v>0</v>
      </c>
      <c r="I1644" s="1">
        <v>44044</v>
      </c>
      <c r="J1644">
        <v>24</v>
      </c>
      <c r="K1644">
        <v>0</v>
      </c>
    </row>
    <row r="1645" spans="1:11" x14ac:dyDescent="0.3">
      <c r="A1645" t="s">
        <v>11</v>
      </c>
      <c r="B1645" t="s">
        <v>79</v>
      </c>
      <c r="C1645">
        <v>6610467625</v>
      </c>
      <c r="D1645" s="1">
        <v>43862</v>
      </c>
      <c r="E1645" s="1">
        <v>43892</v>
      </c>
      <c r="F1645">
        <v>8413</v>
      </c>
      <c r="G1645">
        <v>0</v>
      </c>
      <c r="H1645">
        <v>0</v>
      </c>
      <c r="I1645" s="1">
        <v>43880</v>
      </c>
      <c r="J1645">
        <v>18</v>
      </c>
      <c r="K1645">
        <v>0</v>
      </c>
    </row>
    <row r="1646" spans="1:11" x14ac:dyDescent="0.3">
      <c r="A1646" t="s">
        <v>17</v>
      </c>
      <c r="B1646" t="s">
        <v>42</v>
      </c>
      <c r="C1646">
        <v>6612036759</v>
      </c>
      <c r="D1646" s="1">
        <v>43983</v>
      </c>
      <c r="E1646" s="1">
        <v>44013</v>
      </c>
      <c r="F1646">
        <v>3427</v>
      </c>
      <c r="G1646">
        <v>0</v>
      </c>
      <c r="H1646">
        <v>0</v>
      </c>
      <c r="I1646" s="1">
        <v>44013</v>
      </c>
      <c r="J1646">
        <v>30</v>
      </c>
      <c r="K1646">
        <v>0</v>
      </c>
    </row>
    <row r="1647" spans="1:11" x14ac:dyDescent="0.3">
      <c r="A1647" t="s">
        <v>20</v>
      </c>
      <c r="B1647" t="s">
        <v>21</v>
      </c>
      <c r="C1647">
        <v>6612984395</v>
      </c>
      <c r="D1647" s="1">
        <v>43912</v>
      </c>
      <c r="E1647" s="1">
        <v>43942</v>
      </c>
      <c r="F1647">
        <v>6410</v>
      </c>
      <c r="G1647">
        <v>0</v>
      </c>
      <c r="H1647">
        <v>0</v>
      </c>
      <c r="I1647" s="1">
        <v>43947</v>
      </c>
      <c r="J1647">
        <v>35</v>
      </c>
      <c r="K1647">
        <v>5</v>
      </c>
    </row>
    <row r="1648" spans="1:11" x14ac:dyDescent="0.3">
      <c r="A1648" t="s">
        <v>22</v>
      </c>
      <c r="B1648" t="s">
        <v>26</v>
      </c>
      <c r="C1648">
        <v>6614325540</v>
      </c>
      <c r="D1648" s="1">
        <v>44275</v>
      </c>
      <c r="E1648" s="1">
        <v>44305</v>
      </c>
      <c r="F1648">
        <v>6332</v>
      </c>
      <c r="G1648">
        <v>1</v>
      </c>
      <c r="H1648">
        <v>0</v>
      </c>
      <c r="I1648" s="1">
        <v>44301</v>
      </c>
      <c r="J1648">
        <v>26</v>
      </c>
      <c r="K1648">
        <v>0</v>
      </c>
    </row>
    <row r="1649" spans="1:11" x14ac:dyDescent="0.3">
      <c r="A1649" t="s">
        <v>17</v>
      </c>
      <c r="B1649" t="s">
        <v>30</v>
      </c>
      <c r="C1649">
        <v>6624530768</v>
      </c>
      <c r="D1649" s="1">
        <v>44060</v>
      </c>
      <c r="E1649" s="1">
        <v>44090</v>
      </c>
      <c r="F1649">
        <v>5522</v>
      </c>
      <c r="G1649">
        <v>1</v>
      </c>
      <c r="H1649">
        <v>0</v>
      </c>
      <c r="I1649" s="1">
        <v>44088</v>
      </c>
      <c r="J1649">
        <v>28</v>
      </c>
      <c r="K1649">
        <v>0</v>
      </c>
    </row>
    <row r="1650" spans="1:11" x14ac:dyDescent="0.3">
      <c r="A1650" t="s">
        <v>11</v>
      </c>
      <c r="B1650" t="s">
        <v>15</v>
      </c>
      <c r="C1650">
        <v>6626163507</v>
      </c>
      <c r="D1650" s="1">
        <v>43872</v>
      </c>
      <c r="E1650" s="1">
        <v>43902</v>
      </c>
      <c r="F1650">
        <v>6487</v>
      </c>
      <c r="G1650">
        <v>0</v>
      </c>
      <c r="H1650">
        <v>0</v>
      </c>
      <c r="I1650" s="1">
        <v>43875</v>
      </c>
      <c r="J1650">
        <v>3</v>
      </c>
      <c r="K1650">
        <v>0</v>
      </c>
    </row>
    <row r="1651" spans="1:11" x14ac:dyDescent="0.3">
      <c r="A1651" t="s">
        <v>20</v>
      </c>
      <c r="B1651" t="s">
        <v>43</v>
      </c>
      <c r="C1651">
        <v>6630363984</v>
      </c>
      <c r="D1651" s="1">
        <v>44122</v>
      </c>
      <c r="E1651" s="1">
        <v>44152</v>
      </c>
      <c r="F1651">
        <v>5368</v>
      </c>
      <c r="G1651">
        <v>0</v>
      </c>
      <c r="H1651">
        <v>0</v>
      </c>
      <c r="I1651" s="1">
        <v>44132</v>
      </c>
      <c r="J1651">
        <v>10</v>
      </c>
      <c r="K1651">
        <v>0</v>
      </c>
    </row>
    <row r="1652" spans="1:11" x14ac:dyDescent="0.3">
      <c r="A1652" t="s">
        <v>11</v>
      </c>
      <c r="B1652" t="s">
        <v>115</v>
      </c>
      <c r="C1652">
        <v>6637423646</v>
      </c>
      <c r="D1652" s="1">
        <v>44341</v>
      </c>
      <c r="E1652" s="1">
        <v>44371</v>
      </c>
      <c r="F1652">
        <v>5359</v>
      </c>
      <c r="G1652">
        <v>0</v>
      </c>
      <c r="H1652">
        <v>0</v>
      </c>
      <c r="I1652" s="1">
        <v>44349</v>
      </c>
      <c r="J1652">
        <v>8</v>
      </c>
      <c r="K1652">
        <v>0</v>
      </c>
    </row>
    <row r="1653" spans="1:11" x14ac:dyDescent="0.3">
      <c r="A1653" t="s">
        <v>11</v>
      </c>
      <c r="B1653" t="s">
        <v>31</v>
      </c>
      <c r="C1653">
        <v>6639236295</v>
      </c>
      <c r="D1653" s="1">
        <v>44230</v>
      </c>
      <c r="E1653" s="1">
        <v>44260</v>
      </c>
      <c r="F1653">
        <v>6075</v>
      </c>
      <c r="G1653">
        <v>0</v>
      </c>
      <c r="H1653">
        <v>0</v>
      </c>
      <c r="I1653" s="1">
        <v>44240</v>
      </c>
      <c r="J1653">
        <v>10</v>
      </c>
      <c r="K1653">
        <v>0</v>
      </c>
    </row>
    <row r="1654" spans="1:11" x14ac:dyDescent="0.3">
      <c r="A1654" t="s">
        <v>22</v>
      </c>
      <c r="B1654" t="s">
        <v>65</v>
      </c>
      <c r="C1654">
        <v>6640953472</v>
      </c>
      <c r="D1654" s="1">
        <v>44453</v>
      </c>
      <c r="E1654" s="1">
        <v>44483</v>
      </c>
      <c r="F1654">
        <v>5588</v>
      </c>
      <c r="G1654">
        <v>0</v>
      </c>
      <c r="H1654">
        <v>0</v>
      </c>
      <c r="I1654" s="1">
        <v>44470</v>
      </c>
      <c r="J1654">
        <v>17</v>
      </c>
      <c r="K1654">
        <v>0</v>
      </c>
    </row>
    <row r="1655" spans="1:11" x14ac:dyDescent="0.3">
      <c r="A1655" t="s">
        <v>13</v>
      </c>
      <c r="B1655" t="s">
        <v>51</v>
      </c>
      <c r="C1655">
        <v>6655280733</v>
      </c>
      <c r="D1655" s="1">
        <v>44212</v>
      </c>
      <c r="E1655" s="1">
        <v>44242</v>
      </c>
      <c r="F1655">
        <v>7075</v>
      </c>
      <c r="G1655">
        <v>0</v>
      </c>
      <c r="H1655">
        <v>0</v>
      </c>
      <c r="I1655" s="1">
        <v>44233</v>
      </c>
      <c r="J1655">
        <v>21</v>
      </c>
      <c r="K1655">
        <v>0</v>
      </c>
    </row>
    <row r="1656" spans="1:11" x14ac:dyDescent="0.3">
      <c r="A1656" t="s">
        <v>22</v>
      </c>
      <c r="B1656" t="s">
        <v>58</v>
      </c>
      <c r="C1656">
        <v>6656581289</v>
      </c>
      <c r="D1656" s="1">
        <v>44149</v>
      </c>
      <c r="E1656" s="1">
        <v>44179</v>
      </c>
      <c r="F1656">
        <v>6003</v>
      </c>
      <c r="G1656">
        <v>0</v>
      </c>
      <c r="H1656">
        <v>0</v>
      </c>
      <c r="I1656" s="1">
        <v>44177</v>
      </c>
      <c r="J1656">
        <v>28</v>
      </c>
      <c r="K1656">
        <v>0</v>
      </c>
    </row>
    <row r="1657" spans="1:11" x14ac:dyDescent="0.3">
      <c r="A1657" t="s">
        <v>17</v>
      </c>
      <c r="B1657" t="s">
        <v>34</v>
      </c>
      <c r="C1657">
        <v>6659854030</v>
      </c>
      <c r="D1657" s="1">
        <v>43865</v>
      </c>
      <c r="E1657" s="1">
        <v>43895</v>
      </c>
      <c r="F1657">
        <v>7504</v>
      </c>
      <c r="G1657">
        <v>0</v>
      </c>
      <c r="H1657">
        <v>0</v>
      </c>
      <c r="I1657" s="1">
        <v>43897</v>
      </c>
      <c r="J1657">
        <v>32</v>
      </c>
      <c r="K1657">
        <v>2</v>
      </c>
    </row>
    <row r="1658" spans="1:11" x14ac:dyDescent="0.3">
      <c r="A1658" t="s">
        <v>22</v>
      </c>
      <c r="B1658" t="s">
        <v>53</v>
      </c>
      <c r="C1658">
        <v>6662053878</v>
      </c>
      <c r="D1658" s="1">
        <v>44460</v>
      </c>
      <c r="E1658" s="1">
        <v>44490</v>
      </c>
      <c r="F1658">
        <v>6147</v>
      </c>
      <c r="G1658">
        <v>0</v>
      </c>
      <c r="H1658">
        <v>0</v>
      </c>
      <c r="I1658" s="1">
        <v>44490</v>
      </c>
      <c r="J1658">
        <v>30</v>
      </c>
      <c r="K1658">
        <v>0</v>
      </c>
    </row>
    <row r="1659" spans="1:11" x14ac:dyDescent="0.3">
      <c r="A1659" t="s">
        <v>13</v>
      </c>
      <c r="B1659" t="s">
        <v>29</v>
      </c>
      <c r="C1659">
        <v>1463367901</v>
      </c>
      <c r="D1659" s="1">
        <v>44300</v>
      </c>
      <c r="E1659" s="1">
        <v>44330</v>
      </c>
      <c r="F1659">
        <v>4560</v>
      </c>
      <c r="G1659">
        <v>1</v>
      </c>
      <c r="H1659">
        <v>1</v>
      </c>
      <c r="I1659" s="1">
        <v>44355</v>
      </c>
      <c r="J1659">
        <v>55</v>
      </c>
      <c r="K1659">
        <v>25</v>
      </c>
    </row>
    <row r="1660" spans="1:11" x14ac:dyDescent="0.3">
      <c r="A1660" t="s">
        <v>22</v>
      </c>
      <c r="B1660" t="s">
        <v>88</v>
      </c>
      <c r="C1660">
        <v>6674900941</v>
      </c>
      <c r="D1660" s="1">
        <v>44489</v>
      </c>
      <c r="E1660" s="1">
        <v>44519</v>
      </c>
      <c r="F1660">
        <v>4607</v>
      </c>
      <c r="G1660">
        <v>0</v>
      </c>
      <c r="H1660">
        <v>0</v>
      </c>
      <c r="I1660" s="1">
        <v>44510</v>
      </c>
      <c r="J1660">
        <v>21</v>
      </c>
      <c r="K1660">
        <v>0</v>
      </c>
    </row>
    <row r="1661" spans="1:11" x14ac:dyDescent="0.3">
      <c r="A1661" t="s">
        <v>17</v>
      </c>
      <c r="B1661" t="s">
        <v>34</v>
      </c>
      <c r="C1661">
        <v>6678784921</v>
      </c>
      <c r="D1661" s="1">
        <v>44123</v>
      </c>
      <c r="E1661" s="1">
        <v>44153</v>
      </c>
      <c r="F1661">
        <v>7437</v>
      </c>
      <c r="G1661">
        <v>0</v>
      </c>
      <c r="H1661">
        <v>0</v>
      </c>
      <c r="I1661" s="1">
        <v>44150</v>
      </c>
      <c r="J1661">
        <v>27</v>
      </c>
      <c r="K1661">
        <v>0</v>
      </c>
    </row>
    <row r="1662" spans="1:11" x14ac:dyDescent="0.3">
      <c r="A1662" t="s">
        <v>22</v>
      </c>
      <c r="B1662" t="s">
        <v>24</v>
      </c>
      <c r="C1662">
        <v>6681774550</v>
      </c>
      <c r="D1662" s="1">
        <v>44314</v>
      </c>
      <c r="E1662" s="1">
        <v>44344</v>
      </c>
      <c r="F1662">
        <v>6723</v>
      </c>
      <c r="G1662">
        <v>0</v>
      </c>
      <c r="H1662">
        <v>0</v>
      </c>
      <c r="I1662" s="1">
        <v>44339</v>
      </c>
      <c r="J1662">
        <v>25</v>
      </c>
      <c r="K1662">
        <v>0</v>
      </c>
    </row>
    <row r="1663" spans="1:11" x14ac:dyDescent="0.3">
      <c r="A1663" t="s">
        <v>22</v>
      </c>
      <c r="B1663" t="s">
        <v>23</v>
      </c>
      <c r="C1663">
        <v>6685297571</v>
      </c>
      <c r="D1663" s="1">
        <v>44345</v>
      </c>
      <c r="E1663" s="1">
        <v>44375</v>
      </c>
      <c r="F1663">
        <v>10106</v>
      </c>
      <c r="G1663">
        <v>1</v>
      </c>
      <c r="H1663">
        <v>0</v>
      </c>
      <c r="I1663" s="1">
        <v>44402</v>
      </c>
      <c r="J1663">
        <v>57</v>
      </c>
      <c r="K1663">
        <v>27</v>
      </c>
    </row>
    <row r="1664" spans="1:11" x14ac:dyDescent="0.3">
      <c r="A1664" t="s">
        <v>17</v>
      </c>
      <c r="B1664" t="s">
        <v>28</v>
      </c>
      <c r="C1664">
        <v>6685760751</v>
      </c>
      <c r="D1664" s="1">
        <v>44436</v>
      </c>
      <c r="E1664" s="1">
        <v>44466</v>
      </c>
      <c r="F1664">
        <v>7119</v>
      </c>
      <c r="G1664">
        <v>1</v>
      </c>
      <c r="H1664">
        <v>0</v>
      </c>
      <c r="I1664" s="1">
        <v>44464</v>
      </c>
      <c r="J1664">
        <v>28</v>
      </c>
      <c r="K1664">
        <v>0</v>
      </c>
    </row>
    <row r="1665" spans="1:11" x14ac:dyDescent="0.3">
      <c r="A1665" t="s">
        <v>22</v>
      </c>
      <c r="B1665" t="s">
        <v>36</v>
      </c>
      <c r="C1665">
        <v>6687811896</v>
      </c>
      <c r="D1665" s="1">
        <v>44353</v>
      </c>
      <c r="E1665" s="1">
        <v>44383</v>
      </c>
      <c r="F1665">
        <v>6374</v>
      </c>
      <c r="G1665">
        <v>0</v>
      </c>
      <c r="H1665">
        <v>0</v>
      </c>
      <c r="I1665" s="1">
        <v>44402</v>
      </c>
      <c r="J1665">
        <v>49</v>
      </c>
      <c r="K1665">
        <v>19</v>
      </c>
    </row>
    <row r="1666" spans="1:11" x14ac:dyDescent="0.3">
      <c r="A1666" t="s">
        <v>20</v>
      </c>
      <c r="B1666" t="s">
        <v>63</v>
      </c>
      <c r="C1666">
        <v>6689193712</v>
      </c>
      <c r="D1666" s="1">
        <v>43872</v>
      </c>
      <c r="E1666" s="1">
        <v>43902</v>
      </c>
      <c r="F1666">
        <v>2722</v>
      </c>
      <c r="G1666">
        <v>0</v>
      </c>
      <c r="H1666">
        <v>0</v>
      </c>
      <c r="I1666" s="1">
        <v>43905</v>
      </c>
      <c r="J1666">
        <v>33</v>
      </c>
      <c r="K1666">
        <v>3</v>
      </c>
    </row>
    <row r="1667" spans="1:11" x14ac:dyDescent="0.3">
      <c r="A1667" t="s">
        <v>22</v>
      </c>
      <c r="B1667" t="s">
        <v>78</v>
      </c>
      <c r="C1667">
        <v>6712328426</v>
      </c>
      <c r="D1667" s="1">
        <v>44093</v>
      </c>
      <c r="E1667" s="1">
        <v>44123</v>
      </c>
      <c r="F1667">
        <v>3362</v>
      </c>
      <c r="G1667">
        <v>0</v>
      </c>
      <c r="H1667">
        <v>0</v>
      </c>
      <c r="I1667" s="1">
        <v>44114</v>
      </c>
      <c r="J1667">
        <v>21</v>
      </c>
      <c r="K1667">
        <v>0</v>
      </c>
    </row>
    <row r="1668" spans="1:11" x14ac:dyDescent="0.3">
      <c r="A1668" t="s">
        <v>20</v>
      </c>
      <c r="B1668" t="s">
        <v>25</v>
      </c>
      <c r="C1668">
        <v>6712873885</v>
      </c>
      <c r="D1668" s="1">
        <v>43906</v>
      </c>
      <c r="E1668" s="1">
        <v>43936</v>
      </c>
      <c r="F1668">
        <v>3375</v>
      </c>
      <c r="G1668">
        <v>0</v>
      </c>
      <c r="H1668">
        <v>0</v>
      </c>
      <c r="I1668" s="1">
        <v>43936</v>
      </c>
      <c r="J1668">
        <v>30</v>
      </c>
      <c r="K1668">
        <v>0</v>
      </c>
    </row>
    <row r="1669" spans="1:11" x14ac:dyDescent="0.3">
      <c r="A1669" t="s">
        <v>11</v>
      </c>
      <c r="B1669" t="s">
        <v>39</v>
      </c>
      <c r="C1669">
        <v>6713223940</v>
      </c>
      <c r="D1669" s="1">
        <v>44017</v>
      </c>
      <c r="E1669" s="1">
        <v>44047</v>
      </c>
      <c r="F1669">
        <v>5553</v>
      </c>
      <c r="G1669">
        <v>0</v>
      </c>
      <c r="H1669">
        <v>0</v>
      </c>
      <c r="I1669" s="1">
        <v>44042</v>
      </c>
      <c r="J1669">
        <v>25</v>
      </c>
      <c r="K1669">
        <v>0</v>
      </c>
    </row>
    <row r="1670" spans="1:11" x14ac:dyDescent="0.3">
      <c r="A1670" t="s">
        <v>22</v>
      </c>
      <c r="B1670" t="s">
        <v>36</v>
      </c>
      <c r="C1670">
        <v>6714694728</v>
      </c>
      <c r="D1670" s="1">
        <v>44140</v>
      </c>
      <c r="E1670" s="1">
        <v>44170</v>
      </c>
      <c r="F1670">
        <v>4161</v>
      </c>
      <c r="G1670">
        <v>1</v>
      </c>
      <c r="H1670">
        <v>0</v>
      </c>
      <c r="I1670" s="1">
        <v>44195</v>
      </c>
      <c r="J1670">
        <v>55</v>
      </c>
      <c r="K1670">
        <v>25</v>
      </c>
    </row>
    <row r="1671" spans="1:11" x14ac:dyDescent="0.3">
      <c r="A1671" t="s">
        <v>22</v>
      </c>
      <c r="B1671" t="s">
        <v>78</v>
      </c>
      <c r="C1671">
        <v>6719635094</v>
      </c>
      <c r="D1671" s="1">
        <v>44249</v>
      </c>
      <c r="E1671" s="1">
        <v>44279</v>
      </c>
      <c r="F1671">
        <v>4956</v>
      </c>
      <c r="G1671">
        <v>0</v>
      </c>
      <c r="H1671">
        <v>0</v>
      </c>
      <c r="I1671" s="1">
        <v>44277</v>
      </c>
      <c r="J1671">
        <v>28</v>
      </c>
      <c r="K1671">
        <v>0</v>
      </c>
    </row>
    <row r="1672" spans="1:11" x14ac:dyDescent="0.3">
      <c r="A1672" t="s">
        <v>17</v>
      </c>
      <c r="B1672" t="s">
        <v>112</v>
      </c>
      <c r="C1672">
        <v>6723004451</v>
      </c>
      <c r="D1672" s="1">
        <v>43972</v>
      </c>
      <c r="E1672" s="1">
        <v>44002</v>
      </c>
      <c r="F1672">
        <v>6020</v>
      </c>
      <c r="G1672">
        <v>0</v>
      </c>
      <c r="H1672">
        <v>0</v>
      </c>
      <c r="I1672" s="1">
        <v>44002</v>
      </c>
      <c r="J1672">
        <v>30</v>
      </c>
      <c r="K1672">
        <v>0</v>
      </c>
    </row>
    <row r="1673" spans="1:11" x14ac:dyDescent="0.3">
      <c r="A1673" t="s">
        <v>20</v>
      </c>
      <c r="B1673" t="s">
        <v>25</v>
      </c>
      <c r="C1673">
        <v>6726677387</v>
      </c>
      <c r="D1673" s="1">
        <v>44458</v>
      </c>
      <c r="E1673" s="1">
        <v>44488</v>
      </c>
      <c r="F1673">
        <v>5016</v>
      </c>
      <c r="G1673">
        <v>0</v>
      </c>
      <c r="H1673">
        <v>0</v>
      </c>
      <c r="I1673" s="1">
        <v>44493</v>
      </c>
      <c r="J1673">
        <v>35</v>
      </c>
      <c r="K1673">
        <v>5</v>
      </c>
    </row>
    <row r="1674" spans="1:11" x14ac:dyDescent="0.3">
      <c r="A1674" t="s">
        <v>11</v>
      </c>
      <c r="B1674" t="s">
        <v>76</v>
      </c>
      <c r="C1674">
        <v>6727591183</v>
      </c>
      <c r="D1674" s="1">
        <v>44178</v>
      </c>
      <c r="E1674" s="1">
        <v>44208</v>
      </c>
      <c r="F1674">
        <v>7300</v>
      </c>
      <c r="G1674">
        <v>0</v>
      </c>
      <c r="H1674">
        <v>0</v>
      </c>
      <c r="I1674" s="1">
        <v>44200</v>
      </c>
      <c r="J1674">
        <v>22</v>
      </c>
      <c r="K1674">
        <v>0</v>
      </c>
    </row>
    <row r="1675" spans="1:11" x14ac:dyDescent="0.3">
      <c r="A1675" t="s">
        <v>11</v>
      </c>
      <c r="B1675" t="s">
        <v>57</v>
      </c>
      <c r="C1675">
        <v>6732317450</v>
      </c>
      <c r="D1675" s="1">
        <v>44492</v>
      </c>
      <c r="E1675" s="1">
        <v>44522</v>
      </c>
      <c r="F1675">
        <v>6204</v>
      </c>
      <c r="G1675">
        <v>0</v>
      </c>
      <c r="H1675">
        <v>0</v>
      </c>
      <c r="I1675" s="1">
        <v>44536</v>
      </c>
      <c r="J1675">
        <v>44</v>
      </c>
      <c r="K1675">
        <v>14</v>
      </c>
    </row>
    <row r="1676" spans="1:11" x14ac:dyDescent="0.3">
      <c r="A1676" t="s">
        <v>13</v>
      </c>
      <c r="B1676" t="s">
        <v>27</v>
      </c>
      <c r="C1676">
        <v>3515319067</v>
      </c>
      <c r="D1676" s="1">
        <v>44302</v>
      </c>
      <c r="E1676" s="1">
        <v>44332</v>
      </c>
      <c r="F1676">
        <v>8874</v>
      </c>
      <c r="G1676">
        <v>1</v>
      </c>
      <c r="H1676">
        <v>1</v>
      </c>
      <c r="I1676" s="1">
        <v>44322</v>
      </c>
      <c r="J1676">
        <v>20</v>
      </c>
      <c r="K1676">
        <v>0</v>
      </c>
    </row>
    <row r="1677" spans="1:11" x14ac:dyDescent="0.3">
      <c r="A1677" t="s">
        <v>17</v>
      </c>
      <c r="B1677" t="s">
        <v>42</v>
      </c>
      <c r="C1677">
        <v>6734044490</v>
      </c>
      <c r="D1677" s="1">
        <v>44382</v>
      </c>
      <c r="E1677" s="1">
        <v>44412</v>
      </c>
      <c r="F1677">
        <v>1315</v>
      </c>
      <c r="G1677">
        <v>0</v>
      </c>
      <c r="H1677">
        <v>0</v>
      </c>
      <c r="I1677" s="1">
        <v>44409</v>
      </c>
      <c r="J1677">
        <v>27</v>
      </c>
      <c r="K1677">
        <v>0</v>
      </c>
    </row>
    <row r="1678" spans="1:11" x14ac:dyDescent="0.3">
      <c r="A1678" t="s">
        <v>13</v>
      </c>
      <c r="B1678" t="s">
        <v>92</v>
      </c>
      <c r="C1678">
        <v>4865860838</v>
      </c>
      <c r="D1678" s="1">
        <v>44302</v>
      </c>
      <c r="E1678" s="1">
        <v>44332</v>
      </c>
      <c r="F1678">
        <v>5257</v>
      </c>
      <c r="G1678">
        <v>1</v>
      </c>
      <c r="H1678">
        <v>0</v>
      </c>
      <c r="I1678" s="1">
        <v>44335</v>
      </c>
      <c r="J1678">
        <v>33</v>
      </c>
      <c r="K1678">
        <v>3</v>
      </c>
    </row>
    <row r="1679" spans="1:11" x14ac:dyDescent="0.3">
      <c r="A1679" t="s">
        <v>13</v>
      </c>
      <c r="B1679" t="s">
        <v>56</v>
      </c>
      <c r="C1679">
        <v>1714365400</v>
      </c>
      <c r="D1679" s="1">
        <v>44307</v>
      </c>
      <c r="E1679" s="1">
        <v>44337</v>
      </c>
      <c r="F1679">
        <v>4038</v>
      </c>
      <c r="G1679">
        <v>1</v>
      </c>
      <c r="H1679">
        <v>0</v>
      </c>
      <c r="I1679" s="1">
        <v>44324</v>
      </c>
      <c r="J1679">
        <v>17</v>
      </c>
      <c r="K1679">
        <v>0</v>
      </c>
    </row>
    <row r="1680" spans="1:11" x14ac:dyDescent="0.3">
      <c r="A1680" t="s">
        <v>13</v>
      </c>
      <c r="B1680" t="s">
        <v>68</v>
      </c>
      <c r="C1680">
        <v>6741751706</v>
      </c>
      <c r="D1680" s="1">
        <v>44272</v>
      </c>
      <c r="E1680" s="1">
        <v>44302</v>
      </c>
      <c r="F1680">
        <v>9622</v>
      </c>
      <c r="G1680">
        <v>0</v>
      </c>
      <c r="H1680">
        <v>0</v>
      </c>
      <c r="I1680" s="1">
        <v>44285</v>
      </c>
      <c r="J1680">
        <v>13</v>
      </c>
      <c r="K1680">
        <v>0</v>
      </c>
    </row>
    <row r="1681" spans="1:11" x14ac:dyDescent="0.3">
      <c r="A1681" t="s">
        <v>22</v>
      </c>
      <c r="B1681" t="s">
        <v>53</v>
      </c>
      <c r="C1681">
        <v>6746571543</v>
      </c>
      <c r="D1681" s="1">
        <v>44311</v>
      </c>
      <c r="E1681" s="1">
        <v>44341</v>
      </c>
      <c r="F1681">
        <v>4362</v>
      </c>
      <c r="G1681">
        <v>0</v>
      </c>
      <c r="H1681">
        <v>0</v>
      </c>
      <c r="I1681" s="1">
        <v>44335</v>
      </c>
      <c r="J1681">
        <v>24</v>
      </c>
      <c r="K1681">
        <v>0</v>
      </c>
    </row>
    <row r="1682" spans="1:11" x14ac:dyDescent="0.3">
      <c r="A1682" t="s">
        <v>20</v>
      </c>
      <c r="B1682" t="s">
        <v>69</v>
      </c>
      <c r="C1682">
        <v>6753688990</v>
      </c>
      <c r="D1682" s="1">
        <v>44212</v>
      </c>
      <c r="E1682" s="1">
        <v>44242</v>
      </c>
      <c r="F1682">
        <v>6139</v>
      </c>
      <c r="G1682">
        <v>0</v>
      </c>
      <c r="H1682">
        <v>0</v>
      </c>
      <c r="I1682" s="1">
        <v>44232</v>
      </c>
      <c r="J1682">
        <v>20</v>
      </c>
      <c r="K1682">
        <v>0</v>
      </c>
    </row>
    <row r="1683" spans="1:11" x14ac:dyDescent="0.3">
      <c r="A1683" t="s">
        <v>22</v>
      </c>
      <c r="B1683" t="s">
        <v>53</v>
      </c>
      <c r="C1683">
        <v>6759921255</v>
      </c>
      <c r="D1683" s="1">
        <v>44477</v>
      </c>
      <c r="E1683" s="1">
        <v>44507</v>
      </c>
      <c r="F1683">
        <v>6918</v>
      </c>
      <c r="G1683">
        <v>0</v>
      </c>
      <c r="H1683">
        <v>0</v>
      </c>
      <c r="I1683" s="1">
        <v>44502</v>
      </c>
      <c r="J1683">
        <v>25</v>
      </c>
      <c r="K1683">
        <v>0</v>
      </c>
    </row>
    <row r="1684" spans="1:11" x14ac:dyDescent="0.3">
      <c r="A1684" t="s">
        <v>13</v>
      </c>
      <c r="B1684" t="s">
        <v>16</v>
      </c>
      <c r="C1684">
        <v>6762807531</v>
      </c>
      <c r="D1684" s="1">
        <v>44109</v>
      </c>
      <c r="E1684" s="1">
        <v>44139</v>
      </c>
      <c r="F1684">
        <v>9791</v>
      </c>
      <c r="G1684">
        <v>0</v>
      </c>
      <c r="H1684">
        <v>0</v>
      </c>
      <c r="I1684" s="1">
        <v>44143</v>
      </c>
      <c r="J1684">
        <v>34</v>
      </c>
      <c r="K1684">
        <v>4</v>
      </c>
    </row>
    <row r="1685" spans="1:11" x14ac:dyDescent="0.3">
      <c r="A1685" t="s">
        <v>11</v>
      </c>
      <c r="B1685" t="s">
        <v>61</v>
      </c>
      <c r="C1685">
        <v>6780577164</v>
      </c>
      <c r="D1685" s="1">
        <v>44083</v>
      </c>
      <c r="E1685" s="1">
        <v>44113</v>
      </c>
      <c r="F1685">
        <v>7534</v>
      </c>
      <c r="G1685">
        <v>0</v>
      </c>
      <c r="H1685">
        <v>0</v>
      </c>
      <c r="I1685" s="1">
        <v>44114</v>
      </c>
      <c r="J1685">
        <v>31</v>
      </c>
      <c r="K1685">
        <v>1</v>
      </c>
    </row>
    <row r="1686" spans="1:11" x14ac:dyDescent="0.3">
      <c r="A1686" t="s">
        <v>11</v>
      </c>
      <c r="B1686" t="s">
        <v>54</v>
      </c>
      <c r="C1686">
        <v>6784166467</v>
      </c>
      <c r="D1686" s="1">
        <v>44032</v>
      </c>
      <c r="E1686" s="1">
        <v>44062</v>
      </c>
      <c r="F1686">
        <v>6357</v>
      </c>
      <c r="G1686">
        <v>0</v>
      </c>
      <c r="H1686">
        <v>0</v>
      </c>
      <c r="I1686" s="1">
        <v>44060</v>
      </c>
      <c r="J1686">
        <v>28</v>
      </c>
      <c r="K1686">
        <v>0</v>
      </c>
    </row>
    <row r="1687" spans="1:11" x14ac:dyDescent="0.3">
      <c r="A1687" t="s">
        <v>20</v>
      </c>
      <c r="B1687" t="s">
        <v>43</v>
      </c>
      <c r="C1687">
        <v>6791824606</v>
      </c>
      <c r="D1687" s="1">
        <v>44464</v>
      </c>
      <c r="E1687" s="1">
        <v>44494</v>
      </c>
      <c r="F1687">
        <v>3945</v>
      </c>
      <c r="G1687">
        <v>0</v>
      </c>
      <c r="H1687">
        <v>0</v>
      </c>
      <c r="I1687" s="1">
        <v>44469</v>
      </c>
      <c r="J1687">
        <v>5</v>
      </c>
      <c r="K1687">
        <v>0</v>
      </c>
    </row>
    <row r="1688" spans="1:11" x14ac:dyDescent="0.3">
      <c r="A1688" t="s">
        <v>22</v>
      </c>
      <c r="B1688" t="s">
        <v>58</v>
      </c>
      <c r="C1688">
        <v>6791929008</v>
      </c>
      <c r="D1688" s="1">
        <v>43863</v>
      </c>
      <c r="E1688" s="1">
        <v>43893</v>
      </c>
      <c r="F1688">
        <v>4492</v>
      </c>
      <c r="G1688">
        <v>0</v>
      </c>
      <c r="H1688">
        <v>0</v>
      </c>
      <c r="I1688" s="1">
        <v>43900</v>
      </c>
      <c r="J1688">
        <v>37</v>
      </c>
      <c r="K1688">
        <v>7</v>
      </c>
    </row>
    <row r="1689" spans="1:11" x14ac:dyDescent="0.3">
      <c r="A1689" t="s">
        <v>20</v>
      </c>
      <c r="B1689" t="s">
        <v>63</v>
      </c>
      <c r="C1689">
        <v>6793125916</v>
      </c>
      <c r="D1689" s="1">
        <v>44179</v>
      </c>
      <c r="E1689" s="1">
        <v>44209</v>
      </c>
      <c r="F1689">
        <v>4086</v>
      </c>
      <c r="G1689">
        <v>1</v>
      </c>
      <c r="H1689">
        <v>0</v>
      </c>
      <c r="I1689" s="1">
        <v>44210</v>
      </c>
      <c r="J1689">
        <v>31</v>
      </c>
      <c r="K1689">
        <v>1</v>
      </c>
    </row>
    <row r="1690" spans="1:11" x14ac:dyDescent="0.3">
      <c r="A1690" t="s">
        <v>13</v>
      </c>
      <c r="B1690" t="s">
        <v>106</v>
      </c>
      <c r="C1690">
        <v>6805978922</v>
      </c>
      <c r="D1690" s="1">
        <v>43838</v>
      </c>
      <c r="E1690" s="1">
        <v>43868</v>
      </c>
      <c r="F1690">
        <v>6392</v>
      </c>
      <c r="G1690">
        <v>0</v>
      </c>
      <c r="H1690">
        <v>0</v>
      </c>
      <c r="I1690" s="1">
        <v>43881</v>
      </c>
      <c r="J1690">
        <v>43</v>
      </c>
      <c r="K1690">
        <v>13</v>
      </c>
    </row>
    <row r="1691" spans="1:11" x14ac:dyDescent="0.3">
      <c r="A1691" t="s">
        <v>17</v>
      </c>
      <c r="B1691" t="s">
        <v>28</v>
      </c>
      <c r="C1691">
        <v>6810105370</v>
      </c>
      <c r="D1691" s="1">
        <v>44207</v>
      </c>
      <c r="E1691" s="1">
        <v>44237</v>
      </c>
      <c r="F1691">
        <v>9282</v>
      </c>
      <c r="G1691">
        <v>0</v>
      </c>
      <c r="H1691">
        <v>0</v>
      </c>
      <c r="I1691" s="1">
        <v>44227</v>
      </c>
      <c r="J1691">
        <v>20</v>
      </c>
      <c r="K1691">
        <v>0</v>
      </c>
    </row>
    <row r="1692" spans="1:11" x14ac:dyDescent="0.3">
      <c r="A1692" t="s">
        <v>17</v>
      </c>
      <c r="B1692" t="s">
        <v>42</v>
      </c>
      <c r="C1692">
        <v>6813183069</v>
      </c>
      <c r="D1692" s="1">
        <v>43983</v>
      </c>
      <c r="E1692" s="1">
        <v>44013</v>
      </c>
      <c r="F1692">
        <v>3441</v>
      </c>
      <c r="G1692">
        <v>0</v>
      </c>
      <c r="H1692">
        <v>0</v>
      </c>
      <c r="I1692" s="1">
        <v>44018</v>
      </c>
      <c r="J1692">
        <v>35</v>
      </c>
      <c r="K1692">
        <v>5</v>
      </c>
    </row>
    <row r="1693" spans="1:11" x14ac:dyDescent="0.3">
      <c r="A1693" t="s">
        <v>17</v>
      </c>
      <c r="B1693" t="s">
        <v>28</v>
      </c>
      <c r="C1693">
        <v>6814227281</v>
      </c>
      <c r="D1693" s="1">
        <v>43942</v>
      </c>
      <c r="E1693" s="1">
        <v>43972</v>
      </c>
      <c r="F1693">
        <v>9682</v>
      </c>
      <c r="G1693">
        <v>0</v>
      </c>
      <c r="H1693">
        <v>0</v>
      </c>
      <c r="I1693" s="1">
        <v>43960</v>
      </c>
      <c r="J1693">
        <v>18</v>
      </c>
      <c r="K1693">
        <v>0</v>
      </c>
    </row>
    <row r="1694" spans="1:11" x14ac:dyDescent="0.3">
      <c r="A1694" t="s">
        <v>11</v>
      </c>
      <c r="B1694" t="s">
        <v>38</v>
      </c>
      <c r="C1694">
        <v>6816625096</v>
      </c>
      <c r="D1694" s="1">
        <v>43992</v>
      </c>
      <c r="E1694" s="1">
        <v>44022</v>
      </c>
      <c r="F1694">
        <v>4752</v>
      </c>
      <c r="G1694">
        <v>0</v>
      </c>
      <c r="H1694">
        <v>0</v>
      </c>
      <c r="I1694" s="1">
        <v>44020</v>
      </c>
      <c r="J1694">
        <v>28</v>
      </c>
      <c r="K1694">
        <v>0</v>
      </c>
    </row>
    <row r="1695" spans="1:11" x14ac:dyDescent="0.3">
      <c r="A1695" t="s">
        <v>20</v>
      </c>
      <c r="B1695" t="s">
        <v>108</v>
      </c>
      <c r="C1695">
        <v>6826164955</v>
      </c>
      <c r="D1695" s="1">
        <v>44307</v>
      </c>
      <c r="E1695" s="1">
        <v>44337</v>
      </c>
      <c r="F1695">
        <v>5165</v>
      </c>
      <c r="G1695">
        <v>0</v>
      </c>
      <c r="H1695">
        <v>0</v>
      </c>
      <c r="I1695" s="1">
        <v>44329</v>
      </c>
      <c r="J1695">
        <v>22</v>
      </c>
      <c r="K1695">
        <v>0</v>
      </c>
    </row>
    <row r="1696" spans="1:11" x14ac:dyDescent="0.3">
      <c r="A1696" t="s">
        <v>17</v>
      </c>
      <c r="B1696" t="s">
        <v>42</v>
      </c>
      <c r="C1696">
        <v>6830035207</v>
      </c>
      <c r="D1696" s="1">
        <v>44465</v>
      </c>
      <c r="E1696" s="1">
        <v>44495</v>
      </c>
      <c r="F1696">
        <v>3145</v>
      </c>
      <c r="G1696">
        <v>1</v>
      </c>
      <c r="H1696">
        <v>0</v>
      </c>
      <c r="I1696" s="1">
        <v>44504</v>
      </c>
      <c r="J1696">
        <v>39</v>
      </c>
      <c r="K1696">
        <v>9</v>
      </c>
    </row>
    <row r="1697" spans="1:11" x14ac:dyDescent="0.3">
      <c r="A1697" t="s">
        <v>13</v>
      </c>
      <c r="B1697" t="s">
        <v>106</v>
      </c>
      <c r="C1697">
        <v>9582586663</v>
      </c>
      <c r="D1697" s="1">
        <v>44308</v>
      </c>
      <c r="E1697" s="1">
        <v>44338</v>
      </c>
      <c r="F1697">
        <v>3311</v>
      </c>
      <c r="G1697">
        <v>1</v>
      </c>
      <c r="H1697">
        <v>0</v>
      </c>
      <c r="I1697" s="1">
        <v>44359</v>
      </c>
      <c r="J1697">
        <v>51</v>
      </c>
      <c r="K1697">
        <v>21</v>
      </c>
    </row>
    <row r="1698" spans="1:11" x14ac:dyDescent="0.3">
      <c r="A1698" t="s">
        <v>20</v>
      </c>
      <c r="B1698" t="s">
        <v>109</v>
      </c>
      <c r="C1698">
        <v>6843062937</v>
      </c>
      <c r="D1698" s="1">
        <v>43877</v>
      </c>
      <c r="E1698" s="1">
        <v>43907</v>
      </c>
      <c r="F1698">
        <v>4745</v>
      </c>
      <c r="G1698">
        <v>0</v>
      </c>
      <c r="H1698">
        <v>0</v>
      </c>
      <c r="I1698" s="1">
        <v>43907</v>
      </c>
      <c r="J1698">
        <v>30</v>
      </c>
      <c r="K1698">
        <v>0</v>
      </c>
    </row>
    <row r="1699" spans="1:11" x14ac:dyDescent="0.3">
      <c r="A1699" t="s">
        <v>11</v>
      </c>
      <c r="B1699" t="s">
        <v>50</v>
      </c>
      <c r="C1699">
        <v>6844525193</v>
      </c>
      <c r="D1699" s="1">
        <v>44120</v>
      </c>
      <c r="E1699" s="1">
        <v>44150</v>
      </c>
      <c r="F1699">
        <v>5876</v>
      </c>
      <c r="G1699">
        <v>0</v>
      </c>
      <c r="H1699">
        <v>0</v>
      </c>
      <c r="I1699" s="1">
        <v>44149</v>
      </c>
      <c r="J1699">
        <v>29</v>
      </c>
      <c r="K1699">
        <v>0</v>
      </c>
    </row>
    <row r="1700" spans="1:11" x14ac:dyDescent="0.3">
      <c r="A1700" t="s">
        <v>22</v>
      </c>
      <c r="B1700" t="s">
        <v>89</v>
      </c>
      <c r="C1700">
        <v>6845689075</v>
      </c>
      <c r="D1700" s="1">
        <v>44387</v>
      </c>
      <c r="E1700" s="1">
        <v>44417</v>
      </c>
      <c r="F1700">
        <v>4640</v>
      </c>
      <c r="G1700">
        <v>0</v>
      </c>
      <c r="H1700">
        <v>0</v>
      </c>
      <c r="I1700" s="1">
        <v>44427</v>
      </c>
      <c r="J1700">
        <v>40</v>
      </c>
      <c r="K1700">
        <v>10</v>
      </c>
    </row>
    <row r="1701" spans="1:11" x14ac:dyDescent="0.3">
      <c r="A1701" t="s">
        <v>13</v>
      </c>
      <c r="B1701" t="s">
        <v>95</v>
      </c>
      <c r="C1701">
        <v>6846122698</v>
      </c>
      <c r="D1701" s="1">
        <v>43981</v>
      </c>
      <c r="E1701" s="1">
        <v>44011</v>
      </c>
      <c r="F1701">
        <v>6822</v>
      </c>
      <c r="G1701">
        <v>0</v>
      </c>
      <c r="H1701">
        <v>0</v>
      </c>
      <c r="I1701" s="1">
        <v>44018</v>
      </c>
      <c r="J1701">
        <v>37</v>
      </c>
      <c r="K1701">
        <v>7</v>
      </c>
    </row>
    <row r="1702" spans="1:11" x14ac:dyDescent="0.3">
      <c r="A1702" t="s">
        <v>22</v>
      </c>
      <c r="B1702" t="s">
        <v>58</v>
      </c>
      <c r="C1702">
        <v>6863821110</v>
      </c>
      <c r="D1702" s="1">
        <v>43930</v>
      </c>
      <c r="E1702" s="1">
        <v>43960</v>
      </c>
      <c r="F1702">
        <v>6441</v>
      </c>
      <c r="G1702">
        <v>0</v>
      </c>
      <c r="H1702">
        <v>0</v>
      </c>
      <c r="I1702" s="1">
        <v>43958</v>
      </c>
      <c r="J1702">
        <v>28</v>
      </c>
      <c r="K1702">
        <v>0</v>
      </c>
    </row>
    <row r="1703" spans="1:11" x14ac:dyDescent="0.3">
      <c r="A1703" t="s">
        <v>13</v>
      </c>
      <c r="B1703" t="s">
        <v>74</v>
      </c>
      <c r="C1703">
        <v>4355586265</v>
      </c>
      <c r="D1703" s="1">
        <v>44317</v>
      </c>
      <c r="E1703" s="1">
        <v>44347</v>
      </c>
      <c r="F1703">
        <v>5553</v>
      </c>
      <c r="G1703">
        <v>1</v>
      </c>
      <c r="H1703">
        <v>0</v>
      </c>
      <c r="I1703" s="1">
        <v>44348</v>
      </c>
      <c r="J1703">
        <v>31</v>
      </c>
      <c r="K1703">
        <v>1</v>
      </c>
    </row>
    <row r="1704" spans="1:11" x14ac:dyDescent="0.3">
      <c r="A1704" t="s">
        <v>11</v>
      </c>
      <c r="B1704" t="s">
        <v>54</v>
      </c>
      <c r="C1704">
        <v>6870131864</v>
      </c>
      <c r="D1704" s="1">
        <v>44468</v>
      </c>
      <c r="E1704" s="1">
        <v>44498</v>
      </c>
      <c r="F1704">
        <v>4381</v>
      </c>
      <c r="G1704">
        <v>0</v>
      </c>
      <c r="H1704">
        <v>0</v>
      </c>
      <c r="I1704" s="1">
        <v>44481</v>
      </c>
      <c r="J1704">
        <v>13</v>
      </c>
      <c r="K1704">
        <v>0</v>
      </c>
    </row>
    <row r="1705" spans="1:11" x14ac:dyDescent="0.3">
      <c r="A1705" t="s">
        <v>20</v>
      </c>
      <c r="B1705" t="s">
        <v>108</v>
      </c>
      <c r="C1705">
        <v>6873740038</v>
      </c>
      <c r="D1705" s="1">
        <v>43929</v>
      </c>
      <c r="E1705" s="1">
        <v>43959</v>
      </c>
      <c r="F1705">
        <v>4514</v>
      </c>
      <c r="G1705">
        <v>0</v>
      </c>
      <c r="H1705">
        <v>0</v>
      </c>
      <c r="I1705" s="1">
        <v>43946</v>
      </c>
      <c r="J1705">
        <v>17</v>
      </c>
      <c r="K1705">
        <v>0</v>
      </c>
    </row>
    <row r="1706" spans="1:11" x14ac:dyDescent="0.3">
      <c r="A1706" t="s">
        <v>20</v>
      </c>
      <c r="B1706" t="s">
        <v>43</v>
      </c>
      <c r="C1706">
        <v>6876100884</v>
      </c>
      <c r="D1706" s="1">
        <v>44179</v>
      </c>
      <c r="E1706" s="1">
        <v>44209</v>
      </c>
      <c r="F1706">
        <v>3671</v>
      </c>
      <c r="G1706">
        <v>0</v>
      </c>
      <c r="H1706">
        <v>0</v>
      </c>
      <c r="I1706" s="1">
        <v>44190</v>
      </c>
      <c r="J1706">
        <v>11</v>
      </c>
      <c r="K1706">
        <v>0</v>
      </c>
    </row>
    <row r="1707" spans="1:11" x14ac:dyDescent="0.3">
      <c r="A1707" t="s">
        <v>11</v>
      </c>
      <c r="B1707" t="s">
        <v>73</v>
      </c>
      <c r="C1707">
        <v>6878013470</v>
      </c>
      <c r="D1707" s="1">
        <v>44102</v>
      </c>
      <c r="E1707" s="1">
        <v>44132</v>
      </c>
      <c r="F1707">
        <v>5110</v>
      </c>
      <c r="G1707">
        <v>0</v>
      </c>
      <c r="H1707">
        <v>0</v>
      </c>
      <c r="I1707" s="1">
        <v>44121</v>
      </c>
      <c r="J1707">
        <v>19</v>
      </c>
      <c r="K1707">
        <v>0</v>
      </c>
    </row>
    <row r="1708" spans="1:11" x14ac:dyDescent="0.3">
      <c r="A1708" t="s">
        <v>22</v>
      </c>
      <c r="B1708" t="s">
        <v>23</v>
      </c>
      <c r="C1708">
        <v>6878680146</v>
      </c>
      <c r="D1708" s="1">
        <v>44507</v>
      </c>
      <c r="E1708" s="1">
        <v>44537</v>
      </c>
      <c r="F1708">
        <v>5284</v>
      </c>
      <c r="G1708">
        <v>0</v>
      </c>
      <c r="H1708">
        <v>0</v>
      </c>
      <c r="I1708" s="1">
        <v>44530</v>
      </c>
      <c r="J1708">
        <v>23</v>
      </c>
      <c r="K1708">
        <v>0</v>
      </c>
    </row>
    <row r="1709" spans="1:11" x14ac:dyDescent="0.3">
      <c r="A1709" t="s">
        <v>11</v>
      </c>
      <c r="B1709" t="s">
        <v>54</v>
      </c>
      <c r="C1709">
        <v>6879549553</v>
      </c>
      <c r="D1709" s="1">
        <v>44213</v>
      </c>
      <c r="E1709" s="1">
        <v>44243</v>
      </c>
      <c r="F1709">
        <v>4755</v>
      </c>
      <c r="G1709">
        <v>0</v>
      </c>
      <c r="H1709">
        <v>0</v>
      </c>
      <c r="I1709" s="1">
        <v>44229</v>
      </c>
      <c r="J1709">
        <v>16</v>
      </c>
      <c r="K1709">
        <v>0</v>
      </c>
    </row>
    <row r="1710" spans="1:11" x14ac:dyDescent="0.3">
      <c r="A1710" t="s">
        <v>17</v>
      </c>
      <c r="B1710" t="s">
        <v>19</v>
      </c>
      <c r="C1710">
        <v>6882106680</v>
      </c>
      <c r="D1710" s="1">
        <v>43873</v>
      </c>
      <c r="E1710" s="1">
        <v>43903</v>
      </c>
      <c r="F1710">
        <v>6943</v>
      </c>
      <c r="G1710">
        <v>0</v>
      </c>
      <c r="H1710">
        <v>0</v>
      </c>
      <c r="I1710" s="1">
        <v>43894</v>
      </c>
      <c r="J1710">
        <v>21</v>
      </c>
      <c r="K1710">
        <v>0</v>
      </c>
    </row>
    <row r="1711" spans="1:11" x14ac:dyDescent="0.3">
      <c r="A1711" t="s">
        <v>17</v>
      </c>
      <c r="B1711" t="s">
        <v>18</v>
      </c>
      <c r="C1711">
        <v>6884520592</v>
      </c>
      <c r="D1711" s="1">
        <v>44522</v>
      </c>
      <c r="E1711" s="1">
        <v>44552</v>
      </c>
      <c r="F1711">
        <v>4489</v>
      </c>
      <c r="G1711">
        <v>0</v>
      </c>
      <c r="H1711">
        <v>0</v>
      </c>
      <c r="I1711" s="1">
        <v>44557</v>
      </c>
      <c r="J1711">
        <v>35</v>
      </c>
      <c r="K1711">
        <v>5</v>
      </c>
    </row>
    <row r="1712" spans="1:11" x14ac:dyDescent="0.3">
      <c r="A1712" t="s">
        <v>20</v>
      </c>
      <c r="B1712" t="s">
        <v>25</v>
      </c>
      <c r="C1712">
        <v>6885613614</v>
      </c>
      <c r="D1712" s="1">
        <v>43941</v>
      </c>
      <c r="E1712" s="1">
        <v>43971</v>
      </c>
      <c r="F1712">
        <v>3301</v>
      </c>
      <c r="G1712">
        <v>0</v>
      </c>
      <c r="H1712">
        <v>0</v>
      </c>
      <c r="I1712" s="1">
        <v>43963</v>
      </c>
      <c r="J1712">
        <v>22</v>
      </c>
      <c r="K1712">
        <v>0</v>
      </c>
    </row>
    <row r="1713" spans="1:11" x14ac:dyDescent="0.3">
      <c r="A1713" t="s">
        <v>22</v>
      </c>
      <c r="B1713" t="s">
        <v>26</v>
      </c>
      <c r="C1713">
        <v>6892063887</v>
      </c>
      <c r="D1713" s="1">
        <v>44304</v>
      </c>
      <c r="E1713" s="1">
        <v>44334</v>
      </c>
      <c r="F1713">
        <v>5844</v>
      </c>
      <c r="G1713">
        <v>0</v>
      </c>
      <c r="H1713">
        <v>0</v>
      </c>
      <c r="I1713" s="1">
        <v>44312</v>
      </c>
      <c r="J1713">
        <v>8</v>
      </c>
      <c r="K1713">
        <v>0</v>
      </c>
    </row>
    <row r="1714" spans="1:11" x14ac:dyDescent="0.3">
      <c r="A1714" t="s">
        <v>13</v>
      </c>
      <c r="B1714" t="s">
        <v>62</v>
      </c>
      <c r="C1714">
        <v>6895920102</v>
      </c>
      <c r="D1714" s="1">
        <v>43982</v>
      </c>
      <c r="E1714" s="1">
        <v>44012</v>
      </c>
      <c r="F1714">
        <v>6513</v>
      </c>
      <c r="G1714">
        <v>0</v>
      </c>
      <c r="H1714">
        <v>0</v>
      </c>
      <c r="I1714" s="1">
        <v>44009</v>
      </c>
      <c r="J1714">
        <v>27</v>
      </c>
      <c r="K1714">
        <v>0</v>
      </c>
    </row>
    <row r="1715" spans="1:11" x14ac:dyDescent="0.3">
      <c r="A1715" t="s">
        <v>11</v>
      </c>
      <c r="B1715" t="s">
        <v>31</v>
      </c>
      <c r="C1715">
        <v>6895927608</v>
      </c>
      <c r="D1715" s="1">
        <v>43846</v>
      </c>
      <c r="E1715" s="1">
        <v>43876</v>
      </c>
      <c r="F1715">
        <v>7837</v>
      </c>
      <c r="G1715">
        <v>0</v>
      </c>
      <c r="H1715">
        <v>0</v>
      </c>
      <c r="I1715" s="1">
        <v>43853</v>
      </c>
      <c r="J1715">
        <v>7</v>
      </c>
      <c r="K1715">
        <v>0</v>
      </c>
    </row>
    <row r="1716" spans="1:11" x14ac:dyDescent="0.3">
      <c r="A1716" t="s">
        <v>13</v>
      </c>
      <c r="B1716" t="s">
        <v>75</v>
      </c>
      <c r="C1716">
        <v>6551061352</v>
      </c>
      <c r="D1716" s="1">
        <v>44322</v>
      </c>
      <c r="E1716" s="1">
        <v>44352</v>
      </c>
      <c r="F1716">
        <v>4983</v>
      </c>
      <c r="G1716">
        <v>1</v>
      </c>
      <c r="H1716">
        <v>1</v>
      </c>
      <c r="I1716" s="1">
        <v>44358</v>
      </c>
      <c r="J1716">
        <v>36</v>
      </c>
      <c r="K1716">
        <v>6</v>
      </c>
    </row>
    <row r="1717" spans="1:11" x14ac:dyDescent="0.3">
      <c r="A1717" t="s">
        <v>22</v>
      </c>
      <c r="B1717" t="s">
        <v>100</v>
      </c>
      <c r="C1717">
        <v>6902670844</v>
      </c>
      <c r="D1717" s="1">
        <v>44359</v>
      </c>
      <c r="E1717" s="1">
        <v>44389</v>
      </c>
      <c r="F1717">
        <v>4405</v>
      </c>
      <c r="G1717">
        <v>0</v>
      </c>
      <c r="H1717">
        <v>0</v>
      </c>
      <c r="I1717" s="1">
        <v>44375</v>
      </c>
      <c r="J1717">
        <v>16</v>
      </c>
      <c r="K1717">
        <v>0</v>
      </c>
    </row>
    <row r="1718" spans="1:11" x14ac:dyDescent="0.3">
      <c r="A1718" t="s">
        <v>22</v>
      </c>
      <c r="B1718" t="s">
        <v>100</v>
      </c>
      <c r="C1718">
        <v>6904628715</v>
      </c>
      <c r="D1718" s="1">
        <v>44159</v>
      </c>
      <c r="E1718" s="1">
        <v>44189</v>
      </c>
      <c r="F1718">
        <v>6507</v>
      </c>
      <c r="G1718">
        <v>0</v>
      </c>
      <c r="H1718">
        <v>0</v>
      </c>
      <c r="I1718" s="1">
        <v>44168</v>
      </c>
      <c r="J1718">
        <v>9</v>
      </c>
      <c r="K1718">
        <v>0</v>
      </c>
    </row>
    <row r="1719" spans="1:11" x14ac:dyDescent="0.3">
      <c r="A1719" t="s">
        <v>11</v>
      </c>
      <c r="B1719" t="s">
        <v>15</v>
      </c>
      <c r="C1719">
        <v>6906890052</v>
      </c>
      <c r="D1719" s="1">
        <v>44191</v>
      </c>
      <c r="E1719" s="1">
        <v>44221</v>
      </c>
      <c r="F1719">
        <v>7214</v>
      </c>
      <c r="G1719">
        <v>0</v>
      </c>
      <c r="H1719">
        <v>0</v>
      </c>
      <c r="I1719" s="1">
        <v>44204</v>
      </c>
      <c r="J1719">
        <v>13</v>
      </c>
      <c r="K1719">
        <v>0</v>
      </c>
    </row>
    <row r="1720" spans="1:11" x14ac:dyDescent="0.3">
      <c r="A1720" t="s">
        <v>22</v>
      </c>
      <c r="B1720" t="s">
        <v>65</v>
      </c>
      <c r="C1720">
        <v>6915911592</v>
      </c>
      <c r="D1720" s="1">
        <v>44218</v>
      </c>
      <c r="E1720" s="1">
        <v>44248</v>
      </c>
      <c r="F1720">
        <v>4312</v>
      </c>
      <c r="G1720">
        <v>0</v>
      </c>
      <c r="H1720">
        <v>0</v>
      </c>
      <c r="I1720" s="1">
        <v>44230</v>
      </c>
      <c r="J1720">
        <v>12</v>
      </c>
      <c r="K1720">
        <v>0</v>
      </c>
    </row>
    <row r="1721" spans="1:11" x14ac:dyDescent="0.3">
      <c r="A1721" t="s">
        <v>17</v>
      </c>
      <c r="B1721" t="s">
        <v>97</v>
      </c>
      <c r="C1721">
        <v>6922423741</v>
      </c>
      <c r="D1721" s="1">
        <v>43855</v>
      </c>
      <c r="E1721" s="1">
        <v>43885</v>
      </c>
      <c r="F1721">
        <v>6692</v>
      </c>
      <c r="G1721">
        <v>1</v>
      </c>
      <c r="H1721">
        <v>0</v>
      </c>
      <c r="I1721" s="1">
        <v>43902</v>
      </c>
      <c r="J1721">
        <v>47</v>
      </c>
      <c r="K1721">
        <v>17</v>
      </c>
    </row>
    <row r="1722" spans="1:11" x14ac:dyDescent="0.3">
      <c r="A1722" t="s">
        <v>17</v>
      </c>
      <c r="B1722" t="s">
        <v>112</v>
      </c>
      <c r="C1722">
        <v>6926621731</v>
      </c>
      <c r="D1722" s="1">
        <v>44503</v>
      </c>
      <c r="E1722" s="1">
        <v>44533</v>
      </c>
      <c r="F1722">
        <v>6467</v>
      </c>
      <c r="G1722">
        <v>0</v>
      </c>
      <c r="H1722">
        <v>0</v>
      </c>
      <c r="I1722" s="1">
        <v>44516</v>
      </c>
      <c r="J1722">
        <v>13</v>
      </c>
      <c r="K1722">
        <v>0</v>
      </c>
    </row>
    <row r="1723" spans="1:11" x14ac:dyDescent="0.3">
      <c r="A1723" t="s">
        <v>22</v>
      </c>
      <c r="B1723" t="s">
        <v>103</v>
      </c>
      <c r="C1723">
        <v>6929479378</v>
      </c>
      <c r="D1723" s="1">
        <v>43910</v>
      </c>
      <c r="E1723" s="1">
        <v>43940</v>
      </c>
      <c r="F1723">
        <v>2708</v>
      </c>
      <c r="G1723">
        <v>0</v>
      </c>
      <c r="H1723">
        <v>0</v>
      </c>
      <c r="I1723" s="1">
        <v>43932</v>
      </c>
      <c r="J1723">
        <v>22</v>
      </c>
      <c r="K1723">
        <v>0</v>
      </c>
    </row>
    <row r="1724" spans="1:11" x14ac:dyDescent="0.3">
      <c r="A1724" t="s">
        <v>11</v>
      </c>
      <c r="B1724" t="s">
        <v>49</v>
      </c>
      <c r="C1724">
        <v>6932718624</v>
      </c>
      <c r="D1724" s="1">
        <v>43877</v>
      </c>
      <c r="E1724" s="1">
        <v>43907</v>
      </c>
      <c r="F1724">
        <v>7279</v>
      </c>
      <c r="G1724">
        <v>0</v>
      </c>
      <c r="H1724">
        <v>0</v>
      </c>
      <c r="I1724" s="1">
        <v>43897</v>
      </c>
      <c r="J1724">
        <v>20</v>
      </c>
      <c r="K1724">
        <v>0</v>
      </c>
    </row>
    <row r="1725" spans="1:11" x14ac:dyDescent="0.3">
      <c r="A1725" t="s">
        <v>22</v>
      </c>
      <c r="B1725" t="s">
        <v>96</v>
      </c>
      <c r="C1725">
        <v>6937126139</v>
      </c>
      <c r="D1725" s="1">
        <v>44018</v>
      </c>
      <c r="E1725" s="1">
        <v>44048</v>
      </c>
      <c r="F1725">
        <v>5274</v>
      </c>
      <c r="G1725">
        <v>0</v>
      </c>
      <c r="H1725">
        <v>0</v>
      </c>
      <c r="I1725" s="1">
        <v>44048</v>
      </c>
      <c r="J1725">
        <v>30</v>
      </c>
      <c r="K1725">
        <v>0</v>
      </c>
    </row>
    <row r="1726" spans="1:11" x14ac:dyDescent="0.3">
      <c r="A1726" t="s">
        <v>13</v>
      </c>
      <c r="B1726" t="s">
        <v>75</v>
      </c>
      <c r="C1726">
        <v>2207769609</v>
      </c>
      <c r="D1726" s="1">
        <v>44323</v>
      </c>
      <c r="E1726" s="1">
        <v>44353</v>
      </c>
      <c r="F1726">
        <v>5022</v>
      </c>
      <c r="G1726">
        <v>1</v>
      </c>
      <c r="H1726">
        <v>0</v>
      </c>
      <c r="I1726" s="1">
        <v>44353</v>
      </c>
      <c r="J1726">
        <v>30</v>
      </c>
      <c r="K1726">
        <v>0</v>
      </c>
    </row>
    <row r="1727" spans="1:11" x14ac:dyDescent="0.3">
      <c r="A1727" t="s">
        <v>22</v>
      </c>
      <c r="B1727" t="s">
        <v>78</v>
      </c>
      <c r="C1727">
        <v>6946879920</v>
      </c>
      <c r="D1727" s="1">
        <v>44139</v>
      </c>
      <c r="E1727" s="1">
        <v>44169</v>
      </c>
      <c r="F1727">
        <v>3749</v>
      </c>
      <c r="G1727">
        <v>0</v>
      </c>
      <c r="H1727">
        <v>0</v>
      </c>
      <c r="I1727" s="1">
        <v>44158</v>
      </c>
      <c r="J1727">
        <v>19</v>
      </c>
      <c r="K1727">
        <v>0</v>
      </c>
    </row>
    <row r="1728" spans="1:11" x14ac:dyDescent="0.3">
      <c r="A1728" t="s">
        <v>20</v>
      </c>
      <c r="B1728" t="s">
        <v>43</v>
      </c>
      <c r="C1728">
        <v>6950783855</v>
      </c>
      <c r="D1728" s="1">
        <v>43911</v>
      </c>
      <c r="E1728" s="1">
        <v>43941</v>
      </c>
      <c r="F1728">
        <v>8813</v>
      </c>
      <c r="G1728">
        <v>1</v>
      </c>
      <c r="H1728">
        <v>0</v>
      </c>
      <c r="I1728" s="1">
        <v>43927</v>
      </c>
      <c r="J1728">
        <v>16</v>
      </c>
      <c r="K1728">
        <v>0</v>
      </c>
    </row>
    <row r="1729" spans="1:11" x14ac:dyDescent="0.3">
      <c r="A1729" t="s">
        <v>17</v>
      </c>
      <c r="B1729" t="s">
        <v>112</v>
      </c>
      <c r="C1729">
        <v>6959096166</v>
      </c>
      <c r="D1729" s="1">
        <v>44374</v>
      </c>
      <c r="E1729" s="1">
        <v>44404</v>
      </c>
      <c r="F1729">
        <v>5534</v>
      </c>
      <c r="G1729">
        <v>0</v>
      </c>
      <c r="H1729">
        <v>0</v>
      </c>
      <c r="I1729" s="1">
        <v>44397</v>
      </c>
      <c r="J1729">
        <v>23</v>
      </c>
      <c r="K1729">
        <v>0</v>
      </c>
    </row>
    <row r="1730" spans="1:11" x14ac:dyDescent="0.3">
      <c r="A1730" t="s">
        <v>20</v>
      </c>
      <c r="B1730" t="s">
        <v>90</v>
      </c>
      <c r="C1730">
        <v>6959534505</v>
      </c>
      <c r="D1730" s="1">
        <v>44150</v>
      </c>
      <c r="E1730" s="1">
        <v>44180</v>
      </c>
      <c r="F1730">
        <v>1036</v>
      </c>
      <c r="G1730">
        <v>0</v>
      </c>
      <c r="H1730">
        <v>0</v>
      </c>
      <c r="I1730" s="1">
        <v>44173</v>
      </c>
      <c r="J1730">
        <v>23</v>
      </c>
      <c r="K1730">
        <v>0</v>
      </c>
    </row>
    <row r="1731" spans="1:11" x14ac:dyDescent="0.3">
      <c r="A1731" t="s">
        <v>13</v>
      </c>
      <c r="B1731" t="s">
        <v>27</v>
      </c>
      <c r="C1731">
        <v>6960019922</v>
      </c>
      <c r="D1731" s="1">
        <v>44033</v>
      </c>
      <c r="E1731" s="1">
        <v>44063</v>
      </c>
      <c r="F1731">
        <v>7958</v>
      </c>
      <c r="G1731">
        <v>0</v>
      </c>
      <c r="H1731">
        <v>0</v>
      </c>
      <c r="I1731" s="1">
        <v>44041</v>
      </c>
      <c r="J1731">
        <v>8</v>
      </c>
      <c r="K1731">
        <v>0</v>
      </c>
    </row>
    <row r="1732" spans="1:11" x14ac:dyDescent="0.3">
      <c r="A1732" t="s">
        <v>22</v>
      </c>
      <c r="B1732" t="s">
        <v>100</v>
      </c>
      <c r="C1732">
        <v>6961910816</v>
      </c>
      <c r="D1732" s="1">
        <v>44434</v>
      </c>
      <c r="E1732" s="1">
        <v>44464</v>
      </c>
      <c r="F1732">
        <v>5978</v>
      </c>
      <c r="G1732">
        <v>1</v>
      </c>
      <c r="H1732">
        <v>0</v>
      </c>
      <c r="I1732" s="1">
        <v>44460</v>
      </c>
      <c r="J1732">
        <v>26</v>
      </c>
      <c r="K1732">
        <v>0</v>
      </c>
    </row>
    <row r="1733" spans="1:11" x14ac:dyDescent="0.3">
      <c r="A1733" t="s">
        <v>22</v>
      </c>
      <c r="B1733" t="s">
        <v>78</v>
      </c>
      <c r="C1733">
        <v>6964839828</v>
      </c>
      <c r="D1733" s="1">
        <v>44008</v>
      </c>
      <c r="E1733" s="1">
        <v>44038</v>
      </c>
      <c r="F1733">
        <v>6812</v>
      </c>
      <c r="G1733">
        <v>0</v>
      </c>
      <c r="H1733">
        <v>0</v>
      </c>
      <c r="I1733" s="1">
        <v>44035</v>
      </c>
      <c r="J1733">
        <v>27</v>
      </c>
      <c r="K1733">
        <v>0</v>
      </c>
    </row>
    <row r="1734" spans="1:11" x14ac:dyDescent="0.3">
      <c r="A1734" t="s">
        <v>11</v>
      </c>
      <c r="B1734" t="s">
        <v>54</v>
      </c>
      <c r="C1734">
        <v>6965323270</v>
      </c>
      <c r="D1734" s="1">
        <v>44250</v>
      </c>
      <c r="E1734" s="1">
        <v>44280</v>
      </c>
      <c r="F1734">
        <v>5898</v>
      </c>
      <c r="G1734">
        <v>0</v>
      </c>
      <c r="H1734">
        <v>0</v>
      </c>
      <c r="I1734" s="1">
        <v>44267</v>
      </c>
      <c r="J1734">
        <v>17</v>
      </c>
      <c r="K1734">
        <v>0</v>
      </c>
    </row>
    <row r="1735" spans="1:11" x14ac:dyDescent="0.3">
      <c r="A1735" t="s">
        <v>13</v>
      </c>
      <c r="B1735" t="s">
        <v>74</v>
      </c>
      <c r="C1735">
        <v>706375400</v>
      </c>
      <c r="D1735" s="1">
        <v>44328</v>
      </c>
      <c r="E1735" s="1">
        <v>44358</v>
      </c>
      <c r="F1735">
        <v>5499</v>
      </c>
      <c r="G1735">
        <v>1</v>
      </c>
      <c r="H1735">
        <v>0</v>
      </c>
      <c r="I1735" s="1">
        <v>44362</v>
      </c>
      <c r="J1735">
        <v>34</v>
      </c>
      <c r="K1735">
        <v>4</v>
      </c>
    </row>
    <row r="1736" spans="1:11" x14ac:dyDescent="0.3">
      <c r="A1736" t="s">
        <v>11</v>
      </c>
      <c r="B1736" t="s">
        <v>114</v>
      </c>
      <c r="C1736">
        <v>6970184838</v>
      </c>
      <c r="D1736" s="1">
        <v>44436</v>
      </c>
      <c r="E1736" s="1">
        <v>44466</v>
      </c>
      <c r="F1736">
        <v>8128</v>
      </c>
      <c r="G1736">
        <v>0</v>
      </c>
      <c r="H1736">
        <v>0</v>
      </c>
      <c r="I1736" s="1">
        <v>44461</v>
      </c>
      <c r="J1736">
        <v>25</v>
      </c>
      <c r="K1736">
        <v>0</v>
      </c>
    </row>
    <row r="1737" spans="1:11" x14ac:dyDescent="0.3">
      <c r="A1737" t="s">
        <v>20</v>
      </c>
      <c r="B1737" t="s">
        <v>43</v>
      </c>
      <c r="C1737">
        <v>6974701547</v>
      </c>
      <c r="D1737" s="1">
        <v>44101</v>
      </c>
      <c r="E1737" s="1">
        <v>44131</v>
      </c>
      <c r="F1737">
        <v>1422</v>
      </c>
      <c r="G1737">
        <v>0</v>
      </c>
      <c r="H1737">
        <v>0</v>
      </c>
      <c r="I1737" s="1">
        <v>44108</v>
      </c>
      <c r="J1737">
        <v>7</v>
      </c>
      <c r="K1737">
        <v>0</v>
      </c>
    </row>
    <row r="1738" spans="1:11" x14ac:dyDescent="0.3">
      <c r="A1738" t="s">
        <v>22</v>
      </c>
      <c r="B1738" t="s">
        <v>23</v>
      </c>
      <c r="C1738">
        <v>6984488539</v>
      </c>
      <c r="D1738" s="1">
        <v>44276</v>
      </c>
      <c r="E1738" s="1">
        <v>44306</v>
      </c>
      <c r="F1738">
        <v>8443</v>
      </c>
      <c r="G1738">
        <v>1</v>
      </c>
      <c r="H1738">
        <v>0</v>
      </c>
      <c r="I1738" s="1">
        <v>44336</v>
      </c>
      <c r="J1738">
        <v>60</v>
      </c>
      <c r="K1738">
        <v>30</v>
      </c>
    </row>
    <row r="1739" spans="1:11" x14ac:dyDescent="0.3">
      <c r="A1739" t="s">
        <v>17</v>
      </c>
      <c r="B1739" t="s">
        <v>112</v>
      </c>
      <c r="C1739">
        <v>6985831527</v>
      </c>
      <c r="D1739" s="1">
        <v>44491</v>
      </c>
      <c r="E1739" s="1">
        <v>44521</v>
      </c>
      <c r="F1739">
        <v>6672</v>
      </c>
      <c r="G1739">
        <v>0</v>
      </c>
      <c r="H1739">
        <v>0</v>
      </c>
      <c r="I1739" s="1">
        <v>44510</v>
      </c>
      <c r="J1739">
        <v>19</v>
      </c>
      <c r="K1739">
        <v>0</v>
      </c>
    </row>
    <row r="1740" spans="1:11" x14ac:dyDescent="0.3">
      <c r="A1740" t="s">
        <v>13</v>
      </c>
      <c r="B1740" t="s">
        <v>66</v>
      </c>
      <c r="C1740">
        <v>6988048839</v>
      </c>
      <c r="D1740" s="1">
        <v>43987</v>
      </c>
      <c r="E1740" s="1">
        <v>44017</v>
      </c>
      <c r="F1740">
        <v>7160</v>
      </c>
      <c r="G1740">
        <v>0</v>
      </c>
      <c r="H1740">
        <v>0</v>
      </c>
      <c r="I1740" s="1">
        <v>43988</v>
      </c>
      <c r="J1740">
        <v>1</v>
      </c>
      <c r="K1740">
        <v>0</v>
      </c>
    </row>
    <row r="1741" spans="1:11" x14ac:dyDescent="0.3">
      <c r="A1741" t="s">
        <v>17</v>
      </c>
      <c r="B1741" t="s">
        <v>30</v>
      </c>
      <c r="C1741">
        <v>6998465986</v>
      </c>
      <c r="D1741" s="1">
        <v>43875</v>
      </c>
      <c r="E1741" s="1">
        <v>43905</v>
      </c>
      <c r="F1741">
        <v>3005</v>
      </c>
      <c r="G1741">
        <v>0</v>
      </c>
      <c r="H1741">
        <v>0</v>
      </c>
      <c r="I1741" s="1">
        <v>43882</v>
      </c>
      <c r="J1741">
        <v>7</v>
      </c>
      <c r="K1741">
        <v>0</v>
      </c>
    </row>
    <row r="1742" spans="1:11" x14ac:dyDescent="0.3">
      <c r="A1742" t="s">
        <v>20</v>
      </c>
      <c r="B1742" t="s">
        <v>90</v>
      </c>
      <c r="C1742">
        <v>7005945991</v>
      </c>
      <c r="D1742" s="1">
        <v>44309</v>
      </c>
      <c r="E1742" s="1">
        <v>44339</v>
      </c>
      <c r="F1742">
        <v>3275</v>
      </c>
      <c r="G1742">
        <v>0</v>
      </c>
      <c r="H1742">
        <v>0</v>
      </c>
      <c r="I1742" s="1">
        <v>44342</v>
      </c>
      <c r="J1742">
        <v>33</v>
      </c>
      <c r="K1742">
        <v>3</v>
      </c>
    </row>
    <row r="1743" spans="1:11" x14ac:dyDescent="0.3">
      <c r="A1743" t="s">
        <v>17</v>
      </c>
      <c r="B1743" t="s">
        <v>112</v>
      </c>
      <c r="C1743">
        <v>7008503597</v>
      </c>
      <c r="D1743" s="1">
        <v>44198</v>
      </c>
      <c r="E1743" s="1">
        <v>44228</v>
      </c>
      <c r="F1743">
        <v>5066</v>
      </c>
      <c r="G1743">
        <v>0</v>
      </c>
      <c r="H1743">
        <v>0</v>
      </c>
      <c r="I1743" s="1">
        <v>44220</v>
      </c>
      <c r="J1743">
        <v>22</v>
      </c>
      <c r="K1743">
        <v>0</v>
      </c>
    </row>
    <row r="1744" spans="1:11" x14ac:dyDescent="0.3">
      <c r="A1744" t="s">
        <v>22</v>
      </c>
      <c r="B1744" t="s">
        <v>85</v>
      </c>
      <c r="C1744">
        <v>7009543833</v>
      </c>
      <c r="D1744" s="1">
        <v>44046</v>
      </c>
      <c r="E1744" s="1">
        <v>44076</v>
      </c>
      <c r="F1744">
        <v>2338</v>
      </c>
      <c r="G1744">
        <v>0</v>
      </c>
      <c r="H1744">
        <v>0</v>
      </c>
      <c r="I1744" s="1">
        <v>44077</v>
      </c>
      <c r="J1744">
        <v>31</v>
      </c>
      <c r="K1744">
        <v>1</v>
      </c>
    </row>
    <row r="1745" spans="1:11" x14ac:dyDescent="0.3">
      <c r="A1745" t="s">
        <v>13</v>
      </c>
      <c r="B1745" t="s">
        <v>62</v>
      </c>
      <c r="C1745">
        <v>3960704578</v>
      </c>
      <c r="D1745" s="1">
        <v>44328</v>
      </c>
      <c r="E1745" s="1">
        <v>44358</v>
      </c>
      <c r="F1745">
        <v>10016</v>
      </c>
      <c r="G1745">
        <v>1</v>
      </c>
      <c r="H1745">
        <v>0</v>
      </c>
      <c r="I1745" s="1">
        <v>44369</v>
      </c>
      <c r="J1745">
        <v>41</v>
      </c>
      <c r="K1745">
        <v>11</v>
      </c>
    </row>
    <row r="1746" spans="1:11" x14ac:dyDescent="0.3">
      <c r="A1746" t="s">
        <v>11</v>
      </c>
      <c r="B1746" t="s">
        <v>54</v>
      </c>
      <c r="C1746">
        <v>7022807641</v>
      </c>
      <c r="D1746" s="1">
        <v>43893</v>
      </c>
      <c r="E1746" s="1">
        <v>43923</v>
      </c>
      <c r="F1746">
        <v>6117</v>
      </c>
      <c r="G1746">
        <v>0</v>
      </c>
      <c r="H1746">
        <v>0</v>
      </c>
      <c r="I1746" s="1">
        <v>43919</v>
      </c>
      <c r="J1746">
        <v>26</v>
      </c>
      <c r="K1746">
        <v>0</v>
      </c>
    </row>
    <row r="1747" spans="1:11" x14ac:dyDescent="0.3">
      <c r="A1747" t="s">
        <v>17</v>
      </c>
      <c r="B1747" t="s">
        <v>34</v>
      </c>
      <c r="C1747">
        <v>7032806438</v>
      </c>
      <c r="D1747" s="1">
        <v>43875</v>
      </c>
      <c r="E1747" s="1">
        <v>43905</v>
      </c>
      <c r="F1747">
        <v>4666</v>
      </c>
      <c r="G1747">
        <v>0</v>
      </c>
      <c r="H1747">
        <v>0</v>
      </c>
      <c r="I1747" s="1">
        <v>43917</v>
      </c>
      <c r="J1747">
        <v>42</v>
      </c>
      <c r="K1747">
        <v>12</v>
      </c>
    </row>
    <row r="1748" spans="1:11" x14ac:dyDescent="0.3">
      <c r="A1748" t="s">
        <v>13</v>
      </c>
      <c r="B1748" t="s">
        <v>71</v>
      </c>
      <c r="C1748">
        <v>2014191611</v>
      </c>
      <c r="D1748" s="1">
        <v>44333</v>
      </c>
      <c r="E1748" s="1">
        <v>44363</v>
      </c>
      <c r="F1748">
        <v>7672</v>
      </c>
      <c r="G1748">
        <v>1</v>
      </c>
      <c r="H1748">
        <v>0</v>
      </c>
      <c r="I1748" s="1">
        <v>44353</v>
      </c>
      <c r="J1748">
        <v>20</v>
      </c>
      <c r="K1748">
        <v>0</v>
      </c>
    </row>
    <row r="1749" spans="1:11" x14ac:dyDescent="0.3">
      <c r="A1749" t="s">
        <v>11</v>
      </c>
      <c r="B1749" t="s">
        <v>114</v>
      </c>
      <c r="C1749">
        <v>7043895839</v>
      </c>
      <c r="D1749" s="1">
        <v>43953</v>
      </c>
      <c r="E1749" s="1">
        <v>43983</v>
      </c>
      <c r="F1749">
        <v>12076</v>
      </c>
      <c r="G1749">
        <v>0</v>
      </c>
      <c r="H1749">
        <v>0</v>
      </c>
      <c r="I1749" s="1">
        <v>43975</v>
      </c>
      <c r="J1749">
        <v>22</v>
      </c>
      <c r="K1749">
        <v>0</v>
      </c>
    </row>
    <row r="1750" spans="1:11" x14ac:dyDescent="0.3">
      <c r="A1750" t="s">
        <v>22</v>
      </c>
      <c r="B1750" t="s">
        <v>99</v>
      </c>
      <c r="C1750">
        <v>7050267416</v>
      </c>
      <c r="D1750" s="1">
        <v>44429</v>
      </c>
      <c r="E1750" s="1">
        <v>44459</v>
      </c>
      <c r="F1750">
        <v>6816</v>
      </c>
      <c r="G1750">
        <v>0</v>
      </c>
      <c r="H1750">
        <v>0</v>
      </c>
      <c r="I1750" s="1">
        <v>44450</v>
      </c>
      <c r="J1750">
        <v>21</v>
      </c>
      <c r="K1750">
        <v>0</v>
      </c>
    </row>
    <row r="1751" spans="1:11" x14ac:dyDescent="0.3">
      <c r="A1751" t="s">
        <v>11</v>
      </c>
      <c r="B1751" t="s">
        <v>38</v>
      </c>
      <c r="C1751">
        <v>7056189326</v>
      </c>
      <c r="D1751" s="1">
        <v>43971</v>
      </c>
      <c r="E1751" s="1">
        <v>44001</v>
      </c>
      <c r="F1751">
        <v>5381</v>
      </c>
      <c r="G1751">
        <v>0</v>
      </c>
      <c r="H1751">
        <v>0</v>
      </c>
      <c r="I1751" s="1">
        <v>43999</v>
      </c>
      <c r="J1751">
        <v>28</v>
      </c>
      <c r="K1751">
        <v>0</v>
      </c>
    </row>
    <row r="1752" spans="1:11" x14ac:dyDescent="0.3">
      <c r="A1752" t="s">
        <v>22</v>
      </c>
      <c r="B1752" t="s">
        <v>103</v>
      </c>
      <c r="C1752">
        <v>7056862793</v>
      </c>
      <c r="D1752" s="1">
        <v>44384</v>
      </c>
      <c r="E1752" s="1">
        <v>44414</v>
      </c>
      <c r="F1752">
        <v>6803</v>
      </c>
      <c r="G1752">
        <v>0</v>
      </c>
      <c r="H1752">
        <v>0</v>
      </c>
      <c r="I1752" s="1">
        <v>44409</v>
      </c>
      <c r="J1752">
        <v>25</v>
      </c>
      <c r="K1752">
        <v>0</v>
      </c>
    </row>
    <row r="1753" spans="1:11" x14ac:dyDescent="0.3">
      <c r="A1753" t="s">
        <v>22</v>
      </c>
      <c r="B1753" t="s">
        <v>72</v>
      </c>
      <c r="C1753">
        <v>7059816083</v>
      </c>
      <c r="D1753" s="1">
        <v>44447</v>
      </c>
      <c r="E1753" s="1">
        <v>44477</v>
      </c>
      <c r="F1753">
        <v>3800</v>
      </c>
      <c r="G1753">
        <v>1</v>
      </c>
      <c r="H1753">
        <v>0</v>
      </c>
      <c r="I1753" s="1">
        <v>44471</v>
      </c>
      <c r="J1753">
        <v>24</v>
      </c>
      <c r="K1753">
        <v>0</v>
      </c>
    </row>
    <row r="1754" spans="1:11" x14ac:dyDescent="0.3">
      <c r="A1754" t="s">
        <v>22</v>
      </c>
      <c r="B1754" t="s">
        <v>67</v>
      </c>
      <c r="C1754">
        <v>7074243715</v>
      </c>
      <c r="D1754" s="1">
        <v>44442</v>
      </c>
      <c r="E1754" s="1">
        <v>44472</v>
      </c>
      <c r="F1754">
        <v>6929</v>
      </c>
      <c r="G1754">
        <v>0</v>
      </c>
      <c r="H1754">
        <v>0</v>
      </c>
      <c r="I1754" s="1">
        <v>44473</v>
      </c>
      <c r="J1754">
        <v>31</v>
      </c>
      <c r="K1754">
        <v>1</v>
      </c>
    </row>
    <row r="1755" spans="1:11" x14ac:dyDescent="0.3">
      <c r="A1755" t="s">
        <v>17</v>
      </c>
      <c r="B1755" t="s">
        <v>77</v>
      </c>
      <c r="C1755">
        <v>7074598959</v>
      </c>
      <c r="D1755" s="1">
        <v>44292</v>
      </c>
      <c r="E1755" s="1">
        <v>44322</v>
      </c>
      <c r="F1755">
        <v>4225</v>
      </c>
      <c r="G1755">
        <v>0</v>
      </c>
      <c r="H1755">
        <v>0</v>
      </c>
      <c r="I1755" s="1">
        <v>44297</v>
      </c>
      <c r="J1755">
        <v>5</v>
      </c>
      <c r="K1755">
        <v>0</v>
      </c>
    </row>
    <row r="1756" spans="1:11" x14ac:dyDescent="0.3">
      <c r="A1756" t="s">
        <v>13</v>
      </c>
      <c r="B1756" t="s">
        <v>70</v>
      </c>
      <c r="C1756">
        <v>7076480298</v>
      </c>
      <c r="D1756" s="1">
        <v>44334</v>
      </c>
      <c r="E1756" s="1">
        <v>44364</v>
      </c>
      <c r="F1756">
        <v>5153</v>
      </c>
      <c r="G1756">
        <v>0</v>
      </c>
      <c r="H1756">
        <v>0</v>
      </c>
      <c r="I1756" s="1">
        <v>44350</v>
      </c>
      <c r="J1756">
        <v>16</v>
      </c>
      <c r="K1756">
        <v>0</v>
      </c>
    </row>
    <row r="1757" spans="1:11" x14ac:dyDescent="0.3">
      <c r="A1757" t="s">
        <v>17</v>
      </c>
      <c r="B1757" t="s">
        <v>28</v>
      </c>
      <c r="C1757">
        <v>7083555556</v>
      </c>
      <c r="D1757" s="1">
        <v>43982</v>
      </c>
      <c r="E1757" s="1">
        <v>44012</v>
      </c>
      <c r="F1757">
        <v>8426</v>
      </c>
      <c r="G1757">
        <v>0</v>
      </c>
      <c r="H1757">
        <v>0</v>
      </c>
      <c r="I1757" s="1">
        <v>43991</v>
      </c>
      <c r="J1757">
        <v>9</v>
      </c>
      <c r="K1757">
        <v>0</v>
      </c>
    </row>
    <row r="1758" spans="1:11" x14ac:dyDescent="0.3">
      <c r="A1758" t="s">
        <v>17</v>
      </c>
      <c r="B1758" t="s">
        <v>101</v>
      </c>
      <c r="C1758">
        <v>7084470394</v>
      </c>
      <c r="D1758" s="1">
        <v>44348</v>
      </c>
      <c r="E1758" s="1">
        <v>44378</v>
      </c>
      <c r="F1758">
        <v>8153</v>
      </c>
      <c r="G1758">
        <v>1</v>
      </c>
      <c r="H1758">
        <v>0</v>
      </c>
      <c r="I1758" s="1">
        <v>44390</v>
      </c>
      <c r="J1758">
        <v>42</v>
      </c>
      <c r="K1758">
        <v>12</v>
      </c>
    </row>
    <row r="1759" spans="1:11" x14ac:dyDescent="0.3">
      <c r="A1759" t="s">
        <v>13</v>
      </c>
      <c r="B1759" t="s">
        <v>95</v>
      </c>
      <c r="C1759">
        <v>7085238926</v>
      </c>
      <c r="D1759" s="1">
        <v>44421</v>
      </c>
      <c r="E1759" s="1">
        <v>44451</v>
      </c>
      <c r="F1759">
        <v>6332</v>
      </c>
      <c r="G1759">
        <v>0</v>
      </c>
      <c r="H1759">
        <v>0</v>
      </c>
      <c r="I1759" s="1">
        <v>44450</v>
      </c>
      <c r="J1759">
        <v>29</v>
      </c>
      <c r="K1759">
        <v>0</v>
      </c>
    </row>
    <row r="1760" spans="1:11" x14ac:dyDescent="0.3">
      <c r="A1760" t="s">
        <v>17</v>
      </c>
      <c r="B1760" t="s">
        <v>97</v>
      </c>
      <c r="C1760">
        <v>7091388946</v>
      </c>
      <c r="D1760" s="1">
        <v>44239</v>
      </c>
      <c r="E1760" s="1">
        <v>44269</v>
      </c>
      <c r="F1760">
        <v>6030</v>
      </c>
      <c r="G1760">
        <v>1</v>
      </c>
      <c r="H1760">
        <v>0</v>
      </c>
      <c r="I1760" s="1">
        <v>44292</v>
      </c>
      <c r="J1760">
        <v>53</v>
      </c>
      <c r="K1760">
        <v>23</v>
      </c>
    </row>
    <row r="1761" spans="1:11" x14ac:dyDescent="0.3">
      <c r="A1761" t="s">
        <v>20</v>
      </c>
      <c r="B1761" t="s">
        <v>81</v>
      </c>
      <c r="C1761">
        <v>7091811282</v>
      </c>
      <c r="D1761" s="1">
        <v>44061</v>
      </c>
      <c r="E1761" s="1">
        <v>44091</v>
      </c>
      <c r="F1761">
        <v>1518</v>
      </c>
      <c r="G1761">
        <v>0</v>
      </c>
      <c r="H1761">
        <v>0</v>
      </c>
      <c r="I1761" s="1">
        <v>44068</v>
      </c>
      <c r="J1761">
        <v>7</v>
      </c>
      <c r="K1761">
        <v>0</v>
      </c>
    </row>
    <row r="1762" spans="1:11" x14ac:dyDescent="0.3">
      <c r="A1762" t="s">
        <v>11</v>
      </c>
      <c r="B1762" t="s">
        <v>73</v>
      </c>
      <c r="C1762">
        <v>7092718520</v>
      </c>
      <c r="D1762" s="1">
        <v>44167</v>
      </c>
      <c r="E1762" s="1">
        <v>44197</v>
      </c>
      <c r="F1762">
        <v>5017</v>
      </c>
      <c r="G1762">
        <v>0</v>
      </c>
      <c r="H1762">
        <v>0</v>
      </c>
      <c r="I1762" s="1">
        <v>44189</v>
      </c>
      <c r="J1762">
        <v>22</v>
      </c>
      <c r="K1762">
        <v>0</v>
      </c>
    </row>
    <row r="1763" spans="1:11" x14ac:dyDescent="0.3">
      <c r="A1763" t="s">
        <v>20</v>
      </c>
      <c r="B1763" t="s">
        <v>25</v>
      </c>
      <c r="C1763">
        <v>7093044151</v>
      </c>
      <c r="D1763" s="1">
        <v>44221</v>
      </c>
      <c r="E1763" s="1">
        <v>44251</v>
      </c>
      <c r="F1763">
        <v>708</v>
      </c>
      <c r="G1763">
        <v>0</v>
      </c>
      <c r="H1763">
        <v>0</v>
      </c>
      <c r="I1763" s="1">
        <v>44246</v>
      </c>
      <c r="J1763">
        <v>25</v>
      </c>
      <c r="K1763">
        <v>0</v>
      </c>
    </row>
    <row r="1764" spans="1:11" x14ac:dyDescent="0.3">
      <c r="A1764" t="s">
        <v>17</v>
      </c>
      <c r="B1764" t="s">
        <v>112</v>
      </c>
      <c r="C1764">
        <v>7096221227</v>
      </c>
      <c r="D1764" s="1">
        <v>44441</v>
      </c>
      <c r="E1764" s="1">
        <v>44471</v>
      </c>
      <c r="F1764">
        <v>6659</v>
      </c>
      <c r="G1764">
        <v>0</v>
      </c>
      <c r="H1764">
        <v>0</v>
      </c>
      <c r="I1764" s="1">
        <v>44472</v>
      </c>
      <c r="J1764">
        <v>31</v>
      </c>
      <c r="K1764">
        <v>1</v>
      </c>
    </row>
    <row r="1765" spans="1:11" x14ac:dyDescent="0.3">
      <c r="A1765" t="s">
        <v>11</v>
      </c>
      <c r="B1765" t="s">
        <v>114</v>
      </c>
      <c r="C1765">
        <v>7097948653</v>
      </c>
      <c r="D1765" s="1">
        <v>43839</v>
      </c>
      <c r="E1765" s="1">
        <v>43869</v>
      </c>
      <c r="F1765">
        <v>5686</v>
      </c>
      <c r="G1765">
        <v>0</v>
      </c>
      <c r="H1765">
        <v>0</v>
      </c>
      <c r="I1765" s="1">
        <v>43857</v>
      </c>
      <c r="J1765">
        <v>18</v>
      </c>
      <c r="K1765">
        <v>0</v>
      </c>
    </row>
    <row r="1766" spans="1:11" x14ac:dyDescent="0.3">
      <c r="A1766" t="s">
        <v>11</v>
      </c>
      <c r="B1766" t="s">
        <v>94</v>
      </c>
      <c r="C1766">
        <v>7100218787</v>
      </c>
      <c r="D1766" s="1">
        <v>44400</v>
      </c>
      <c r="E1766" s="1">
        <v>44430</v>
      </c>
      <c r="F1766">
        <v>6189</v>
      </c>
      <c r="G1766">
        <v>0</v>
      </c>
      <c r="H1766">
        <v>0</v>
      </c>
      <c r="I1766" s="1">
        <v>44418</v>
      </c>
      <c r="J1766">
        <v>18</v>
      </c>
      <c r="K1766">
        <v>0</v>
      </c>
    </row>
    <row r="1767" spans="1:11" x14ac:dyDescent="0.3">
      <c r="A1767" t="s">
        <v>13</v>
      </c>
      <c r="B1767" t="s">
        <v>59</v>
      </c>
      <c r="C1767">
        <v>4900239305</v>
      </c>
      <c r="D1767" s="1">
        <v>44333</v>
      </c>
      <c r="E1767" s="1">
        <v>44363</v>
      </c>
      <c r="F1767">
        <v>9888</v>
      </c>
      <c r="G1767">
        <v>1</v>
      </c>
      <c r="H1767">
        <v>0</v>
      </c>
      <c r="I1767" s="1">
        <v>44381</v>
      </c>
      <c r="J1767">
        <v>48</v>
      </c>
      <c r="K1767">
        <v>18</v>
      </c>
    </row>
    <row r="1768" spans="1:11" x14ac:dyDescent="0.3">
      <c r="A1768" t="s">
        <v>20</v>
      </c>
      <c r="B1768" t="s">
        <v>25</v>
      </c>
      <c r="C1768">
        <v>7108337906</v>
      </c>
      <c r="D1768" s="1">
        <v>44380</v>
      </c>
      <c r="E1768" s="1">
        <v>44410</v>
      </c>
      <c r="F1768">
        <v>1712</v>
      </c>
      <c r="G1768">
        <v>0</v>
      </c>
      <c r="H1768">
        <v>0</v>
      </c>
      <c r="I1768" s="1">
        <v>44409</v>
      </c>
      <c r="J1768">
        <v>29</v>
      </c>
      <c r="K1768">
        <v>0</v>
      </c>
    </row>
    <row r="1769" spans="1:11" x14ac:dyDescent="0.3">
      <c r="A1769" t="s">
        <v>22</v>
      </c>
      <c r="B1769" t="s">
        <v>47</v>
      </c>
      <c r="C1769">
        <v>7115348997</v>
      </c>
      <c r="D1769" s="1">
        <v>44523</v>
      </c>
      <c r="E1769" s="1">
        <v>44553</v>
      </c>
      <c r="F1769">
        <v>4747</v>
      </c>
      <c r="G1769">
        <v>0</v>
      </c>
      <c r="H1769">
        <v>0</v>
      </c>
      <c r="I1769" s="1">
        <v>44542</v>
      </c>
      <c r="J1769">
        <v>19</v>
      </c>
      <c r="K1769">
        <v>0</v>
      </c>
    </row>
    <row r="1770" spans="1:11" x14ac:dyDescent="0.3">
      <c r="A1770" t="s">
        <v>11</v>
      </c>
      <c r="B1770" t="s">
        <v>64</v>
      </c>
      <c r="C1770">
        <v>7117238418</v>
      </c>
      <c r="D1770" s="1">
        <v>43893</v>
      </c>
      <c r="E1770" s="1">
        <v>43923</v>
      </c>
      <c r="F1770">
        <v>3626</v>
      </c>
      <c r="G1770">
        <v>0</v>
      </c>
      <c r="H1770">
        <v>0</v>
      </c>
      <c r="I1770" s="1">
        <v>43918</v>
      </c>
      <c r="J1770">
        <v>25</v>
      </c>
      <c r="K1770">
        <v>0</v>
      </c>
    </row>
    <row r="1771" spans="1:11" x14ac:dyDescent="0.3">
      <c r="A1771" t="s">
        <v>13</v>
      </c>
      <c r="B1771" t="s">
        <v>95</v>
      </c>
      <c r="C1771">
        <v>7117316793</v>
      </c>
      <c r="D1771" s="1">
        <v>44152</v>
      </c>
      <c r="E1771" s="1">
        <v>44182</v>
      </c>
      <c r="F1771">
        <v>6217</v>
      </c>
      <c r="G1771">
        <v>0</v>
      </c>
      <c r="H1771">
        <v>0</v>
      </c>
      <c r="I1771" s="1">
        <v>44200</v>
      </c>
      <c r="J1771">
        <v>48</v>
      </c>
      <c r="K1771">
        <v>18</v>
      </c>
    </row>
    <row r="1772" spans="1:11" x14ac:dyDescent="0.3">
      <c r="A1772" t="s">
        <v>20</v>
      </c>
      <c r="B1772" t="s">
        <v>69</v>
      </c>
      <c r="C1772">
        <v>7127477711</v>
      </c>
      <c r="D1772" s="1">
        <v>44525</v>
      </c>
      <c r="E1772" s="1">
        <v>44555</v>
      </c>
      <c r="F1772">
        <v>4108</v>
      </c>
      <c r="G1772">
        <v>0</v>
      </c>
      <c r="H1772">
        <v>0</v>
      </c>
      <c r="I1772" s="1">
        <v>44563</v>
      </c>
      <c r="J1772">
        <v>38</v>
      </c>
      <c r="K1772">
        <v>8</v>
      </c>
    </row>
    <row r="1773" spans="1:11" x14ac:dyDescent="0.3">
      <c r="A1773" t="s">
        <v>11</v>
      </c>
      <c r="B1773" t="s">
        <v>49</v>
      </c>
      <c r="C1773">
        <v>7133128659</v>
      </c>
      <c r="D1773" s="1">
        <v>44448</v>
      </c>
      <c r="E1773" s="1">
        <v>44478</v>
      </c>
      <c r="F1773">
        <v>4852</v>
      </c>
      <c r="G1773">
        <v>0</v>
      </c>
      <c r="H1773">
        <v>0</v>
      </c>
      <c r="I1773" s="1">
        <v>44458</v>
      </c>
      <c r="J1773">
        <v>10</v>
      </c>
      <c r="K1773">
        <v>0</v>
      </c>
    </row>
    <row r="1774" spans="1:11" x14ac:dyDescent="0.3">
      <c r="A1774" t="s">
        <v>13</v>
      </c>
      <c r="B1774" t="s">
        <v>84</v>
      </c>
      <c r="C1774">
        <v>7138243506</v>
      </c>
      <c r="D1774" s="1">
        <v>43947</v>
      </c>
      <c r="E1774" s="1">
        <v>43977</v>
      </c>
      <c r="F1774">
        <v>9676</v>
      </c>
      <c r="G1774">
        <v>0</v>
      </c>
      <c r="H1774">
        <v>0</v>
      </c>
      <c r="I1774" s="1">
        <v>43975</v>
      </c>
      <c r="J1774">
        <v>28</v>
      </c>
      <c r="K1774">
        <v>0</v>
      </c>
    </row>
    <row r="1775" spans="1:11" x14ac:dyDescent="0.3">
      <c r="A1775" t="s">
        <v>22</v>
      </c>
      <c r="B1775" t="s">
        <v>82</v>
      </c>
      <c r="C1775">
        <v>7142055006</v>
      </c>
      <c r="D1775" s="1">
        <v>44262</v>
      </c>
      <c r="E1775" s="1">
        <v>44292</v>
      </c>
      <c r="F1775">
        <v>5660</v>
      </c>
      <c r="G1775">
        <v>1</v>
      </c>
      <c r="H1775">
        <v>0</v>
      </c>
      <c r="I1775" s="1">
        <v>44287</v>
      </c>
      <c r="J1775">
        <v>25</v>
      </c>
      <c r="K1775">
        <v>0</v>
      </c>
    </row>
    <row r="1776" spans="1:11" x14ac:dyDescent="0.3">
      <c r="A1776" t="s">
        <v>22</v>
      </c>
      <c r="B1776" t="s">
        <v>72</v>
      </c>
      <c r="C1776">
        <v>7152404667</v>
      </c>
      <c r="D1776" s="1">
        <v>44209</v>
      </c>
      <c r="E1776" s="1">
        <v>44239</v>
      </c>
      <c r="F1776">
        <v>5660</v>
      </c>
      <c r="G1776">
        <v>1</v>
      </c>
      <c r="H1776">
        <v>0</v>
      </c>
      <c r="I1776" s="1">
        <v>44236</v>
      </c>
      <c r="J1776">
        <v>27</v>
      </c>
      <c r="K1776">
        <v>0</v>
      </c>
    </row>
    <row r="1777" spans="1:11" x14ac:dyDescent="0.3">
      <c r="A1777" t="s">
        <v>20</v>
      </c>
      <c r="B1777" t="s">
        <v>63</v>
      </c>
      <c r="C1777">
        <v>7152757733</v>
      </c>
      <c r="D1777" s="1">
        <v>44151</v>
      </c>
      <c r="E1777" s="1">
        <v>44181</v>
      </c>
      <c r="F1777">
        <v>3939</v>
      </c>
      <c r="G1777">
        <v>1</v>
      </c>
      <c r="H1777">
        <v>0</v>
      </c>
      <c r="I1777" s="1">
        <v>44199</v>
      </c>
      <c r="J1777">
        <v>48</v>
      </c>
      <c r="K1777">
        <v>18</v>
      </c>
    </row>
    <row r="1778" spans="1:11" x14ac:dyDescent="0.3">
      <c r="A1778" t="s">
        <v>22</v>
      </c>
      <c r="B1778" t="s">
        <v>96</v>
      </c>
      <c r="C1778">
        <v>7152768721</v>
      </c>
      <c r="D1778" s="1">
        <v>44429</v>
      </c>
      <c r="E1778" s="1">
        <v>44459</v>
      </c>
      <c r="F1778">
        <v>8185</v>
      </c>
      <c r="G1778">
        <v>0</v>
      </c>
      <c r="H1778">
        <v>0</v>
      </c>
      <c r="I1778" s="1">
        <v>44447</v>
      </c>
      <c r="J1778">
        <v>18</v>
      </c>
      <c r="K1778">
        <v>0</v>
      </c>
    </row>
    <row r="1779" spans="1:11" x14ac:dyDescent="0.3">
      <c r="A1779" t="s">
        <v>22</v>
      </c>
      <c r="B1779" t="s">
        <v>82</v>
      </c>
      <c r="C1779">
        <v>7166848125</v>
      </c>
      <c r="D1779" s="1">
        <v>44464</v>
      </c>
      <c r="E1779" s="1">
        <v>44494</v>
      </c>
      <c r="F1779">
        <v>5245</v>
      </c>
      <c r="G1779">
        <v>0</v>
      </c>
      <c r="H1779">
        <v>0</v>
      </c>
      <c r="I1779" s="1">
        <v>44481</v>
      </c>
      <c r="J1779">
        <v>17</v>
      </c>
      <c r="K1779">
        <v>0</v>
      </c>
    </row>
    <row r="1780" spans="1:11" x14ac:dyDescent="0.3">
      <c r="A1780" t="s">
        <v>13</v>
      </c>
      <c r="B1780" t="s">
        <v>51</v>
      </c>
      <c r="C1780">
        <v>7167433652</v>
      </c>
      <c r="D1780" s="1">
        <v>43869</v>
      </c>
      <c r="E1780" s="1">
        <v>43899</v>
      </c>
      <c r="F1780">
        <v>4847</v>
      </c>
      <c r="G1780">
        <v>0</v>
      </c>
      <c r="H1780">
        <v>0</v>
      </c>
      <c r="I1780" s="1">
        <v>43908</v>
      </c>
      <c r="J1780">
        <v>39</v>
      </c>
      <c r="K1780">
        <v>9</v>
      </c>
    </row>
    <row r="1781" spans="1:11" x14ac:dyDescent="0.3">
      <c r="A1781" t="s">
        <v>20</v>
      </c>
      <c r="B1781" t="s">
        <v>107</v>
      </c>
      <c r="C1781">
        <v>7170674351</v>
      </c>
      <c r="D1781" s="1">
        <v>44448</v>
      </c>
      <c r="E1781" s="1">
        <v>44478</v>
      </c>
      <c r="F1781">
        <v>796</v>
      </c>
      <c r="G1781">
        <v>0</v>
      </c>
      <c r="H1781">
        <v>0</v>
      </c>
      <c r="I1781" s="1">
        <v>44461</v>
      </c>
      <c r="J1781">
        <v>13</v>
      </c>
      <c r="K1781">
        <v>0</v>
      </c>
    </row>
    <row r="1782" spans="1:11" x14ac:dyDescent="0.3">
      <c r="A1782" t="s">
        <v>11</v>
      </c>
      <c r="B1782" t="s">
        <v>39</v>
      </c>
      <c r="C1782">
        <v>7171739266</v>
      </c>
      <c r="D1782" s="1">
        <v>43875</v>
      </c>
      <c r="E1782" s="1">
        <v>43905</v>
      </c>
      <c r="F1782">
        <v>7647</v>
      </c>
      <c r="G1782">
        <v>0</v>
      </c>
      <c r="H1782">
        <v>0</v>
      </c>
      <c r="I1782" s="1">
        <v>43918</v>
      </c>
      <c r="J1782">
        <v>43</v>
      </c>
      <c r="K1782">
        <v>13</v>
      </c>
    </row>
    <row r="1783" spans="1:11" x14ac:dyDescent="0.3">
      <c r="A1783" t="s">
        <v>11</v>
      </c>
      <c r="B1783" t="s">
        <v>31</v>
      </c>
      <c r="C1783">
        <v>7175346419</v>
      </c>
      <c r="D1783" s="1">
        <v>43922</v>
      </c>
      <c r="E1783" s="1">
        <v>43952</v>
      </c>
      <c r="F1783">
        <v>10070</v>
      </c>
      <c r="G1783">
        <v>0</v>
      </c>
      <c r="H1783">
        <v>0</v>
      </c>
      <c r="I1783" s="1">
        <v>43937</v>
      </c>
      <c r="J1783">
        <v>15</v>
      </c>
      <c r="K1783">
        <v>0</v>
      </c>
    </row>
    <row r="1784" spans="1:11" x14ac:dyDescent="0.3">
      <c r="A1784" t="s">
        <v>17</v>
      </c>
      <c r="B1784" t="s">
        <v>37</v>
      </c>
      <c r="C1784">
        <v>7176685266</v>
      </c>
      <c r="D1784" s="1">
        <v>43900</v>
      </c>
      <c r="E1784" s="1">
        <v>43930</v>
      </c>
      <c r="F1784">
        <v>7599</v>
      </c>
      <c r="G1784">
        <v>0</v>
      </c>
      <c r="H1784">
        <v>0</v>
      </c>
      <c r="I1784" s="1">
        <v>43922</v>
      </c>
      <c r="J1784">
        <v>22</v>
      </c>
      <c r="K1784">
        <v>0</v>
      </c>
    </row>
    <row r="1785" spans="1:11" x14ac:dyDescent="0.3">
      <c r="A1785" t="s">
        <v>20</v>
      </c>
      <c r="B1785" t="s">
        <v>113</v>
      </c>
      <c r="C1785">
        <v>7186710473</v>
      </c>
      <c r="D1785" s="1">
        <v>44283</v>
      </c>
      <c r="E1785" s="1">
        <v>44313</v>
      </c>
      <c r="F1785">
        <v>5557</v>
      </c>
      <c r="G1785">
        <v>0</v>
      </c>
      <c r="H1785">
        <v>0</v>
      </c>
      <c r="I1785" s="1">
        <v>44305</v>
      </c>
      <c r="J1785">
        <v>22</v>
      </c>
      <c r="K1785">
        <v>0</v>
      </c>
    </row>
    <row r="1786" spans="1:11" x14ac:dyDescent="0.3">
      <c r="A1786" t="s">
        <v>13</v>
      </c>
      <c r="B1786" t="s">
        <v>32</v>
      </c>
      <c r="C1786">
        <v>7190128567</v>
      </c>
      <c r="D1786" s="1">
        <v>44194</v>
      </c>
      <c r="E1786" s="1">
        <v>44224</v>
      </c>
      <c r="F1786">
        <v>8393</v>
      </c>
      <c r="G1786">
        <v>0</v>
      </c>
      <c r="H1786">
        <v>0</v>
      </c>
      <c r="I1786" s="1">
        <v>44214</v>
      </c>
      <c r="J1786">
        <v>20</v>
      </c>
      <c r="K1786">
        <v>0</v>
      </c>
    </row>
    <row r="1787" spans="1:11" x14ac:dyDescent="0.3">
      <c r="A1787" t="s">
        <v>11</v>
      </c>
      <c r="B1787" t="s">
        <v>54</v>
      </c>
      <c r="C1787">
        <v>7197069769</v>
      </c>
      <c r="D1787" s="1">
        <v>43888</v>
      </c>
      <c r="E1787" s="1">
        <v>43918</v>
      </c>
      <c r="F1787">
        <v>4875</v>
      </c>
      <c r="G1787">
        <v>0</v>
      </c>
      <c r="H1787">
        <v>0</v>
      </c>
      <c r="I1787" s="1">
        <v>43909</v>
      </c>
      <c r="J1787">
        <v>21</v>
      </c>
      <c r="K1787">
        <v>0</v>
      </c>
    </row>
    <row r="1788" spans="1:11" x14ac:dyDescent="0.3">
      <c r="A1788" t="s">
        <v>22</v>
      </c>
      <c r="B1788" t="s">
        <v>58</v>
      </c>
      <c r="C1788">
        <v>7197991217</v>
      </c>
      <c r="D1788" s="1">
        <v>44281</v>
      </c>
      <c r="E1788" s="1">
        <v>44311</v>
      </c>
      <c r="F1788">
        <v>4898</v>
      </c>
      <c r="G1788">
        <v>0</v>
      </c>
      <c r="H1788">
        <v>0</v>
      </c>
      <c r="I1788" s="1">
        <v>44307</v>
      </c>
      <c r="J1788">
        <v>26</v>
      </c>
      <c r="K1788">
        <v>0</v>
      </c>
    </row>
    <row r="1789" spans="1:11" x14ac:dyDescent="0.3">
      <c r="A1789" t="s">
        <v>17</v>
      </c>
      <c r="B1789" t="s">
        <v>40</v>
      </c>
      <c r="C1789">
        <v>7200684326</v>
      </c>
      <c r="D1789" s="1">
        <v>44490</v>
      </c>
      <c r="E1789" s="1">
        <v>44520</v>
      </c>
      <c r="F1789">
        <v>5521</v>
      </c>
      <c r="G1789">
        <v>0</v>
      </c>
      <c r="H1789">
        <v>0</v>
      </c>
      <c r="I1789" s="1">
        <v>44506</v>
      </c>
      <c r="J1789">
        <v>16</v>
      </c>
      <c r="K1789">
        <v>0</v>
      </c>
    </row>
    <row r="1790" spans="1:11" x14ac:dyDescent="0.3">
      <c r="A1790" t="s">
        <v>22</v>
      </c>
      <c r="B1790" t="s">
        <v>103</v>
      </c>
      <c r="C1790">
        <v>7203564937</v>
      </c>
      <c r="D1790" s="1">
        <v>44521</v>
      </c>
      <c r="E1790" s="1">
        <v>44551</v>
      </c>
      <c r="F1790">
        <v>9248</v>
      </c>
      <c r="G1790">
        <v>0</v>
      </c>
      <c r="H1790">
        <v>0</v>
      </c>
      <c r="I1790" s="1">
        <v>44542</v>
      </c>
      <c r="J1790">
        <v>21</v>
      </c>
      <c r="K1790">
        <v>0</v>
      </c>
    </row>
    <row r="1791" spans="1:11" x14ac:dyDescent="0.3">
      <c r="A1791" t="s">
        <v>11</v>
      </c>
      <c r="B1791" t="s">
        <v>64</v>
      </c>
      <c r="C1791">
        <v>7210230347</v>
      </c>
      <c r="D1791" s="1">
        <v>43992</v>
      </c>
      <c r="E1791" s="1">
        <v>44022</v>
      </c>
      <c r="F1791">
        <v>4389</v>
      </c>
      <c r="G1791">
        <v>1</v>
      </c>
      <c r="H1791">
        <v>0</v>
      </c>
      <c r="I1791" s="1">
        <v>44024</v>
      </c>
      <c r="J1791">
        <v>32</v>
      </c>
      <c r="K1791">
        <v>2</v>
      </c>
    </row>
    <row r="1792" spans="1:11" x14ac:dyDescent="0.3">
      <c r="A1792" t="s">
        <v>17</v>
      </c>
      <c r="B1792" t="s">
        <v>33</v>
      </c>
      <c r="C1792">
        <v>7211101726</v>
      </c>
      <c r="D1792" s="1">
        <v>44071</v>
      </c>
      <c r="E1792" s="1">
        <v>44101</v>
      </c>
      <c r="F1792">
        <v>7943</v>
      </c>
      <c r="G1792">
        <v>1</v>
      </c>
      <c r="H1792">
        <v>1</v>
      </c>
      <c r="I1792" s="1">
        <v>44086</v>
      </c>
      <c r="J1792">
        <v>15</v>
      </c>
      <c r="K1792">
        <v>0</v>
      </c>
    </row>
    <row r="1793" spans="1:11" x14ac:dyDescent="0.3">
      <c r="A1793" t="s">
        <v>11</v>
      </c>
      <c r="B1793" t="s">
        <v>115</v>
      </c>
      <c r="C1793">
        <v>7214076449</v>
      </c>
      <c r="D1793" s="1">
        <v>43998</v>
      </c>
      <c r="E1793" s="1">
        <v>44028</v>
      </c>
      <c r="F1793">
        <v>6447</v>
      </c>
      <c r="G1793">
        <v>1</v>
      </c>
      <c r="H1793">
        <v>0</v>
      </c>
      <c r="I1793" s="1">
        <v>44016</v>
      </c>
      <c r="J1793">
        <v>18</v>
      </c>
      <c r="K1793">
        <v>0</v>
      </c>
    </row>
    <row r="1794" spans="1:11" x14ac:dyDescent="0.3">
      <c r="A1794" t="s">
        <v>17</v>
      </c>
      <c r="B1794" t="s">
        <v>101</v>
      </c>
      <c r="C1794">
        <v>7214943606</v>
      </c>
      <c r="D1794" s="1">
        <v>43942</v>
      </c>
      <c r="E1794" s="1">
        <v>43972</v>
      </c>
      <c r="F1794">
        <v>8836</v>
      </c>
      <c r="G1794">
        <v>1</v>
      </c>
      <c r="H1794">
        <v>0</v>
      </c>
      <c r="I1794" s="1">
        <v>43994</v>
      </c>
      <c r="J1794">
        <v>52</v>
      </c>
      <c r="K1794">
        <v>22</v>
      </c>
    </row>
    <row r="1795" spans="1:11" x14ac:dyDescent="0.3">
      <c r="A1795" t="s">
        <v>20</v>
      </c>
      <c r="B1795" t="s">
        <v>90</v>
      </c>
      <c r="C1795">
        <v>7217104959</v>
      </c>
      <c r="D1795" s="1">
        <v>43931</v>
      </c>
      <c r="E1795" s="1">
        <v>43961</v>
      </c>
      <c r="F1795">
        <v>2099</v>
      </c>
      <c r="G1795">
        <v>1</v>
      </c>
      <c r="H1795">
        <v>0</v>
      </c>
      <c r="I1795" s="1">
        <v>43971</v>
      </c>
      <c r="J1795">
        <v>40</v>
      </c>
      <c r="K1795">
        <v>10</v>
      </c>
    </row>
    <row r="1796" spans="1:11" x14ac:dyDescent="0.3">
      <c r="A1796" t="s">
        <v>11</v>
      </c>
      <c r="B1796" t="s">
        <v>15</v>
      </c>
      <c r="C1796">
        <v>7218524698</v>
      </c>
      <c r="D1796" s="1">
        <v>43907</v>
      </c>
      <c r="E1796" s="1">
        <v>43937</v>
      </c>
      <c r="F1796">
        <v>8015</v>
      </c>
      <c r="G1796">
        <v>0</v>
      </c>
      <c r="H1796">
        <v>0</v>
      </c>
      <c r="I1796" s="1">
        <v>43913</v>
      </c>
      <c r="J1796">
        <v>6</v>
      </c>
      <c r="K1796">
        <v>0</v>
      </c>
    </row>
    <row r="1797" spans="1:11" x14ac:dyDescent="0.3">
      <c r="A1797" t="s">
        <v>22</v>
      </c>
      <c r="B1797" t="s">
        <v>58</v>
      </c>
      <c r="C1797">
        <v>7218542419</v>
      </c>
      <c r="D1797" s="1">
        <v>44119</v>
      </c>
      <c r="E1797" s="1">
        <v>44149</v>
      </c>
      <c r="F1797">
        <v>4664</v>
      </c>
      <c r="G1797">
        <v>0</v>
      </c>
      <c r="H1797">
        <v>0</v>
      </c>
      <c r="I1797" s="1">
        <v>44143</v>
      </c>
      <c r="J1797">
        <v>24</v>
      </c>
      <c r="K1797">
        <v>0</v>
      </c>
    </row>
    <row r="1798" spans="1:11" x14ac:dyDescent="0.3">
      <c r="A1798" t="s">
        <v>13</v>
      </c>
      <c r="B1798" t="s">
        <v>74</v>
      </c>
      <c r="C1798">
        <v>1933976534</v>
      </c>
      <c r="D1798" s="1">
        <v>44335</v>
      </c>
      <c r="E1798" s="1">
        <v>44365</v>
      </c>
      <c r="F1798">
        <v>5999</v>
      </c>
      <c r="G1798">
        <v>1</v>
      </c>
      <c r="H1798">
        <v>1</v>
      </c>
      <c r="I1798" s="1">
        <v>44364</v>
      </c>
      <c r="J1798">
        <v>29</v>
      </c>
      <c r="K1798">
        <v>0</v>
      </c>
    </row>
    <row r="1799" spans="1:11" x14ac:dyDescent="0.3">
      <c r="A1799" t="s">
        <v>11</v>
      </c>
      <c r="B1799" t="s">
        <v>50</v>
      </c>
      <c r="C1799">
        <v>7237340902</v>
      </c>
      <c r="D1799" s="1">
        <v>43864</v>
      </c>
      <c r="E1799" s="1">
        <v>43894</v>
      </c>
      <c r="F1799">
        <v>6848</v>
      </c>
      <c r="G1799">
        <v>0</v>
      </c>
      <c r="H1799">
        <v>0</v>
      </c>
      <c r="I1799" s="1">
        <v>43895</v>
      </c>
      <c r="J1799">
        <v>31</v>
      </c>
      <c r="K1799">
        <v>1</v>
      </c>
    </row>
    <row r="1800" spans="1:11" x14ac:dyDescent="0.3">
      <c r="A1800" t="s">
        <v>11</v>
      </c>
      <c r="B1800" t="s">
        <v>49</v>
      </c>
      <c r="C1800">
        <v>7244293293</v>
      </c>
      <c r="D1800" s="1">
        <v>44120</v>
      </c>
      <c r="E1800" s="1">
        <v>44150</v>
      </c>
      <c r="F1800">
        <v>6958</v>
      </c>
      <c r="G1800">
        <v>0</v>
      </c>
      <c r="H1800">
        <v>0</v>
      </c>
      <c r="I1800" s="1">
        <v>44134</v>
      </c>
      <c r="J1800">
        <v>14</v>
      </c>
      <c r="K1800">
        <v>0</v>
      </c>
    </row>
    <row r="1801" spans="1:11" x14ac:dyDescent="0.3">
      <c r="A1801" t="s">
        <v>13</v>
      </c>
      <c r="B1801" t="s">
        <v>27</v>
      </c>
      <c r="C1801">
        <v>321937283</v>
      </c>
      <c r="D1801" s="1">
        <v>44341</v>
      </c>
      <c r="E1801" s="1">
        <v>44371</v>
      </c>
      <c r="F1801">
        <v>7285</v>
      </c>
      <c r="G1801">
        <v>1</v>
      </c>
      <c r="H1801">
        <v>0</v>
      </c>
      <c r="I1801" s="1">
        <v>44355</v>
      </c>
      <c r="J1801">
        <v>14</v>
      </c>
      <c r="K1801">
        <v>0</v>
      </c>
    </row>
    <row r="1802" spans="1:11" x14ac:dyDescent="0.3">
      <c r="A1802" t="s">
        <v>20</v>
      </c>
      <c r="B1802" t="s">
        <v>81</v>
      </c>
      <c r="C1802">
        <v>7254664069</v>
      </c>
      <c r="D1802" s="1">
        <v>44038</v>
      </c>
      <c r="E1802" s="1">
        <v>44068</v>
      </c>
      <c r="F1802">
        <v>1336</v>
      </c>
      <c r="G1802">
        <v>0</v>
      </c>
      <c r="H1802">
        <v>0</v>
      </c>
      <c r="I1802" s="1">
        <v>44049</v>
      </c>
      <c r="J1802">
        <v>11</v>
      </c>
      <c r="K1802">
        <v>0</v>
      </c>
    </row>
    <row r="1803" spans="1:11" x14ac:dyDescent="0.3">
      <c r="A1803" t="s">
        <v>22</v>
      </c>
      <c r="B1803" t="s">
        <v>99</v>
      </c>
      <c r="C1803">
        <v>7259837539</v>
      </c>
      <c r="D1803" s="1">
        <v>43934</v>
      </c>
      <c r="E1803" s="1">
        <v>43964</v>
      </c>
      <c r="F1803">
        <v>6729</v>
      </c>
      <c r="G1803">
        <v>0</v>
      </c>
      <c r="H1803">
        <v>0</v>
      </c>
      <c r="I1803" s="1">
        <v>43963</v>
      </c>
      <c r="J1803">
        <v>29</v>
      </c>
      <c r="K1803">
        <v>0</v>
      </c>
    </row>
    <row r="1804" spans="1:11" x14ac:dyDescent="0.3">
      <c r="A1804" t="s">
        <v>22</v>
      </c>
      <c r="B1804" t="s">
        <v>78</v>
      </c>
      <c r="C1804">
        <v>7270249713</v>
      </c>
      <c r="D1804" s="1">
        <v>44047</v>
      </c>
      <c r="E1804" s="1">
        <v>44077</v>
      </c>
      <c r="F1804">
        <v>8683</v>
      </c>
      <c r="G1804">
        <v>0</v>
      </c>
      <c r="H1804">
        <v>0</v>
      </c>
      <c r="I1804" s="1">
        <v>44080</v>
      </c>
      <c r="J1804">
        <v>33</v>
      </c>
      <c r="K1804">
        <v>3</v>
      </c>
    </row>
    <row r="1805" spans="1:11" x14ac:dyDescent="0.3">
      <c r="A1805" t="s">
        <v>13</v>
      </c>
      <c r="B1805" t="s">
        <v>68</v>
      </c>
      <c r="C1805">
        <v>5493577724</v>
      </c>
      <c r="D1805" s="1">
        <v>44341</v>
      </c>
      <c r="E1805" s="1">
        <v>44371</v>
      </c>
      <c r="F1805">
        <v>10981</v>
      </c>
      <c r="G1805">
        <v>1</v>
      </c>
      <c r="H1805">
        <v>1</v>
      </c>
      <c r="I1805" s="1">
        <v>44365</v>
      </c>
      <c r="J1805">
        <v>24</v>
      </c>
      <c r="K1805">
        <v>0</v>
      </c>
    </row>
    <row r="1806" spans="1:11" x14ac:dyDescent="0.3">
      <c r="A1806" t="s">
        <v>11</v>
      </c>
      <c r="B1806" t="s">
        <v>105</v>
      </c>
      <c r="C1806">
        <v>7282316945</v>
      </c>
      <c r="D1806" s="1">
        <v>44321</v>
      </c>
      <c r="E1806" s="1">
        <v>44351</v>
      </c>
      <c r="F1806">
        <v>7470</v>
      </c>
      <c r="G1806">
        <v>0</v>
      </c>
      <c r="H1806">
        <v>0</v>
      </c>
      <c r="I1806" s="1">
        <v>44357</v>
      </c>
      <c r="J1806">
        <v>36</v>
      </c>
      <c r="K1806">
        <v>6</v>
      </c>
    </row>
    <row r="1807" spans="1:11" x14ac:dyDescent="0.3">
      <c r="A1807" t="s">
        <v>11</v>
      </c>
      <c r="B1807" t="s">
        <v>12</v>
      </c>
      <c r="C1807">
        <v>7285560671</v>
      </c>
      <c r="D1807" s="1">
        <v>44424</v>
      </c>
      <c r="E1807" s="1">
        <v>44454</v>
      </c>
      <c r="F1807">
        <v>7090</v>
      </c>
      <c r="G1807">
        <v>0</v>
      </c>
      <c r="H1807">
        <v>0</v>
      </c>
      <c r="I1807" s="1">
        <v>44439</v>
      </c>
      <c r="J1807">
        <v>15</v>
      </c>
      <c r="K1807">
        <v>0</v>
      </c>
    </row>
    <row r="1808" spans="1:11" x14ac:dyDescent="0.3">
      <c r="A1808" t="s">
        <v>22</v>
      </c>
      <c r="B1808" t="s">
        <v>24</v>
      </c>
      <c r="C1808">
        <v>7295000938</v>
      </c>
      <c r="D1808" s="1">
        <v>44457</v>
      </c>
      <c r="E1808" s="1">
        <v>44487</v>
      </c>
      <c r="F1808">
        <v>5865</v>
      </c>
      <c r="G1808">
        <v>0</v>
      </c>
      <c r="H1808">
        <v>0</v>
      </c>
      <c r="I1808" s="1">
        <v>44498</v>
      </c>
      <c r="J1808">
        <v>41</v>
      </c>
      <c r="K1808">
        <v>11</v>
      </c>
    </row>
    <row r="1809" spans="1:11" x14ac:dyDescent="0.3">
      <c r="A1809" t="s">
        <v>20</v>
      </c>
      <c r="B1809" t="s">
        <v>81</v>
      </c>
      <c r="C1809">
        <v>7296232451</v>
      </c>
      <c r="D1809" s="1">
        <v>44236</v>
      </c>
      <c r="E1809" s="1">
        <v>44266</v>
      </c>
      <c r="F1809">
        <v>4052</v>
      </c>
      <c r="G1809">
        <v>0</v>
      </c>
      <c r="H1809">
        <v>0</v>
      </c>
      <c r="I1809" s="1">
        <v>44244</v>
      </c>
      <c r="J1809">
        <v>8</v>
      </c>
      <c r="K1809">
        <v>0</v>
      </c>
    </row>
    <row r="1810" spans="1:11" x14ac:dyDescent="0.3">
      <c r="A1810" t="s">
        <v>22</v>
      </c>
      <c r="B1810" t="s">
        <v>86</v>
      </c>
      <c r="C1810">
        <v>7298116315</v>
      </c>
      <c r="D1810" s="1">
        <v>43858</v>
      </c>
      <c r="E1810" s="1">
        <v>43888</v>
      </c>
      <c r="F1810">
        <v>6017</v>
      </c>
      <c r="G1810">
        <v>0</v>
      </c>
      <c r="H1810">
        <v>0</v>
      </c>
      <c r="I1810" s="1">
        <v>43869</v>
      </c>
      <c r="J1810">
        <v>11</v>
      </c>
      <c r="K1810">
        <v>0</v>
      </c>
    </row>
    <row r="1811" spans="1:11" x14ac:dyDescent="0.3">
      <c r="A1811" t="s">
        <v>11</v>
      </c>
      <c r="B1811" t="s">
        <v>50</v>
      </c>
      <c r="C1811">
        <v>7303916505</v>
      </c>
      <c r="D1811" s="1">
        <v>43861</v>
      </c>
      <c r="E1811" s="1">
        <v>43891</v>
      </c>
      <c r="F1811">
        <v>6955</v>
      </c>
      <c r="G1811">
        <v>0</v>
      </c>
      <c r="H1811">
        <v>0</v>
      </c>
      <c r="I1811" s="1">
        <v>43889</v>
      </c>
      <c r="J1811">
        <v>28</v>
      </c>
      <c r="K1811">
        <v>0</v>
      </c>
    </row>
    <row r="1812" spans="1:11" x14ac:dyDescent="0.3">
      <c r="A1812" t="s">
        <v>17</v>
      </c>
      <c r="B1812" t="s">
        <v>42</v>
      </c>
      <c r="C1812">
        <v>7310206701</v>
      </c>
      <c r="D1812" s="1">
        <v>44394</v>
      </c>
      <c r="E1812" s="1">
        <v>44424</v>
      </c>
      <c r="F1812">
        <v>3621</v>
      </c>
      <c r="G1812">
        <v>1</v>
      </c>
      <c r="H1812">
        <v>0</v>
      </c>
      <c r="I1812" s="1">
        <v>44436</v>
      </c>
      <c r="J1812">
        <v>42</v>
      </c>
      <c r="K1812">
        <v>12</v>
      </c>
    </row>
    <row r="1813" spans="1:11" x14ac:dyDescent="0.3">
      <c r="A1813" t="s">
        <v>11</v>
      </c>
      <c r="B1813" t="s">
        <v>31</v>
      </c>
      <c r="C1813">
        <v>7314902402</v>
      </c>
      <c r="D1813" s="1">
        <v>44389</v>
      </c>
      <c r="E1813" s="1">
        <v>44419</v>
      </c>
      <c r="F1813">
        <v>7196</v>
      </c>
      <c r="G1813">
        <v>0</v>
      </c>
      <c r="H1813">
        <v>0</v>
      </c>
      <c r="I1813" s="1">
        <v>44391</v>
      </c>
      <c r="J1813">
        <v>2</v>
      </c>
      <c r="K1813">
        <v>0</v>
      </c>
    </row>
    <row r="1814" spans="1:11" x14ac:dyDescent="0.3">
      <c r="A1814" t="s">
        <v>22</v>
      </c>
      <c r="B1814" t="s">
        <v>88</v>
      </c>
      <c r="C1814">
        <v>7314906808</v>
      </c>
      <c r="D1814" s="1">
        <v>43931</v>
      </c>
      <c r="E1814" s="1">
        <v>43961</v>
      </c>
      <c r="F1814">
        <v>6035</v>
      </c>
      <c r="G1814">
        <v>0</v>
      </c>
      <c r="H1814">
        <v>0</v>
      </c>
      <c r="I1814" s="1">
        <v>43954</v>
      </c>
      <c r="J1814">
        <v>23</v>
      </c>
      <c r="K1814">
        <v>0</v>
      </c>
    </row>
    <row r="1815" spans="1:11" x14ac:dyDescent="0.3">
      <c r="A1815" t="s">
        <v>22</v>
      </c>
      <c r="B1815" t="s">
        <v>100</v>
      </c>
      <c r="C1815">
        <v>7329436593</v>
      </c>
      <c r="D1815" s="1">
        <v>44463</v>
      </c>
      <c r="E1815" s="1">
        <v>44493</v>
      </c>
      <c r="F1815">
        <v>4371</v>
      </c>
      <c r="G1815">
        <v>0</v>
      </c>
      <c r="H1815">
        <v>0</v>
      </c>
      <c r="I1815" s="1">
        <v>44475</v>
      </c>
      <c r="J1815">
        <v>12</v>
      </c>
      <c r="K1815">
        <v>0</v>
      </c>
    </row>
    <row r="1816" spans="1:11" x14ac:dyDescent="0.3">
      <c r="A1816" t="s">
        <v>11</v>
      </c>
      <c r="B1816" t="s">
        <v>38</v>
      </c>
      <c r="C1816">
        <v>7332034292</v>
      </c>
      <c r="D1816" s="1">
        <v>44359</v>
      </c>
      <c r="E1816" s="1">
        <v>44389</v>
      </c>
      <c r="F1816">
        <v>5353</v>
      </c>
      <c r="G1816">
        <v>0</v>
      </c>
      <c r="H1816">
        <v>0</v>
      </c>
      <c r="I1816" s="1">
        <v>44377</v>
      </c>
      <c r="J1816">
        <v>18</v>
      </c>
      <c r="K1816">
        <v>0</v>
      </c>
    </row>
    <row r="1817" spans="1:11" x14ac:dyDescent="0.3">
      <c r="A1817" t="s">
        <v>13</v>
      </c>
      <c r="B1817" t="s">
        <v>32</v>
      </c>
      <c r="C1817">
        <v>7336219886</v>
      </c>
      <c r="D1817" s="1">
        <v>44369</v>
      </c>
      <c r="E1817" s="1">
        <v>44399</v>
      </c>
      <c r="F1817">
        <v>6294</v>
      </c>
      <c r="G1817">
        <v>0</v>
      </c>
      <c r="H1817">
        <v>0</v>
      </c>
      <c r="I1817" s="1">
        <v>44399</v>
      </c>
      <c r="J1817">
        <v>30</v>
      </c>
      <c r="K1817">
        <v>0</v>
      </c>
    </row>
    <row r="1818" spans="1:11" x14ac:dyDescent="0.3">
      <c r="A1818" t="s">
        <v>22</v>
      </c>
      <c r="B1818" t="s">
        <v>72</v>
      </c>
      <c r="C1818">
        <v>7344346525</v>
      </c>
      <c r="D1818" s="1">
        <v>43926</v>
      </c>
      <c r="E1818" s="1">
        <v>43956</v>
      </c>
      <c r="F1818">
        <v>2353</v>
      </c>
      <c r="G1818">
        <v>0</v>
      </c>
      <c r="H1818">
        <v>0</v>
      </c>
      <c r="I1818" s="1">
        <v>43944</v>
      </c>
      <c r="J1818">
        <v>18</v>
      </c>
      <c r="K1818">
        <v>0</v>
      </c>
    </row>
    <row r="1819" spans="1:11" x14ac:dyDescent="0.3">
      <c r="A1819" t="s">
        <v>22</v>
      </c>
      <c r="B1819" t="s">
        <v>89</v>
      </c>
      <c r="C1819">
        <v>7356874575</v>
      </c>
      <c r="D1819" s="1">
        <v>44394</v>
      </c>
      <c r="E1819" s="1">
        <v>44424</v>
      </c>
      <c r="F1819">
        <v>5673</v>
      </c>
      <c r="G1819">
        <v>0</v>
      </c>
      <c r="H1819">
        <v>0</v>
      </c>
      <c r="I1819" s="1">
        <v>44438</v>
      </c>
      <c r="J1819">
        <v>44</v>
      </c>
      <c r="K1819">
        <v>14</v>
      </c>
    </row>
    <row r="1820" spans="1:11" x14ac:dyDescent="0.3">
      <c r="A1820" t="s">
        <v>22</v>
      </c>
      <c r="B1820" t="s">
        <v>89</v>
      </c>
      <c r="C1820">
        <v>7358381863</v>
      </c>
      <c r="D1820" s="1">
        <v>44001</v>
      </c>
      <c r="E1820" s="1">
        <v>44031</v>
      </c>
      <c r="F1820">
        <v>6046</v>
      </c>
      <c r="G1820">
        <v>0</v>
      </c>
      <c r="H1820">
        <v>0</v>
      </c>
      <c r="I1820" s="1">
        <v>44041</v>
      </c>
      <c r="J1820">
        <v>40</v>
      </c>
      <c r="K1820">
        <v>10</v>
      </c>
    </row>
    <row r="1821" spans="1:11" x14ac:dyDescent="0.3">
      <c r="A1821" t="s">
        <v>20</v>
      </c>
      <c r="B1821" t="s">
        <v>81</v>
      </c>
      <c r="C1821">
        <v>7361584692</v>
      </c>
      <c r="D1821" s="1">
        <v>44162</v>
      </c>
      <c r="E1821" s="1">
        <v>44192</v>
      </c>
      <c r="F1821">
        <v>3549</v>
      </c>
      <c r="G1821">
        <v>0</v>
      </c>
      <c r="H1821">
        <v>0</v>
      </c>
      <c r="I1821" s="1">
        <v>44176</v>
      </c>
      <c r="J1821">
        <v>14</v>
      </c>
      <c r="K1821">
        <v>0</v>
      </c>
    </row>
    <row r="1822" spans="1:11" x14ac:dyDescent="0.3">
      <c r="A1822" t="s">
        <v>22</v>
      </c>
      <c r="B1822" t="s">
        <v>23</v>
      </c>
      <c r="C1822">
        <v>7364920654</v>
      </c>
      <c r="D1822" s="1">
        <v>44105</v>
      </c>
      <c r="E1822" s="1">
        <v>44135</v>
      </c>
      <c r="F1822">
        <v>5819</v>
      </c>
      <c r="G1822">
        <v>1</v>
      </c>
      <c r="H1822">
        <v>0</v>
      </c>
      <c r="I1822" s="1">
        <v>44156</v>
      </c>
      <c r="J1822">
        <v>51</v>
      </c>
      <c r="K1822">
        <v>21</v>
      </c>
    </row>
    <row r="1823" spans="1:11" x14ac:dyDescent="0.3">
      <c r="A1823" t="s">
        <v>20</v>
      </c>
      <c r="B1823" t="s">
        <v>43</v>
      </c>
      <c r="C1823">
        <v>7365861488</v>
      </c>
      <c r="D1823" s="1">
        <v>44474</v>
      </c>
      <c r="E1823" s="1">
        <v>44504</v>
      </c>
      <c r="F1823">
        <v>9142</v>
      </c>
      <c r="G1823">
        <v>0</v>
      </c>
      <c r="H1823">
        <v>0</v>
      </c>
      <c r="I1823" s="1">
        <v>44477</v>
      </c>
      <c r="J1823">
        <v>3</v>
      </c>
      <c r="K1823">
        <v>0</v>
      </c>
    </row>
    <row r="1824" spans="1:11" x14ac:dyDescent="0.3">
      <c r="A1824" t="s">
        <v>13</v>
      </c>
      <c r="B1824" t="s">
        <v>56</v>
      </c>
      <c r="C1824">
        <v>4965519306</v>
      </c>
      <c r="D1824" s="1">
        <v>44342</v>
      </c>
      <c r="E1824" s="1">
        <v>44372</v>
      </c>
      <c r="F1824">
        <v>5656</v>
      </c>
      <c r="G1824">
        <v>1</v>
      </c>
      <c r="H1824">
        <v>1</v>
      </c>
      <c r="I1824" s="1">
        <v>44353</v>
      </c>
      <c r="J1824">
        <v>11</v>
      </c>
      <c r="K1824">
        <v>0</v>
      </c>
    </row>
    <row r="1825" spans="1:11" x14ac:dyDescent="0.3">
      <c r="A1825" t="s">
        <v>17</v>
      </c>
      <c r="B1825" t="s">
        <v>33</v>
      </c>
      <c r="C1825">
        <v>7372190093</v>
      </c>
      <c r="D1825" s="1">
        <v>43996</v>
      </c>
      <c r="E1825" s="1">
        <v>44026</v>
      </c>
      <c r="F1825">
        <v>5063</v>
      </c>
      <c r="G1825">
        <v>1</v>
      </c>
      <c r="H1825">
        <v>0</v>
      </c>
      <c r="I1825" s="1">
        <v>44014</v>
      </c>
      <c r="J1825">
        <v>18</v>
      </c>
      <c r="K1825">
        <v>0</v>
      </c>
    </row>
    <row r="1826" spans="1:11" x14ac:dyDescent="0.3">
      <c r="A1826" t="s">
        <v>22</v>
      </c>
      <c r="B1826" t="s">
        <v>23</v>
      </c>
      <c r="C1826">
        <v>7372412216</v>
      </c>
      <c r="D1826" s="1">
        <v>44102</v>
      </c>
      <c r="E1826" s="1">
        <v>44132</v>
      </c>
      <c r="F1826">
        <v>9057</v>
      </c>
      <c r="G1826">
        <v>0</v>
      </c>
      <c r="H1826">
        <v>0</v>
      </c>
      <c r="I1826" s="1">
        <v>44137</v>
      </c>
      <c r="J1826">
        <v>35</v>
      </c>
      <c r="K1826">
        <v>5</v>
      </c>
    </row>
    <row r="1827" spans="1:11" x14ac:dyDescent="0.3">
      <c r="A1827" t="s">
        <v>11</v>
      </c>
      <c r="B1827" t="s">
        <v>39</v>
      </c>
      <c r="C1827">
        <v>7373872006</v>
      </c>
      <c r="D1827" s="1">
        <v>44125</v>
      </c>
      <c r="E1827" s="1">
        <v>44155</v>
      </c>
      <c r="F1827">
        <v>7012</v>
      </c>
      <c r="G1827">
        <v>0</v>
      </c>
      <c r="H1827">
        <v>0</v>
      </c>
      <c r="I1827" s="1">
        <v>44157</v>
      </c>
      <c r="J1827">
        <v>32</v>
      </c>
      <c r="K1827">
        <v>2</v>
      </c>
    </row>
    <row r="1828" spans="1:11" x14ac:dyDescent="0.3">
      <c r="A1828" t="s">
        <v>13</v>
      </c>
      <c r="B1828" t="s">
        <v>70</v>
      </c>
      <c r="C1828">
        <v>7379159223</v>
      </c>
      <c r="D1828" s="1">
        <v>44228</v>
      </c>
      <c r="E1828" s="1">
        <v>44258</v>
      </c>
      <c r="F1828">
        <v>5500</v>
      </c>
      <c r="G1828">
        <v>0</v>
      </c>
      <c r="H1828">
        <v>0</v>
      </c>
      <c r="I1828" s="1">
        <v>44249</v>
      </c>
      <c r="J1828">
        <v>21</v>
      </c>
      <c r="K1828">
        <v>0</v>
      </c>
    </row>
    <row r="1829" spans="1:11" x14ac:dyDescent="0.3">
      <c r="A1829" t="s">
        <v>13</v>
      </c>
      <c r="B1829" t="s">
        <v>70</v>
      </c>
      <c r="C1829">
        <v>7394801898</v>
      </c>
      <c r="D1829" s="1">
        <v>44343</v>
      </c>
      <c r="E1829" s="1">
        <v>44373</v>
      </c>
      <c r="F1829">
        <v>5089</v>
      </c>
      <c r="G1829">
        <v>0</v>
      </c>
      <c r="H1829">
        <v>0</v>
      </c>
      <c r="I1829" s="1">
        <v>44357</v>
      </c>
      <c r="J1829">
        <v>14</v>
      </c>
      <c r="K1829">
        <v>0</v>
      </c>
    </row>
    <row r="1830" spans="1:11" x14ac:dyDescent="0.3">
      <c r="A1830" t="s">
        <v>20</v>
      </c>
      <c r="B1830" t="s">
        <v>81</v>
      </c>
      <c r="C1830">
        <v>7400497460</v>
      </c>
      <c r="D1830" s="1">
        <v>44026</v>
      </c>
      <c r="E1830" s="1">
        <v>44056</v>
      </c>
      <c r="F1830">
        <v>1631</v>
      </c>
      <c r="G1830">
        <v>0</v>
      </c>
      <c r="H1830">
        <v>0</v>
      </c>
      <c r="I1830" s="1">
        <v>44038</v>
      </c>
      <c r="J1830">
        <v>12</v>
      </c>
      <c r="K1830">
        <v>0</v>
      </c>
    </row>
    <row r="1831" spans="1:11" x14ac:dyDescent="0.3">
      <c r="A1831" t="s">
        <v>20</v>
      </c>
      <c r="B1831" t="s">
        <v>63</v>
      </c>
      <c r="C1831">
        <v>7403439811</v>
      </c>
      <c r="D1831" s="1">
        <v>44349</v>
      </c>
      <c r="E1831" s="1">
        <v>44379</v>
      </c>
      <c r="F1831">
        <v>4156</v>
      </c>
      <c r="G1831">
        <v>0</v>
      </c>
      <c r="H1831">
        <v>0</v>
      </c>
      <c r="I1831" s="1">
        <v>44386</v>
      </c>
      <c r="J1831">
        <v>37</v>
      </c>
      <c r="K1831">
        <v>7</v>
      </c>
    </row>
    <row r="1832" spans="1:11" x14ac:dyDescent="0.3">
      <c r="A1832" t="s">
        <v>17</v>
      </c>
      <c r="B1832" t="s">
        <v>34</v>
      </c>
      <c r="C1832">
        <v>7406229116</v>
      </c>
      <c r="D1832" s="1">
        <v>44220</v>
      </c>
      <c r="E1832" s="1">
        <v>44250</v>
      </c>
      <c r="F1832">
        <v>6102</v>
      </c>
      <c r="G1832">
        <v>1</v>
      </c>
      <c r="H1832">
        <v>0</v>
      </c>
      <c r="I1832" s="1">
        <v>44271</v>
      </c>
      <c r="J1832">
        <v>51</v>
      </c>
      <c r="K1832">
        <v>21</v>
      </c>
    </row>
    <row r="1833" spans="1:11" x14ac:dyDescent="0.3">
      <c r="A1833" t="s">
        <v>11</v>
      </c>
      <c r="B1833" t="s">
        <v>39</v>
      </c>
      <c r="C1833">
        <v>7410471356</v>
      </c>
      <c r="D1833" s="1">
        <v>44081</v>
      </c>
      <c r="E1833" s="1">
        <v>44111</v>
      </c>
      <c r="F1833">
        <v>5088</v>
      </c>
      <c r="G1833">
        <v>0</v>
      </c>
      <c r="H1833">
        <v>0</v>
      </c>
      <c r="I1833" s="1">
        <v>44112</v>
      </c>
      <c r="J1833">
        <v>31</v>
      </c>
      <c r="K1833">
        <v>1</v>
      </c>
    </row>
    <row r="1834" spans="1:11" x14ac:dyDescent="0.3">
      <c r="A1834" t="s">
        <v>17</v>
      </c>
      <c r="B1834" t="s">
        <v>77</v>
      </c>
      <c r="C1834">
        <v>7419219204</v>
      </c>
      <c r="D1834" s="1">
        <v>43868</v>
      </c>
      <c r="E1834" s="1">
        <v>43898</v>
      </c>
      <c r="F1834">
        <v>7249</v>
      </c>
      <c r="G1834">
        <v>0</v>
      </c>
      <c r="H1834">
        <v>0</v>
      </c>
      <c r="I1834" s="1">
        <v>43871</v>
      </c>
      <c r="J1834">
        <v>3</v>
      </c>
      <c r="K1834">
        <v>0</v>
      </c>
    </row>
    <row r="1835" spans="1:11" x14ac:dyDescent="0.3">
      <c r="A1835" t="s">
        <v>20</v>
      </c>
      <c r="B1835" t="s">
        <v>21</v>
      </c>
      <c r="C1835">
        <v>7421024088</v>
      </c>
      <c r="D1835" s="1">
        <v>44281</v>
      </c>
      <c r="E1835" s="1">
        <v>44311</v>
      </c>
      <c r="F1835">
        <v>5797</v>
      </c>
      <c r="G1835">
        <v>1</v>
      </c>
      <c r="H1835">
        <v>0</v>
      </c>
      <c r="I1835" s="1">
        <v>44338</v>
      </c>
      <c r="J1835">
        <v>57</v>
      </c>
      <c r="K1835">
        <v>27</v>
      </c>
    </row>
    <row r="1836" spans="1:11" x14ac:dyDescent="0.3">
      <c r="A1836" t="s">
        <v>22</v>
      </c>
      <c r="B1836" t="s">
        <v>67</v>
      </c>
      <c r="C1836">
        <v>7423547921</v>
      </c>
      <c r="D1836" s="1">
        <v>44180</v>
      </c>
      <c r="E1836" s="1">
        <v>44210</v>
      </c>
      <c r="F1836">
        <v>6047</v>
      </c>
      <c r="G1836">
        <v>0</v>
      </c>
      <c r="H1836">
        <v>0</v>
      </c>
      <c r="I1836" s="1">
        <v>44215</v>
      </c>
      <c r="J1836">
        <v>35</v>
      </c>
      <c r="K1836">
        <v>5</v>
      </c>
    </row>
    <row r="1837" spans="1:11" x14ac:dyDescent="0.3">
      <c r="A1837" t="s">
        <v>22</v>
      </c>
      <c r="B1837" t="s">
        <v>24</v>
      </c>
      <c r="C1837">
        <v>7424213127</v>
      </c>
      <c r="D1837" s="1">
        <v>44390</v>
      </c>
      <c r="E1837" s="1">
        <v>44420</v>
      </c>
      <c r="F1837">
        <v>4656</v>
      </c>
      <c r="G1837">
        <v>0</v>
      </c>
      <c r="H1837">
        <v>0</v>
      </c>
      <c r="I1837" s="1">
        <v>44420</v>
      </c>
      <c r="J1837">
        <v>30</v>
      </c>
      <c r="K1837">
        <v>0</v>
      </c>
    </row>
    <row r="1838" spans="1:11" x14ac:dyDescent="0.3">
      <c r="A1838" t="s">
        <v>17</v>
      </c>
      <c r="B1838" t="s">
        <v>42</v>
      </c>
      <c r="C1838">
        <v>7427150614</v>
      </c>
      <c r="D1838" s="1">
        <v>44017</v>
      </c>
      <c r="E1838" s="1">
        <v>44047</v>
      </c>
      <c r="F1838">
        <v>774</v>
      </c>
      <c r="G1838">
        <v>0</v>
      </c>
      <c r="H1838">
        <v>0</v>
      </c>
      <c r="I1838" s="1">
        <v>44049</v>
      </c>
      <c r="J1838">
        <v>32</v>
      </c>
      <c r="K1838">
        <v>2</v>
      </c>
    </row>
    <row r="1839" spans="1:11" x14ac:dyDescent="0.3">
      <c r="A1839" t="s">
        <v>17</v>
      </c>
      <c r="B1839" t="s">
        <v>112</v>
      </c>
      <c r="C1839">
        <v>7450963607</v>
      </c>
      <c r="D1839" s="1">
        <v>44239</v>
      </c>
      <c r="E1839" s="1">
        <v>44269</v>
      </c>
      <c r="F1839">
        <v>6570</v>
      </c>
      <c r="G1839">
        <v>0</v>
      </c>
      <c r="H1839">
        <v>0</v>
      </c>
      <c r="I1839" s="1">
        <v>44267</v>
      </c>
      <c r="J1839">
        <v>28</v>
      </c>
      <c r="K1839">
        <v>0</v>
      </c>
    </row>
    <row r="1840" spans="1:11" x14ac:dyDescent="0.3">
      <c r="A1840" t="s">
        <v>11</v>
      </c>
      <c r="B1840" t="s">
        <v>39</v>
      </c>
      <c r="C1840">
        <v>7459726574</v>
      </c>
      <c r="D1840" s="1">
        <v>44282</v>
      </c>
      <c r="E1840" s="1">
        <v>44312</v>
      </c>
      <c r="F1840">
        <v>7457</v>
      </c>
      <c r="G1840">
        <v>0</v>
      </c>
      <c r="H1840">
        <v>0</v>
      </c>
      <c r="I1840" s="1">
        <v>44314</v>
      </c>
      <c r="J1840">
        <v>32</v>
      </c>
      <c r="K1840">
        <v>2</v>
      </c>
    </row>
    <row r="1841" spans="1:11" x14ac:dyDescent="0.3">
      <c r="A1841" t="s">
        <v>17</v>
      </c>
      <c r="B1841" t="s">
        <v>37</v>
      </c>
      <c r="C1841">
        <v>7461173643</v>
      </c>
      <c r="D1841" s="1">
        <v>44160</v>
      </c>
      <c r="E1841" s="1">
        <v>44190</v>
      </c>
      <c r="F1841">
        <v>7942</v>
      </c>
      <c r="G1841">
        <v>0</v>
      </c>
      <c r="H1841">
        <v>0</v>
      </c>
      <c r="I1841" s="1">
        <v>44175</v>
      </c>
      <c r="J1841">
        <v>15</v>
      </c>
      <c r="K1841">
        <v>0</v>
      </c>
    </row>
    <row r="1842" spans="1:11" x14ac:dyDescent="0.3">
      <c r="A1842" t="s">
        <v>20</v>
      </c>
      <c r="B1842" t="s">
        <v>108</v>
      </c>
      <c r="C1842">
        <v>7463017763</v>
      </c>
      <c r="D1842" s="1">
        <v>44164</v>
      </c>
      <c r="E1842" s="1">
        <v>44194</v>
      </c>
      <c r="F1842">
        <v>6376</v>
      </c>
      <c r="G1842">
        <v>0</v>
      </c>
      <c r="H1842">
        <v>0</v>
      </c>
      <c r="I1842" s="1">
        <v>44192</v>
      </c>
      <c r="J1842">
        <v>28</v>
      </c>
      <c r="K1842">
        <v>0</v>
      </c>
    </row>
    <row r="1843" spans="1:11" x14ac:dyDescent="0.3">
      <c r="A1843" t="s">
        <v>11</v>
      </c>
      <c r="B1843" t="s">
        <v>44</v>
      </c>
      <c r="C1843">
        <v>7469612917</v>
      </c>
      <c r="D1843" s="1">
        <v>44332</v>
      </c>
      <c r="E1843" s="1">
        <v>44362</v>
      </c>
      <c r="F1843">
        <v>8572</v>
      </c>
      <c r="G1843">
        <v>0</v>
      </c>
      <c r="H1843">
        <v>0</v>
      </c>
      <c r="I1843" s="1">
        <v>44346</v>
      </c>
      <c r="J1843">
        <v>14</v>
      </c>
      <c r="K1843">
        <v>0</v>
      </c>
    </row>
    <row r="1844" spans="1:11" x14ac:dyDescent="0.3">
      <c r="A1844" t="s">
        <v>17</v>
      </c>
      <c r="B1844" t="s">
        <v>112</v>
      </c>
      <c r="C1844">
        <v>7472160858</v>
      </c>
      <c r="D1844" s="1">
        <v>43900</v>
      </c>
      <c r="E1844" s="1">
        <v>43930</v>
      </c>
      <c r="F1844">
        <v>6688</v>
      </c>
      <c r="G1844">
        <v>1</v>
      </c>
      <c r="H1844">
        <v>0</v>
      </c>
      <c r="I1844" s="1">
        <v>43938</v>
      </c>
      <c r="J1844">
        <v>38</v>
      </c>
      <c r="K1844">
        <v>8</v>
      </c>
    </row>
    <row r="1845" spans="1:11" x14ac:dyDescent="0.3">
      <c r="A1845" t="s">
        <v>22</v>
      </c>
      <c r="B1845" t="s">
        <v>53</v>
      </c>
      <c r="C1845">
        <v>7479585452</v>
      </c>
      <c r="D1845" s="1">
        <v>44041</v>
      </c>
      <c r="E1845" s="1">
        <v>44071</v>
      </c>
      <c r="F1845">
        <v>6814</v>
      </c>
      <c r="G1845">
        <v>0</v>
      </c>
      <c r="H1845">
        <v>0</v>
      </c>
      <c r="I1845" s="1">
        <v>44070</v>
      </c>
      <c r="J1845">
        <v>29</v>
      </c>
      <c r="K1845">
        <v>0</v>
      </c>
    </row>
    <row r="1846" spans="1:11" x14ac:dyDescent="0.3">
      <c r="A1846" t="s">
        <v>11</v>
      </c>
      <c r="B1846" t="s">
        <v>49</v>
      </c>
      <c r="C1846">
        <v>7481115235</v>
      </c>
      <c r="D1846" s="1">
        <v>44125</v>
      </c>
      <c r="E1846" s="1">
        <v>44155</v>
      </c>
      <c r="F1846">
        <v>7670</v>
      </c>
      <c r="G1846">
        <v>0</v>
      </c>
      <c r="H1846">
        <v>0</v>
      </c>
      <c r="I1846" s="1">
        <v>44141</v>
      </c>
      <c r="J1846">
        <v>16</v>
      </c>
      <c r="K1846">
        <v>0</v>
      </c>
    </row>
    <row r="1847" spans="1:11" x14ac:dyDescent="0.3">
      <c r="A1847" t="s">
        <v>20</v>
      </c>
      <c r="B1847" t="s">
        <v>69</v>
      </c>
      <c r="C1847">
        <v>7483503715</v>
      </c>
      <c r="D1847" s="1">
        <v>43932</v>
      </c>
      <c r="E1847" s="1">
        <v>43962</v>
      </c>
      <c r="F1847">
        <v>5475</v>
      </c>
      <c r="G1847">
        <v>0</v>
      </c>
      <c r="H1847">
        <v>0</v>
      </c>
      <c r="I1847" s="1">
        <v>43958</v>
      </c>
      <c r="J1847">
        <v>26</v>
      </c>
      <c r="K1847">
        <v>0</v>
      </c>
    </row>
    <row r="1848" spans="1:11" x14ac:dyDescent="0.3">
      <c r="A1848" t="s">
        <v>20</v>
      </c>
      <c r="B1848" t="s">
        <v>108</v>
      </c>
      <c r="C1848">
        <v>7483571988</v>
      </c>
      <c r="D1848" s="1">
        <v>44509</v>
      </c>
      <c r="E1848" s="1">
        <v>44539</v>
      </c>
      <c r="F1848">
        <v>8532</v>
      </c>
      <c r="G1848">
        <v>0</v>
      </c>
      <c r="H1848">
        <v>0</v>
      </c>
      <c r="I1848" s="1">
        <v>44523</v>
      </c>
      <c r="J1848">
        <v>14</v>
      </c>
      <c r="K1848">
        <v>0</v>
      </c>
    </row>
    <row r="1849" spans="1:11" x14ac:dyDescent="0.3">
      <c r="A1849" t="s">
        <v>17</v>
      </c>
      <c r="B1849" t="s">
        <v>52</v>
      </c>
      <c r="C1849">
        <v>7485620358</v>
      </c>
      <c r="D1849" s="1">
        <v>44162</v>
      </c>
      <c r="E1849" s="1">
        <v>44192</v>
      </c>
      <c r="F1849">
        <v>5070</v>
      </c>
      <c r="G1849">
        <v>0</v>
      </c>
      <c r="H1849">
        <v>0</v>
      </c>
      <c r="I1849" s="1">
        <v>44186</v>
      </c>
      <c r="J1849">
        <v>24</v>
      </c>
      <c r="K1849">
        <v>0</v>
      </c>
    </row>
    <row r="1850" spans="1:11" x14ac:dyDescent="0.3">
      <c r="A1850" t="s">
        <v>22</v>
      </c>
      <c r="B1850" t="s">
        <v>26</v>
      </c>
      <c r="C1850">
        <v>7490803947</v>
      </c>
      <c r="D1850" s="1">
        <v>44227</v>
      </c>
      <c r="E1850" s="1">
        <v>44257</v>
      </c>
      <c r="F1850">
        <v>6879</v>
      </c>
      <c r="G1850">
        <v>0</v>
      </c>
      <c r="H1850">
        <v>0</v>
      </c>
      <c r="I1850" s="1">
        <v>44235</v>
      </c>
      <c r="J1850">
        <v>8</v>
      </c>
      <c r="K1850">
        <v>0</v>
      </c>
    </row>
    <row r="1851" spans="1:11" x14ac:dyDescent="0.3">
      <c r="A1851" t="s">
        <v>17</v>
      </c>
      <c r="B1851" t="s">
        <v>93</v>
      </c>
      <c r="C1851">
        <v>7495748603</v>
      </c>
      <c r="D1851" s="1">
        <v>44094</v>
      </c>
      <c r="E1851" s="1">
        <v>44124</v>
      </c>
      <c r="F1851">
        <v>6366</v>
      </c>
      <c r="G1851">
        <v>0</v>
      </c>
      <c r="H1851">
        <v>0</v>
      </c>
      <c r="I1851" s="1">
        <v>44121</v>
      </c>
      <c r="J1851">
        <v>27</v>
      </c>
      <c r="K1851">
        <v>0</v>
      </c>
    </row>
    <row r="1852" spans="1:11" x14ac:dyDescent="0.3">
      <c r="A1852" t="s">
        <v>13</v>
      </c>
      <c r="B1852" t="s">
        <v>75</v>
      </c>
      <c r="C1852">
        <v>9027126182</v>
      </c>
      <c r="D1852" s="1">
        <v>44345</v>
      </c>
      <c r="E1852" s="1">
        <v>44375</v>
      </c>
      <c r="F1852">
        <v>4625</v>
      </c>
      <c r="G1852">
        <v>1</v>
      </c>
      <c r="H1852">
        <v>1</v>
      </c>
      <c r="I1852" s="1">
        <v>44378</v>
      </c>
      <c r="J1852">
        <v>33</v>
      </c>
      <c r="K1852">
        <v>3</v>
      </c>
    </row>
    <row r="1853" spans="1:11" x14ac:dyDescent="0.3">
      <c r="A1853" t="s">
        <v>20</v>
      </c>
      <c r="B1853" t="s">
        <v>63</v>
      </c>
      <c r="C1853">
        <v>7497563219</v>
      </c>
      <c r="D1853" s="1">
        <v>44440</v>
      </c>
      <c r="E1853" s="1">
        <v>44470</v>
      </c>
      <c r="F1853">
        <v>3399</v>
      </c>
      <c r="G1853">
        <v>1</v>
      </c>
      <c r="H1853">
        <v>0</v>
      </c>
      <c r="I1853" s="1">
        <v>44490</v>
      </c>
      <c r="J1853">
        <v>50</v>
      </c>
      <c r="K1853">
        <v>20</v>
      </c>
    </row>
    <row r="1854" spans="1:11" x14ac:dyDescent="0.3">
      <c r="A1854" t="s">
        <v>13</v>
      </c>
      <c r="B1854" t="s">
        <v>95</v>
      </c>
      <c r="C1854">
        <v>7498359819</v>
      </c>
      <c r="D1854" s="1">
        <v>44095</v>
      </c>
      <c r="E1854" s="1">
        <v>44125</v>
      </c>
      <c r="F1854">
        <v>7275</v>
      </c>
      <c r="G1854">
        <v>0</v>
      </c>
      <c r="H1854">
        <v>0</v>
      </c>
      <c r="I1854" s="1">
        <v>44129</v>
      </c>
      <c r="J1854">
        <v>34</v>
      </c>
      <c r="K1854">
        <v>4</v>
      </c>
    </row>
    <row r="1855" spans="1:11" x14ac:dyDescent="0.3">
      <c r="A1855" t="s">
        <v>13</v>
      </c>
      <c r="B1855" t="s">
        <v>16</v>
      </c>
      <c r="C1855">
        <v>7504945766</v>
      </c>
      <c r="D1855" s="1">
        <v>44325</v>
      </c>
      <c r="E1855" s="1">
        <v>44355</v>
      </c>
      <c r="F1855">
        <v>8691</v>
      </c>
      <c r="G1855">
        <v>0</v>
      </c>
      <c r="H1855">
        <v>0</v>
      </c>
      <c r="I1855" s="1">
        <v>44361</v>
      </c>
      <c r="J1855">
        <v>36</v>
      </c>
      <c r="K1855">
        <v>6</v>
      </c>
    </row>
    <row r="1856" spans="1:11" x14ac:dyDescent="0.3">
      <c r="A1856" t="s">
        <v>13</v>
      </c>
      <c r="B1856" t="s">
        <v>59</v>
      </c>
      <c r="C1856">
        <v>7510320434</v>
      </c>
      <c r="D1856" s="1">
        <v>44399</v>
      </c>
      <c r="E1856" s="1">
        <v>44429</v>
      </c>
      <c r="F1856">
        <v>7077</v>
      </c>
      <c r="G1856">
        <v>0</v>
      </c>
      <c r="H1856">
        <v>0</v>
      </c>
      <c r="I1856" s="1">
        <v>44436</v>
      </c>
      <c r="J1856">
        <v>37</v>
      </c>
      <c r="K1856">
        <v>7</v>
      </c>
    </row>
    <row r="1857" spans="1:11" x14ac:dyDescent="0.3">
      <c r="A1857" t="s">
        <v>22</v>
      </c>
      <c r="B1857" t="s">
        <v>58</v>
      </c>
      <c r="C1857">
        <v>7514433905</v>
      </c>
      <c r="D1857" s="1">
        <v>43943</v>
      </c>
      <c r="E1857" s="1">
        <v>43973</v>
      </c>
      <c r="F1857">
        <v>4208</v>
      </c>
      <c r="G1857">
        <v>0</v>
      </c>
      <c r="H1857">
        <v>0</v>
      </c>
      <c r="I1857" s="1">
        <v>43977</v>
      </c>
      <c r="J1857">
        <v>34</v>
      </c>
      <c r="K1857">
        <v>4</v>
      </c>
    </row>
    <row r="1858" spans="1:11" x14ac:dyDescent="0.3">
      <c r="A1858" t="s">
        <v>22</v>
      </c>
      <c r="B1858" t="s">
        <v>82</v>
      </c>
      <c r="C1858">
        <v>7516274125</v>
      </c>
      <c r="D1858" s="1">
        <v>44339</v>
      </c>
      <c r="E1858" s="1">
        <v>44369</v>
      </c>
      <c r="F1858">
        <v>3450</v>
      </c>
      <c r="G1858">
        <v>0</v>
      </c>
      <c r="H1858">
        <v>0</v>
      </c>
      <c r="I1858" s="1">
        <v>44350</v>
      </c>
      <c r="J1858">
        <v>11</v>
      </c>
      <c r="K1858">
        <v>0</v>
      </c>
    </row>
    <row r="1859" spans="1:11" x14ac:dyDescent="0.3">
      <c r="A1859" t="s">
        <v>22</v>
      </c>
      <c r="B1859" t="s">
        <v>82</v>
      </c>
      <c r="C1859">
        <v>7517563980</v>
      </c>
      <c r="D1859" s="1">
        <v>44190</v>
      </c>
      <c r="E1859" s="1">
        <v>44220</v>
      </c>
      <c r="F1859">
        <v>5587</v>
      </c>
      <c r="G1859">
        <v>0</v>
      </c>
      <c r="H1859">
        <v>0</v>
      </c>
      <c r="I1859" s="1">
        <v>44209</v>
      </c>
      <c r="J1859">
        <v>19</v>
      </c>
      <c r="K1859">
        <v>0</v>
      </c>
    </row>
    <row r="1860" spans="1:11" x14ac:dyDescent="0.3">
      <c r="A1860" t="s">
        <v>11</v>
      </c>
      <c r="B1860" t="s">
        <v>61</v>
      </c>
      <c r="C1860">
        <v>7524155753</v>
      </c>
      <c r="D1860" s="1">
        <v>44459</v>
      </c>
      <c r="E1860" s="1">
        <v>44489</v>
      </c>
      <c r="F1860">
        <v>9103</v>
      </c>
      <c r="G1860">
        <v>0</v>
      </c>
      <c r="H1860">
        <v>0</v>
      </c>
      <c r="I1860" s="1">
        <v>44493</v>
      </c>
      <c r="J1860">
        <v>34</v>
      </c>
      <c r="K1860">
        <v>4</v>
      </c>
    </row>
    <row r="1861" spans="1:11" x14ac:dyDescent="0.3">
      <c r="A1861" t="s">
        <v>11</v>
      </c>
      <c r="B1861" t="s">
        <v>50</v>
      </c>
      <c r="C1861">
        <v>7534126416</v>
      </c>
      <c r="D1861" s="1">
        <v>44086</v>
      </c>
      <c r="E1861" s="1">
        <v>44116</v>
      </c>
      <c r="F1861">
        <v>5364</v>
      </c>
      <c r="G1861">
        <v>0</v>
      </c>
      <c r="H1861">
        <v>0</v>
      </c>
      <c r="I1861" s="1">
        <v>44112</v>
      </c>
      <c r="J1861">
        <v>26</v>
      </c>
      <c r="K1861">
        <v>0</v>
      </c>
    </row>
    <row r="1862" spans="1:11" x14ac:dyDescent="0.3">
      <c r="A1862" t="s">
        <v>13</v>
      </c>
      <c r="B1862" t="s">
        <v>92</v>
      </c>
      <c r="C1862">
        <v>7541035636</v>
      </c>
      <c r="D1862" s="1">
        <v>44400</v>
      </c>
      <c r="E1862" s="1">
        <v>44430</v>
      </c>
      <c r="F1862">
        <v>8115</v>
      </c>
      <c r="G1862">
        <v>0</v>
      </c>
      <c r="H1862">
        <v>0</v>
      </c>
      <c r="I1862" s="1">
        <v>44421</v>
      </c>
      <c r="J1862">
        <v>21</v>
      </c>
      <c r="K1862">
        <v>0</v>
      </c>
    </row>
    <row r="1863" spans="1:11" x14ac:dyDescent="0.3">
      <c r="A1863" t="s">
        <v>17</v>
      </c>
      <c r="B1863" t="s">
        <v>93</v>
      </c>
      <c r="C1863">
        <v>7541301534</v>
      </c>
      <c r="D1863" s="1">
        <v>44346</v>
      </c>
      <c r="E1863" s="1">
        <v>44376</v>
      </c>
      <c r="F1863">
        <v>7396</v>
      </c>
      <c r="G1863">
        <v>0</v>
      </c>
      <c r="H1863">
        <v>0</v>
      </c>
      <c r="I1863" s="1">
        <v>44366</v>
      </c>
      <c r="J1863">
        <v>20</v>
      </c>
      <c r="K1863">
        <v>0</v>
      </c>
    </row>
    <row r="1864" spans="1:11" x14ac:dyDescent="0.3">
      <c r="A1864" t="s">
        <v>13</v>
      </c>
      <c r="B1864" t="s">
        <v>95</v>
      </c>
      <c r="C1864">
        <v>3924052139</v>
      </c>
      <c r="D1864" s="1">
        <v>44352</v>
      </c>
      <c r="E1864" s="1">
        <v>44382</v>
      </c>
      <c r="F1864">
        <v>10311</v>
      </c>
      <c r="G1864">
        <v>1</v>
      </c>
      <c r="H1864">
        <v>0</v>
      </c>
      <c r="I1864" s="1">
        <v>44403</v>
      </c>
      <c r="J1864">
        <v>51</v>
      </c>
      <c r="K1864">
        <v>21</v>
      </c>
    </row>
    <row r="1865" spans="1:11" x14ac:dyDescent="0.3">
      <c r="A1865" t="s">
        <v>17</v>
      </c>
      <c r="B1865" t="s">
        <v>98</v>
      </c>
      <c r="C1865">
        <v>7550415361</v>
      </c>
      <c r="D1865" s="1">
        <v>44493</v>
      </c>
      <c r="E1865" s="1">
        <v>44523</v>
      </c>
      <c r="F1865">
        <v>8365</v>
      </c>
      <c r="G1865">
        <v>0</v>
      </c>
      <c r="H1865">
        <v>0</v>
      </c>
      <c r="I1865" s="1">
        <v>44536</v>
      </c>
      <c r="J1865">
        <v>43</v>
      </c>
      <c r="K1865">
        <v>13</v>
      </c>
    </row>
    <row r="1866" spans="1:11" x14ac:dyDescent="0.3">
      <c r="A1866" t="s">
        <v>17</v>
      </c>
      <c r="B1866" t="s">
        <v>42</v>
      </c>
      <c r="C1866">
        <v>7555055375</v>
      </c>
      <c r="D1866" s="1">
        <v>44277</v>
      </c>
      <c r="E1866" s="1">
        <v>44307</v>
      </c>
      <c r="F1866">
        <v>2419</v>
      </c>
      <c r="G1866">
        <v>1</v>
      </c>
      <c r="H1866">
        <v>0</v>
      </c>
      <c r="I1866" s="1">
        <v>44311</v>
      </c>
      <c r="J1866">
        <v>34</v>
      </c>
      <c r="K1866">
        <v>4</v>
      </c>
    </row>
    <row r="1867" spans="1:11" x14ac:dyDescent="0.3">
      <c r="A1867" t="s">
        <v>13</v>
      </c>
      <c r="B1867" t="s">
        <v>106</v>
      </c>
      <c r="C1867">
        <v>7555537204</v>
      </c>
      <c r="D1867" s="1">
        <v>44196</v>
      </c>
      <c r="E1867" s="1">
        <v>44226</v>
      </c>
      <c r="F1867">
        <v>6656</v>
      </c>
      <c r="G1867">
        <v>0</v>
      </c>
      <c r="H1867">
        <v>0</v>
      </c>
      <c r="I1867" s="1">
        <v>44230</v>
      </c>
      <c r="J1867">
        <v>34</v>
      </c>
      <c r="K1867">
        <v>4</v>
      </c>
    </row>
    <row r="1868" spans="1:11" x14ac:dyDescent="0.3">
      <c r="A1868" t="s">
        <v>20</v>
      </c>
      <c r="B1868" t="s">
        <v>90</v>
      </c>
      <c r="C1868">
        <v>7563163902</v>
      </c>
      <c r="D1868" s="1">
        <v>44311</v>
      </c>
      <c r="E1868" s="1">
        <v>44341</v>
      </c>
      <c r="F1868">
        <v>2158</v>
      </c>
      <c r="G1868">
        <v>1</v>
      </c>
      <c r="H1868">
        <v>0</v>
      </c>
      <c r="I1868" s="1">
        <v>44357</v>
      </c>
      <c r="J1868">
        <v>46</v>
      </c>
      <c r="K1868">
        <v>16</v>
      </c>
    </row>
    <row r="1869" spans="1:11" x14ac:dyDescent="0.3">
      <c r="A1869" t="s">
        <v>22</v>
      </c>
      <c r="B1869" t="s">
        <v>82</v>
      </c>
      <c r="C1869">
        <v>7567097895</v>
      </c>
      <c r="D1869" s="1">
        <v>43920</v>
      </c>
      <c r="E1869" s="1">
        <v>43950</v>
      </c>
      <c r="F1869">
        <v>2690</v>
      </c>
      <c r="G1869">
        <v>0</v>
      </c>
      <c r="H1869">
        <v>0</v>
      </c>
      <c r="I1869" s="1">
        <v>43937</v>
      </c>
      <c r="J1869">
        <v>17</v>
      </c>
      <c r="K1869">
        <v>0</v>
      </c>
    </row>
    <row r="1870" spans="1:11" x14ac:dyDescent="0.3">
      <c r="A1870" t="s">
        <v>11</v>
      </c>
      <c r="B1870" t="s">
        <v>49</v>
      </c>
      <c r="C1870">
        <v>7574832061</v>
      </c>
      <c r="D1870" s="1">
        <v>43992</v>
      </c>
      <c r="E1870" s="1">
        <v>44022</v>
      </c>
      <c r="F1870">
        <v>6373</v>
      </c>
      <c r="G1870">
        <v>0</v>
      </c>
      <c r="H1870">
        <v>0</v>
      </c>
      <c r="I1870" s="1">
        <v>44013</v>
      </c>
      <c r="J1870">
        <v>21</v>
      </c>
      <c r="K1870">
        <v>0</v>
      </c>
    </row>
    <row r="1871" spans="1:11" x14ac:dyDescent="0.3">
      <c r="A1871" t="s">
        <v>13</v>
      </c>
      <c r="B1871" t="s">
        <v>41</v>
      </c>
      <c r="C1871">
        <v>1529029372</v>
      </c>
      <c r="D1871" s="1">
        <v>44267</v>
      </c>
      <c r="E1871" s="1">
        <v>44297</v>
      </c>
      <c r="F1871">
        <v>4997</v>
      </c>
      <c r="G1871">
        <v>1</v>
      </c>
      <c r="H1871">
        <v>0</v>
      </c>
      <c r="I1871" s="1">
        <v>44300</v>
      </c>
      <c r="J1871">
        <v>33</v>
      </c>
      <c r="K1871">
        <v>3</v>
      </c>
    </row>
    <row r="1872" spans="1:11" x14ac:dyDescent="0.3">
      <c r="A1872" t="s">
        <v>22</v>
      </c>
      <c r="B1872" t="s">
        <v>85</v>
      </c>
      <c r="C1872">
        <v>7577985769</v>
      </c>
      <c r="D1872" s="1">
        <v>44102</v>
      </c>
      <c r="E1872" s="1">
        <v>44132</v>
      </c>
      <c r="F1872">
        <v>2100</v>
      </c>
      <c r="G1872">
        <v>0</v>
      </c>
      <c r="H1872">
        <v>0</v>
      </c>
      <c r="I1872" s="1">
        <v>44128</v>
      </c>
      <c r="J1872">
        <v>26</v>
      </c>
      <c r="K1872">
        <v>0</v>
      </c>
    </row>
    <row r="1873" spans="1:11" x14ac:dyDescent="0.3">
      <c r="A1873" t="s">
        <v>22</v>
      </c>
      <c r="B1873" t="s">
        <v>47</v>
      </c>
      <c r="C1873">
        <v>7578902156</v>
      </c>
      <c r="D1873" s="1">
        <v>44095</v>
      </c>
      <c r="E1873" s="1">
        <v>44125</v>
      </c>
      <c r="F1873">
        <v>3325</v>
      </c>
      <c r="G1873">
        <v>1</v>
      </c>
      <c r="H1873">
        <v>0</v>
      </c>
      <c r="I1873" s="1">
        <v>44138</v>
      </c>
      <c r="J1873">
        <v>43</v>
      </c>
      <c r="K1873">
        <v>13</v>
      </c>
    </row>
    <row r="1874" spans="1:11" x14ac:dyDescent="0.3">
      <c r="A1874" t="s">
        <v>22</v>
      </c>
      <c r="B1874" t="s">
        <v>26</v>
      </c>
      <c r="C1874">
        <v>7579897588</v>
      </c>
      <c r="D1874" s="1">
        <v>43953</v>
      </c>
      <c r="E1874" s="1">
        <v>43983</v>
      </c>
      <c r="F1874">
        <v>6342</v>
      </c>
      <c r="G1874">
        <v>0</v>
      </c>
      <c r="H1874">
        <v>0</v>
      </c>
      <c r="I1874" s="1">
        <v>43974</v>
      </c>
      <c r="J1874">
        <v>21</v>
      </c>
      <c r="K1874">
        <v>0</v>
      </c>
    </row>
    <row r="1875" spans="1:11" x14ac:dyDescent="0.3">
      <c r="A1875" t="s">
        <v>11</v>
      </c>
      <c r="B1875" t="s">
        <v>49</v>
      </c>
      <c r="C1875">
        <v>7581184012</v>
      </c>
      <c r="D1875" s="1">
        <v>44232</v>
      </c>
      <c r="E1875" s="1">
        <v>44262</v>
      </c>
      <c r="F1875">
        <v>4130</v>
      </c>
      <c r="G1875">
        <v>0</v>
      </c>
      <c r="H1875">
        <v>0</v>
      </c>
      <c r="I1875" s="1">
        <v>44250</v>
      </c>
      <c r="J1875">
        <v>18</v>
      </c>
      <c r="K1875">
        <v>0</v>
      </c>
    </row>
    <row r="1876" spans="1:11" x14ac:dyDescent="0.3">
      <c r="A1876" t="s">
        <v>17</v>
      </c>
      <c r="B1876" t="s">
        <v>98</v>
      </c>
      <c r="C1876">
        <v>7584011927</v>
      </c>
      <c r="D1876" s="1">
        <v>44140</v>
      </c>
      <c r="E1876" s="1">
        <v>44170</v>
      </c>
      <c r="F1876">
        <v>6861</v>
      </c>
      <c r="G1876">
        <v>0</v>
      </c>
      <c r="H1876">
        <v>0</v>
      </c>
      <c r="I1876" s="1">
        <v>44180</v>
      </c>
      <c r="J1876">
        <v>40</v>
      </c>
      <c r="K1876">
        <v>10</v>
      </c>
    </row>
    <row r="1877" spans="1:11" x14ac:dyDescent="0.3">
      <c r="A1877" t="s">
        <v>13</v>
      </c>
      <c r="B1877" t="s">
        <v>59</v>
      </c>
      <c r="C1877">
        <v>7588924933</v>
      </c>
      <c r="D1877" s="1">
        <v>43938</v>
      </c>
      <c r="E1877" s="1">
        <v>43968</v>
      </c>
      <c r="F1877">
        <v>6954</v>
      </c>
      <c r="G1877">
        <v>0</v>
      </c>
      <c r="H1877">
        <v>0</v>
      </c>
      <c r="I1877" s="1">
        <v>43971</v>
      </c>
      <c r="J1877">
        <v>33</v>
      </c>
      <c r="K1877">
        <v>3</v>
      </c>
    </row>
    <row r="1878" spans="1:11" x14ac:dyDescent="0.3">
      <c r="A1878" t="s">
        <v>13</v>
      </c>
      <c r="B1878" t="s">
        <v>74</v>
      </c>
      <c r="C1878">
        <v>4062781273</v>
      </c>
      <c r="D1878" s="1">
        <v>44353</v>
      </c>
      <c r="E1878" s="1">
        <v>44383</v>
      </c>
      <c r="F1878">
        <v>6368</v>
      </c>
      <c r="G1878">
        <v>1</v>
      </c>
      <c r="H1878">
        <v>1</v>
      </c>
      <c r="I1878" s="1">
        <v>44388</v>
      </c>
      <c r="J1878">
        <v>35</v>
      </c>
      <c r="K1878">
        <v>5</v>
      </c>
    </row>
    <row r="1879" spans="1:11" x14ac:dyDescent="0.3">
      <c r="A1879" t="s">
        <v>17</v>
      </c>
      <c r="B1879" t="s">
        <v>52</v>
      </c>
      <c r="C1879">
        <v>7604918128</v>
      </c>
      <c r="D1879" s="1">
        <v>44170</v>
      </c>
      <c r="E1879" s="1">
        <v>44200</v>
      </c>
      <c r="F1879">
        <v>10144</v>
      </c>
      <c r="G1879">
        <v>1</v>
      </c>
      <c r="H1879">
        <v>0</v>
      </c>
      <c r="I1879" s="1">
        <v>44190</v>
      </c>
      <c r="J1879">
        <v>20</v>
      </c>
      <c r="K1879">
        <v>0</v>
      </c>
    </row>
    <row r="1880" spans="1:11" x14ac:dyDescent="0.3">
      <c r="A1880" t="s">
        <v>22</v>
      </c>
      <c r="B1880" t="s">
        <v>72</v>
      </c>
      <c r="C1880">
        <v>7605231033</v>
      </c>
      <c r="D1880" s="1">
        <v>44086</v>
      </c>
      <c r="E1880" s="1">
        <v>44116</v>
      </c>
      <c r="F1880">
        <v>4379</v>
      </c>
      <c r="G1880">
        <v>0</v>
      </c>
      <c r="H1880">
        <v>0</v>
      </c>
      <c r="I1880" s="1">
        <v>44104</v>
      </c>
      <c r="J1880">
        <v>18</v>
      </c>
      <c r="K1880">
        <v>0</v>
      </c>
    </row>
    <row r="1881" spans="1:11" x14ac:dyDescent="0.3">
      <c r="A1881" t="s">
        <v>22</v>
      </c>
      <c r="B1881" t="s">
        <v>103</v>
      </c>
      <c r="C1881">
        <v>7615315828</v>
      </c>
      <c r="D1881" s="1">
        <v>44326</v>
      </c>
      <c r="E1881" s="1">
        <v>44356</v>
      </c>
      <c r="F1881">
        <v>3686</v>
      </c>
      <c r="G1881">
        <v>0</v>
      </c>
      <c r="H1881">
        <v>0</v>
      </c>
      <c r="I1881" s="1">
        <v>44355</v>
      </c>
      <c r="J1881">
        <v>29</v>
      </c>
      <c r="K1881">
        <v>0</v>
      </c>
    </row>
    <row r="1882" spans="1:11" x14ac:dyDescent="0.3">
      <c r="A1882" t="s">
        <v>11</v>
      </c>
      <c r="B1882" t="s">
        <v>48</v>
      </c>
      <c r="C1882">
        <v>7615433776</v>
      </c>
      <c r="D1882" s="1">
        <v>44103</v>
      </c>
      <c r="E1882" s="1">
        <v>44133</v>
      </c>
      <c r="F1882">
        <v>8071</v>
      </c>
      <c r="G1882">
        <v>0</v>
      </c>
      <c r="H1882">
        <v>0</v>
      </c>
      <c r="I1882" s="1">
        <v>44131</v>
      </c>
      <c r="J1882">
        <v>28</v>
      </c>
      <c r="K1882">
        <v>0</v>
      </c>
    </row>
    <row r="1883" spans="1:11" x14ac:dyDescent="0.3">
      <c r="A1883" t="s">
        <v>13</v>
      </c>
      <c r="B1883" t="s">
        <v>59</v>
      </c>
      <c r="C1883">
        <v>7619071494</v>
      </c>
      <c r="D1883" s="1">
        <v>44364</v>
      </c>
      <c r="E1883" s="1">
        <v>44394</v>
      </c>
      <c r="F1883">
        <v>7222</v>
      </c>
      <c r="G1883">
        <v>0</v>
      </c>
      <c r="H1883">
        <v>0</v>
      </c>
      <c r="I1883" s="1">
        <v>44401</v>
      </c>
      <c r="J1883">
        <v>37</v>
      </c>
      <c r="K1883">
        <v>7</v>
      </c>
    </row>
    <row r="1884" spans="1:11" x14ac:dyDescent="0.3">
      <c r="A1884" t="s">
        <v>13</v>
      </c>
      <c r="B1884" t="s">
        <v>71</v>
      </c>
      <c r="C1884">
        <v>2732194894</v>
      </c>
      <c r="D1884" s="1">
        <v>44356</v>
      </c>
      <c r="E1884" s="1">
        <v>44386</v>
      </c>
      <c r="F1884">
        <v>7708</v>
      </c>
      <c r="G1884">
        <v>1</v>
      </c>
      <c r="H1884">
        <v>0</v>
      </c>
      <c r="I1884" s="1">
        <v>44374</v>
      </c>
      <c r="J1884">
        <v>18</v>
      </c>
      <c r="K1884">
        <v>0</v>
      </c>
    </row>
    <row r="1885" spans="1:11" x14ac:dyDescent="0.3">
      <c r="A1885" t="s">
        <v>13</v>
      </c>
      <c r="B1885" t="s">
        <v>35</v>
      </c>
      <c r="C1885">
        <v>7630260848</v>
      </c>
      <c r="D1885" s="1">
        <v>44349</v>
      </c>
      <c r="E1885" s="1">
        <v>44379</v>
      </c>
      <c r="F1885">
        <v>8687</v>
      </c>
      <c r="G1885">
        <v>0</v>
      </c>
      <c r="H1885">
        <v>0</v>
      </c>
      <c r="I1885" s="1">
        <v>44376</v>
      </c>
      <c r="J1885">
        <v>27</v>
      </c>
      <c r="K1885">
        <v>0</v>
      </c>
    </row>
    <row r="1886" spans="1:11" x14ac:dyDescent="0.3">
      <c r="A1886" t="s">
        <v>13</v>
      </c>
      <c r="B1886" t="s">
        <v>106</v>
      </c>
      <c r="C1886">
        <v>7640437486</v>
      </c>
      <c r="D1886" s="1">
        <v>43900</v>
      </c>
      <c r="E1886" s="1">
        <v>43930</v>
      </c>
      <c r="F1886">
        <v>7562</v>
      </c>
      <c r="G1886">
        <v>0</v>
      </c>
      <c r="H1886">
        <v>0</v>
      </c>
      <c r="I1886" s="1">
        <v>43933</v>
      </c>
      <c r="J1886">
        <v>33</v>
      </c>
      <c r="K1886">
        <v>3</v>
      </c>
    </row>
    <row r="1887" spans="1:11" x14ac:dyDescent="0.3">
      <c r="A1887" t="s">
        <v>22</v>
      </c>
      <c r="B1887" t="s">
        <v>67</v>
      </c>
      <c r="C1887">
        <v>7642713224</v>
      </c>
      <c r="D1887" s="1">
        <v>44432</v>
      </c>
      <c r="E1887" s="1">
        <v>44462</v>
      </c>
      <c r="F1887">
        <v>5329</v>
      </c>
      <c r="G1887">
        <v>0</v>
      </c>
      <c r="H1887">
        <v>0</v>
      </c>
      <c r="I1887" s="1">
        <v>44457</v>
      </c>
      <c r="J1887">
        <v>25</v>
      </c>
      <c r="K1887">
        <v>0</v>
      </c>
    </row>
    <row r="1888" spans="1:11" x14ac:dyDescent="0.3">
      <c r="A1888" t="s">
        <v>11</v>
      </c>
      <c r="B1888" t="s">
        <v>64</v>
      </c>
      <c r="C1888">
        <v>7651606558</v>
      </c>
      <c r="D1888" s="1">
        <v>43938</v>
      </c>
      <c r="E1888" s="1">
        <v>43968</v>
      </c>
      <c r="F1888">
        <v>5992</v>
      </c>
      <c r="G1888">
        <v>1</v>
      </c>
      <c r="H1888">
        <v>0</v>
      </c>
      <c r="I1888" s="1">
        <v>43980</v>
      </c>
      <c r="J1888">
        <v>42</v>
      </c>
      <c r="K1888">
        <v>12</v>
      </c>
    </row>
    <row r="1889" spans="1:11" x14ac:dyDescent="0.3">
      <c r="A1889" t="s">
        <v>22</v>
      </c>
      <c r="B1889" t="s">
        <v>88</v>
      </c>
      <c r="C1889">
        <v>7655234333</v>
      </c>
      <c r="D1889" s="1">
        <v>44107</v>
      </c>
      <c r="E1889" s="1">
        <v>44137</v>
      </c>
      <c r="F1889">
        <v>4985</v>
      </c>
      <c r="G1889">
        <v>0</v>
      </c>
      <c r="H1889">
        <v>0</v>
      </c>
      <c r="I1889" s="1">
        <v>44142</v>
      </c>
      <c r="J1889">
        <v>35</v>
      </c>
      <c r="K1889">
        <v>5</v>
      </c>
    </row>
    <row r="1890" spans="1:11" x14ac:dyDescent="0.3">
      <c r="A1890" t="s">
        <v>20</v>
      </c>
      <c r="B1890" t="s">
        <v>113</v>
      </c>
      <c r="C1890">
        <v>7662622783</v>
      </c>
      <c r="D1890" s="1">
        <v>44192</v>
      </c>
      <c r="E1890" s="1">
        <v>44222</v>
      </c>
      <c r="F1890">
        <v>1500</v>
      </c>
      <c r="G1890">
        <v>0</v>
      </c>
      <c r="H1890">
        <v>0</v>
      </c>
      <c r="I1890" s="1">
        <v>44203</v>
      </c>
      <c r="J1890">
        <v>11</v>
      </c>
      <c r="K1890">
        <v>0</v>
      </c>
    </row>
    <row r="1891" spans="1:11" x14ac:dyDescent="0.3">
      <c r="A1891" t="s">
        <v>11</v>
      </c>
      <c r="B1891" t="s">
        <v>55</v>
      </c>
      <c r="C1891">
        <v>7662777416</v>
      </c>
      <c r="D1891" s="1">
        <v>44447</v>
      </c>
      <c r="E1891" s="1">
        <v>44477</v>
      </c>
      <c r="F1891">
        <v>6419</v>
      </c>
      <c r="G1891">
        <v>0</v>
      </c>
      <c r="H1891">
        <v>0</v>
      </c>
      <c r="I1891" s="1">
        <v>44479</v>
      </c>
      <c r="J1891">
        <v>32</v>
      </c>
      <c r="K1891">
        <v>2</v>
      </c>
    </row>
    <row r="1892" spans="1:11" x14ac:dyDescent="0.3">
      <c r="A1892" t="s">
        <v>13</v>
      </c>
      <c r="B1892" t="s">
        <v>51</v>
      </c>
      <c r="C1892">
        <v>7665948122</v>
      </c>
      <c r="D1892" s="1">
        <v>44240</v>
      </c>
      <c r="E1892" s="1">
        <v>44270</v>
      </c>
      <c r="F1892">
        <v>6787</v>
      </c>
      <c r="G1892">
        <v>0</v>
      </c>
      <c r="H1892">
        <v>0</v>
      </c>
      <c r="I1892" s="1">
        <v>44268</v>
      </c>
      <c r="J1892">
        <v>28</v>
      </c>
      <c r="K1892">
        <v>0</v>
      </c>
    </row>
    <row r="1893" spans="1:11" x14ac:dyDescent="0.3">
      <c r="A1893" t="s">
        <v>20</v>
      </c>
      <c r="B1893" t="s">
        <v>107</v>
      </c>
      <c r="C1893">
        <v>7668955519</v>
      </c>
      <c r="D1893" s="1">
        <v>44470</v>
      </c>
      <c r="E1893" s="1">
        <v>44500</v>
      </c>
      <c r="F1893">
        <v>2572</v>
      </c>
      <c r="G1893">
        <v>1</v>
      </c>
      <c r="H1893">
        <v>0</v>
      </c>
      <c r="I1893" s="1">
        <v>44502</v>
      </c>
      <c r="J1893">
        <v>32</v>
      </c>
      <c r="K1893">
        <v>2</v>
      </c>
    </row>
    <row r="1894" spans="1:11" x14ac:dyDescent="0.3">
      <c r="A1894" t="s">
        <v>22</v>
      </c>
      <c r="B1894" t="s">
        <v>78</v>
      </c>
      <c r="C1894">
        <v>7672209595</v>
      </c>
      <c r="D1894" s="1">
        <v>43942</v>
      </c>
      <c r="E1894" s="1">
        <v>43972</v>
      </c>
      <c r="F1894">
        <v>6041</v>
      </c>
      <c r="G1894">
        <v>0</v>
      </c>
      <c r="H1894">
        <v>0</v>
      </c>
      <c r="I1894" s="1">
        <v>43967</v>
      </c>
      <c r="J1894">
        <v>25</v>
      </c>
      <c r="K1894">
        <v>0</v>
      </c>
    </row>
    <row r="1895" spans="1:11" x14ac:dyDescent="0.3">
      <c r="A1895" t="s">
        <v>11</v>
      </c>
      <c r="B1895" t="s">
        <v>31</v>
      </c>
      <c r="C1895">
        <v>7675257333</v>
      </c>
      <c r="D1895" s="1">
        <v>44229</v>
      </c>
      <c r="E1895" s="1">
        <v>44259</v>
      </c>
      <c r="F1895">
        <v>7735</v>
      </c>
      <c r="G1895">
        <v>0</v>
      </c>
      <c r="H1895">
        <v>0</v>
      </c>
      <c r="I1895" s="1">
        <v>44238</v>
      </c>
      <c r="J1895">
        <v>9</v>
      </c>
      <c r="K1895">
        <v>0</v>
      </c>
    </row>
    <row r="1896" spans="1:11" x14ac:dyDescent="0.3">
      <c r="A1896" t="s">
        <v>20</v>
      </c>
      <c r="B1896" t="s">
        <v>43</v>
      </c>
      <c r="C1896">
        <v>7679449609</v>
      </c>
      <c r="D1896" s="1">
        <v>44261</v>
      </c>
      <c r="E1896" s="1">
        <v>44291</v>
      </c>
      <c r="F1896">
        <v>4739</v>
      </c>
      <c r="G1896">
        <v>0</v>
      </c>
      <c r="H1896">
        <v>0</v>
      </c>
      <c r="I1896" s="1">
        <v>44261</v>
      </c>
      <c r="J1896">
        <v>0</v>
      </c>
      <c r="K1896">
        <v>0</v>
      </c>
    </row>
    <row r="1897" spans="1:11" x14ac:dyDescent="0.3">
      <c r="A1897" t="s">
        <v>13</v>
      </c>
      <c r="B1897" t="s">
        <v>84</v>
      </c>
      <c r="C1897">
        <v>7680218680</v>
      </c>
      <c r="D1897" s="1">
        <v>44224</v>
      </c>
      <c r="E1897" s="1">
        <v>44254</v>
      </c>
      <c r="F1897">
        <v>6556</v>
      </c>
      <c r="G1897">
        <v>0</v>
      </c>
      <c r="H1897">
        <v>0</v>
      </c>
      <c r="I1897" s="1">
        <v>44249</v>
      </c>
      <c r="J1897">
        <v>25</v>
      </c>
      <c r="K1897">
        <v>0</v>
      </c>
    </row>
    <row r="1898" spans="1:11" x14ac:dyDescent="0.3">
      <c r="A1898" t="s">
        <v>11</v>
      </c>
      <c r="B1898" t="s">
        <v>73</v>
      </c>
      <c r="C1898">
        <v>7683330179</v>
      </c>
      <c r="D1898" s="1">
        <v>43974</v>
      </c>
      <c r="E1898" s="1">
        <v>44004</v>
      </c>
      <c r="F1898">
        <v>5044</v>
      </c>
      <c r="G1898">
        <v>0</v>
      </c>
      <c r="H1898">
        <v>0</v>
      </c>
      <c r="I1898" s="1">
        <v>44010</v>
      </c>
      <c r="J1898">
        <v>36</v>
      </c>
      <c r="K1898">
        <v>6</v>
      </c>
    </row>
    <row r="1899" spans="1:11" x14ac:dyDescent="0.3">
      <c r="A1899" t="s">
        <v>22</v>
      </c>
      <c r="B1899" t="s">
        <v>100</v>
      </c>
      <c r="C1899">
        <v>7685298565</v>
      </c>
      <c r="D1899" s="1">
        <v>44123</v>
      </c>
      <c r="E1899" s="1">
        <v>44153</v>
      </c>
      <c r="F1899">
        <v>6231</v>
      </c>
      <c r="G1899">
        <v>0</v>
      </c>
      <c r="H1899">
        <v>0</v>
      </c>
      <c r="I1899" s="1">
        <v>44140</v>
      </c>
      <c r="J1899">
        <v>17</v>
      </c>
      <c r="K1899">
        <v>0</v>
      </c>
    </row>
    <row r="1900" spans="1:11" x14ac:dyDescent="0.3">
      <c r="A1900" t="s">
        <v>22</v>
      </c>
      <c r="B1900" t="s">
        <v>47</v>
      </c>
      <c r="C1900">
        <v>7690941431</v>
      </c>
      <c r="D1900" s="1">
        <v>44245</v>
      </c>
      <c r="E1900" s="1">
        <v>44275</v>
      </c>
      <c r="F1900">
        <v>4111</v>
      </c>
      <c r="G1900">
        <v>0</v>
      </c>
      <c r="H1900">
        <v>0</v>
      </c>
      <c r="I1900" s="1">
        <v>44274</v>
      </c>
      <c r="J1900">
        <v>29</v>
      </c>
      <c r="K1900">
        <v>0</v>
      </c>
    </row>
    <row r="1901" spans="1:11" x14ac:dyDescent="0.3">
      <c r="A1901" t="s">
        <v>20</v>
      </c>
      <c r="B1901" t="s">
        <v>109</v>
      </c>
      <c r="C1901">
        <v>7692447978</v>
      </c>
      <c r="D1901" s="1">
        <v>44197</v>
      </c>
      <c r="E1901" s="1">
        <v>44227</v>
      </c>
      <c r="F1901">
        <v>3725</v>
      </c>
      <c r="G1901">
        <v>1</v>
      </c>
      <c r="H1901">
        <v>0</v>
      </c>
      <c r="I1901" s="1">
        <v>44227</v>
      </c>
      <c r="J1901">
        <v>30</v>
      </c>
      <c r="K1901">
        <v>0</v>
      </c>
    </row>
    <row r="1902" spans="1:11" x14ac:dyDescent="0.3">
      <c r="A1902" t="s">
        <v>22</v>
      </c>
      <c r="B1902" t="s">
        <v>78</v>
      </c>
      <c r="C1902">
        <v>7697000588</v>
      </c>
      <c r="D1902" s="1">
        <v>44518</v>
      </c>
      <c r="E1902" s="1">
        <v>44548</v>
      </c>
      <c r="F1902">
        <v>5430</v>
      </c>
      <c r="G1902">
        <v>0</v>
      </c>
      <c r="H1902">
        <v>0</v>
      </c>
      <c r="I1902" s="1">
        <v>44534</v>
      </c>
      <c r="J1902">
        <v>16</v>
      </c>
      <c r="K1902">
        <v>0</v>
      </c>
    </row>
    <row r="1903" spans="1:11" x14ac:dyDescent="0.3">
      <c r="A1903" t="s">
        <v>13</v>
      </c>
      <c r="B1903" t="s">
        <v>32</v>
      </c>
      <c r="C1903">
        <v>7698255051</v>
      </c>
      <c r="D1903" s="1">
        <v>44426</v>
      </c>
      <c r="E1903" s="1">
        <v>44456</v>
      </c>
      <c r="F1903">
        <v>7879</v>
      </c>
      <c r="G1903">
        <v>0</v>
      </c>
      <c r="H1903">
        <v>0</v>
      </c>
      <c r="I1903" s="1">
        <v>44448</v>
      </c>
      <c r="J1903">
        <v>22</v>
      </c>
      <c r="K1903">
        <v>0</v>
      </c>
    </row>
    <row r="1904" spans="1:11" x14ac:dyDescent="0.3">
      <c r="A1904" t="s">
        <v>22</v>
      </c>
      <c r="B1904" t="s">
        <v>99</v>
      </c>
      <c r="C1904">
        <v>7704631121</v>
      </c>
      <c r="D1904" s="1">
        <v>44401</v>
      </c>
      <c r="E1904" s="1">
        <v>44431</v>
      </c>
      <c r="F1904">
        <v>6520</v>
      </c>
      <c r="G1904">
        <v>0</v>
      </c>
      <c r="H1904">
        <v>0</v>
      </c>
      <c r="I1904" s="1">
        <v>44422</v>
      </c>
      <c r="J1904">
        <v>21</v>
      </c>
      <c r="K1904">
        <v>0</v>
      </c>
    </row>
    <row r="1905" spans="1:11" x14ac:dyDescent="0.3">
      <c r="A1905" t="s">
        <v>11</v>
      </c>
      <c r="B1905" t="s">
        <v>94</v>
      </c>
      <c r="C1905">
        <v>7706707710</v>
      </c>
      <c r="D1905" s="1">
        <v>44269</v>
      </c>
      <c r="E1905" s="1">
        <v>44299</v>
      </c>
      <c r="F1905">
        <v>6816</v>
      </c>
      <c r="G1905">
        <v>0</v>
      </c>
      <c r="H1905">
        <v>0</v>
      </c>
      <c r="I1905" s="1">
        <v>44294</v>
      </c>
      <c r="J1905">
        <v>25</v>
      </c>
      <c r="K1905">
        <v>0</v>
      </c>
    </row>
    <row r="1906" spans="1:11" x14ac:dyDescent="0.3">
      <c r="A1906" t="s">
        <v>11</v>
      </c>
      <c r="B1906" t="s">
        <v>48</v>
      </c>
      <c r="C1906">
        <v>7714500054</v>
      </c>
      <c r="D1906" s="1">
        <v>44514</v>
      </c>
      <c r="E1906" s="1">
        <v>44544</v>
      </c>
      <c r="F1906">
        <v>5761</v>
      </c>
      <c r="G1906">
        <v>0</v>
      </c>
      <c r="H1906">
        <v>0</v>
      </c>
      <c r="I1906" s="1">
        <v>44536</v>
      </c>
      <c r="J1906">
        <v>22</v>
      </c>
      <c r="K1906">
        <v>0</v>
      </c>
    </row>
    <row r="1907" spans="1:11" x14ac:dyDescent="0.3">
      <c r="A1907" t="s">
        <v>22</v>
      </c>
      <c r="B1907" t="s">
        <v>53</v>
      </c>
      <c r="C1907">
        <v>7716386851</v>
      </c>
      <c r="D1907" s="1">
        <v>44084</v>
      </c>
      <c r="E1907" s="1">
        <v>44114</v>
      </c>
      <c r="F1907">
        <v>4083</v>
      </c>
      <c r="G1907">
        <v>0</v>
      </c>
      <c r="H1907">
        <v>0</v>
      </c>
      <c r="I1907" s="1">
        <v>44101</v>
      </c>
      <c r="J1907">
        <v>17</v>
      </c>
      <c r="K1907">
        <v>0</v>
      </c>
    </row>
    <row r="1908" spans="1:11" x14ac:dyDescent="0.3">
      <c r="A1908" t="s">
        <v>13</v>
      </c>
      <c r="B1908" t="s">
        <v>92</v>
      </c>
      <c r="C1908">
        <v>7717855496</v>
      </c>
      <c r="D1908" s="1">
        <v>44023</v>
      </c>
      <c r="E1908" s="1">
        <v>44053</v>
      </c>
      <c r="F1908">
        <v>7252</v>
      </c>
      <c r="G1908">
        <v>0</v>
      </c>
      <c r="H1908">
        <v>0</v>
      </c>
      <c r="I1908" s="1">
        <v>44053</v>
      </c>
      <c r="J1908">
        <v>30</v>
      </c>
      <c r="K1908">
        <v>0</v>
      </c>
    </row>
    <row r="1909" spans="1:11" x14ac:dyDescent="0.3">
      <c r="A1909" t="s">
        <v>20</v>
      </c>
      <c r="B1909" t="s">
        <v>25</v>
      </c>
      <c r="C1909">
        <v>7719614573</v>
      </c>
      <c r="D1909" s="1">
        <v>44109</v>
      </c>
      <c r="E1909" s="1">
        <v>44139</v>
      </c>
      <c r="F1909">
        <v>4397</v>
      </c>
      <c r="G1909">
        <v>0</v>
      </c>
      <c r="H1909">
        <v>0</v>
      </c>
      <c r="I1909" s="1">
        <v>44137</v>
      </c>
      <c r="J1909">
        <v>28</v>
      </c>
      <c r="K1909">
        <v>0</v>
      </c>
    </row>
    <row r="1910" spans="1:11" x14ac:dyDescent="0.3">
      <c r="A1910" t="s">
        <v>11</v>
      </c>
      <c r="B1910" t="s">
        <v>50</v>
      </c>
      <c r="C1910">
        <v>7720415253</v>
      </c>
      <c r="D1910" s="1">
        <v>44184</v>
      </c>
      <c r="E1910" s="1">
        <v>44214</v>
      </c>
      <c r="F1910">
        <v>6608</v>
      </c>
      <c r="G1910">
        <v>0</v>
      </c>
      <c r="H1910">
        <v>0</v>
      </c>
      <c r="I1910" s="1">
        <v>44202</v>
      </c>
      <c r="J1910">
        <v>18</v>
      </c>
      <c r="K1910">
        <v>0</v>
      </c>
    </row>
    <row r="1911" spans="1:11" x14ac:dyDescent="0.3">
      <c r="A1911" t="s">
        <v>20</v>
      </c>
      <c r="B1911" t="s">
        <v>43</v>
      </c>
      <c r="C1911">
        <v>7722226334</v>
      </c>
      <c r="D1911" s="1">
        <v>44357</v>
      </c>
      <c r="E1911" s="1">
        <v>44387</v>
      </c>
      <c r="F1911">
        <v>5155</v>
      </c>
      <c r="G1911">
        <v>0</v>
      </c>
      <c r="H1911">
        <v>0</v>
      </c>
      <c r="I1911" s="1">
        <v>44357</v>
      </c>
      <c r="J1911">
        <v>0</v>
      </c>
      <c r="K1911">
        <v>0</v>
      </c>
    </row>
    <row r="1912" spans="1:11" x14ac:dyDescent="0.3">
      <c r="A1912" t="s">
        <v>22</v>
      </c>
      <c r="B1912" t="s">
        <v>72</v>
      </c>
      <c r="C1912">
        <v>7736319597</v>
      </c>
      <c r="D1912" s="1">
        <v>44187</v>
      </c>
      <c r="E1912" s="1">
        <v>44217</v>
      </c>
      <c r="F1912">
        <v>5292</v>
      </c>
      <c r="G1912">
        <v>1</v>
      </c>
      <c r="H1912">
        <v>0</v>
      </c>
      <c r="I1912" s="1">
        <v>44212</v>
      </c>
      <c r="J1912">
        <v>25</v>
      </c>
      <c r="K1912">
        <v>0</v>
      </c>
    </row>
    <row r="1913" spans="1:11" x14ac:dyDescent="0.3">
      <c r="A1913" t="s">
        <v>22</v>
      </c>
      <c r="B1913" t="s">
        <v>78</v>
      </c>
      <c r="C1913">
        <v>7740692207</v>
      </c>
      <c r="D1913" s="1">
        <v>43911</v>
      </c>
      <c r="E1913" s="1">
        <v>43941</v>
      </c>
      <c r="F1913">
        <v>6951</v>
      </c>
      <c r="G1913">
        <v>0</v>
      </c>
      <c r="H1913">
        <v>0</v>
      </c>
      <c r="I1913" s="1">
        <v>43941</v>
      </c>
      <c r="J1913">
        <v>30</v>
      </c>
      <c r="K1913">
        <v>0</v>
      </c>
    </row>
    <row r="1914" spans="1:11" x14ac:dyDescent="0.3">
      <c r="A1914" t="s">
        <v>11</v>
      </c>
      <c r="B1914" t="s">
        <v>110</v>
      </c>
      <c r="C1914">
        <v>7751899037</v>
      </c>
      <c r="D1914" s="1">
        <v>44292</v>
      </c>
      <c r="E1914" s="1">
        <v>44322</v>
      </c>
      <c r="F1914">
        <v>4777</v>
      </c>
      <c r="G1914">
        <v>0</v>
      </c>
      <c r="H1914">
        <v>0</v>
      </c>
      <c r="I1914" s="1">
        <v>44324</v>
      </c>
      <c r="J1914">
        <v>32</v>
      </c>
      <c r="K1914">
        <v>2</v>
      </c>
    </row>
    <row r="1915" spans="1:11" x14ac:dyDescent="0.3">
      <c r="A1915" t="s">
        <v>11</v>
      </c>
      <c r="B1915" t="s">
        <v>44</v>
      </c>
      <c r="C1915">
        <v>7753761369</v>
      </c>
      <c r="D1915" s="1">
        <v>44239</v>
      </c>
      <c r="E1915" s="1">
        <v>44269</v>
      </c>
      <c r="F1915">
        <v>7578</v>
      </c>
      <c r="G1915">
        <v>0</v>
      </c>
      <c r="H1915">
        <v>0</v>
      </c>
      <c r="I1915" s="1">
        <v>44253</v>
      </c>
      <c r="J1915">
        <v>14</v>
      </c>
      <c r="K1915">
        <v>0</v>
      </c>
    </row>
    <row r="1916" spans="1:11" x14ac:dyDescent="0.3">
      <c r="A1916" t="s">
        <v>20</v>
      </c>
      <c r="B1916" t="s">
        <v>80</v>
      </c>
      <c r="C1916">
        <v>7757363585</v>
      </c>
      <c r="D1916" s="1">
        <v>44339</v>
      </c>
      <c r="E1916" s="1">
        <v>44369</v>
      </c>
      <c r="F1916">
        <v>4412</v>
      </c>
      <c r="G1916">
        <v>0</v>
      </c>
      <c r="H1916">
        <v>0</v>
      </c>
      <c r="I1916" s="1">
        <v>44369</v>
      </c>
      <c r="J1916">
        <v>30</v>
      </c>
      <c r="K1916">
        <v>0</v>
      </c>
    </row>
    <row r="1917" spans="1:11" x14ac:dyDescent="0.3">
      <c r="A1917" t="s">
        <v>22</v>
      </c>
      <c r="B1917" t="s">
        <v>53</v>
      </c>
      <c r="C1917">
        <v>7762178946</v>
      </c>
      <c r="D1917" s="1">
        <v>44302</v>
      </c>
      <c r="E1917" s="1">
        <v>44332</v>
      </c>
      <c r="F1917">
        <v>5966</v>
      </c>
      <c r="G1917">
        <v>0</v>
      </c>
      <c r="H1917">
        <v>0</v>
      </c>
      <c r="I1917" s="1">
        <v>44328</v>
      </c>
      <c r="J1917">
        <v>26</v>
      </c>
      <c r="K1917">
        <v>0</v>
      </c>
    </row>
    <row r="1918" spans="1:11" x14ac:dyDescent="0.3">
      <c r="A1918" t="s">
        <v>20</v>
      </c>
      <c r="B1918" t="s">
        <v>109</v>
      </c>
      <c r="C1918">
        <v>7769806886</v>
      </c>
      <c r="D1918" s="1">
        <v>44375</v>
      </c>
      <c r="E1918" s="1">
        <v>44405</v>
      </c>
      <c r="F1918">
        <v>3813</v>
      </c>
      <c r="G1918">
        <v>0</v>
      </c>
      <c r="H1918">
        <v>0</v>
      </c>
      <c r="I1918" s="1">
        <v>44394</v>
      </c>
      <c r="J1918">
        <v>19</v>
      </c>
      <c r="K1918">
        <v>0</v>
      </c>
    </row>
    <row r="1919" spans="1:11" x14ac:dyDescent="0.3">
      <c r="A1919" t="s">
        <v>13</v>
      </c>
      <c r="B1919" t="s">
        <v>32</v>
      </c>
      <c r="C1919">
        <v>7786851730</v>
      </c>
      <c r="D1919" s="1">
        <v>43936</v>
      </c>
      <c r="E1919" s="1">
        <v>43966</v>
      </c>
      <c r="F1919">
        <v>5974</v>
      </c>
      <c r="G1919">
        <v>0</v>
      </c>
      <c r="H1919">
        <v>0</v>
      </c>
      <c r="I1919" s="1">
        <v>43959</v>
      </c>
      <c r="J1919">
        <v>23</v>
      </c>
      <c r="K1919">
        <v>0</v>
      </c>
    </row>
    <row r="1920" spans="1:11" x14ac:dyDescent="0.3">
      <c r="A1920" t="s">
        <v>13</v>
      </c>
      <c r="B1920" t="s">
        <v>106</v>
      </c>
      <c r="C1920">
        <v>7787761526</v>
      </c>
      <c r="D1920" s="1">
        <v>43907</v>
      </c>
      <c r="E1920" s="1">
        <v>43937</v>
      </c>
      <c r="F1920">
        <v>6433</v>
      </c>
      <c r="G1920">
        <v>0</v>
      </c>
      <c r="H1920">
        <v>0</v>
      </c>
      <c r="I1920" s="1">
        <v>43941</v>
      </c>
      <c r="J1920">
        <v>34</v>
      </c>
      <c r="K1920">
        <v>4</v>
      </c>
    </row>
    <row r="1921" spans="1:11" x14ac:dyDescent="0.3">
      <c r="A1921" t="s">
        <v>11</v>
      </c>
      <c r="B1921" t="s">
        <v>39</v>
      </c>
      <c r="C1921">
        <v>7788984844</v>
      </c>
      <c r="D1921" s="1">
        <v>44158</v>
      </c>
      <c r="E1921" s="1">
        <v>44188</v>
      </c>
      <c r="F1921">
        <v>6800</v>
      </c>
      <c r="G1921">
        <v>0</v>
      </c>
      <c r="H1921">
        <v>0</v>
      </c>
      <c r="I1921" s="1">
        <v>44181</v>
      </c>
      <c r="J1921">
        <v>23</v>
      </c>
      <c r="K1921">
        <v>0</v>
      </c>
    </row>
    <row r="1922" spans="1:11" x14ac:dyDescent="0.3">
      <c r="A1922" t="s">
        <v>11</v>
      </c>
      <c r="B1922" t="s">
        <v>55</v>
      </c>
      <c r="C1922">
        <v>7790893341</v>
      </c>
      <c r="D1922" s="1">
        <v>43974</v>
      </c>
      <c r="E1922" s="1">
        <v>44004</v>
      </c>
      <c r="F1922">
        <v>7959</v>
      </c>
      <c r="G1922">
        <v>0</v>
      </c>
      <c r="H1922">
        <v>0</v>
      </c>
      <c r="I1922" s="1">
        <v>44017</v>
      </c>
      <c r="J1922">
        <v>43</v>
      </c>
      <c r="K1922">
        <v>13</v>
      </c>
    </row>
    <row r="1923" spans="1:11" x14ac:dyDescent="0.3">
      <c r="A1923" t="s">
        <v>13</v>
      </c>
      <c r="B1923" t="s">
        <v>32</v>
      </c>
      <c r="C1923">
        <v>9784423697</v>
      </c>
      <c r="D1923" s="1">
        <v>44356</v>
      </c>
      <c r="E1923" s="1">
        <v>44386</v>
      </c>
      <c r="F1923">
        <v>8779</v>
      </c>
      <c r="G1923">
        <v>1</v>
      </c>
      <c r="H1923">
        <v>0</v>
      </c>
      <c r="I1923" s="1">
        <v>44395</v>
      </c>
      <c r="J1923">
        <v>39</v>
      </c>
      <c r="K1923">
        <v>9</v>
      </c>
    </row>
    <row r="1924" spans="1:11" x14ac:dyDescent="0.3">
      <c r="A1924" t="s">
        <v>20</v>
      </c>
      <c r="B1924" t="s">
        <v>90</v>
      </c>
      <c r="C1924">
        <v>7793237120</v>
      </c>
      <c r="D1924" s="1">
        <v>44143</v>
      </c>
      <c r="E1924" s="1">
        <v>44173</v>
      </c>
      <c r="F1924">
        <v>1144</v>
      </c>
      <c r="G1924">
        <v>1</v>
      </c>
      <c r="H1924">
        <v>0</v>
      </c>
      <c r="I1924" s="1">
        <v>44197</v>
      </c>
      <c r="J1924">
        <v>54</v>
      </c>
      <c r="K1924">
        <v>24</v>
      </c>
    </row>
    <row r="1925" spans="1:11" x14ac:dyDescent="0.3">
      <c r="A1925" t="s">
        <v>20</v>
      </c>
      <c r="B1925" t="s">
        <v>102</v>
      </c>
      <c r="C1925">
        <v>7795526633</v>
      </c>
      <c r="D1925" s="1">
        <v>44292</v>
      </c>
      <c r="E1925" s="1">
        <v>44322</v>
      </c>
      <c r="F1925">
        <v>2795</v>
      </c>
      <c r="G1925">
        <v>0</v>
      </c>
      <c r="H1925">
        <v>0</v>
      </c>
      <c r="I1925" s="1">
        <v>44314</v>
      </c>
      <c r="J1925">
        <v>22</v>
      </c>
      <c r="K1925">
        <v>0</v>
      </c>
    </row>
    <row r="1926" spans="1:11" x14ac:dyDescent="0.3">
      <c r="A1926" t="s">
        <v>13</v>
      </c>
      <c r="B1926" t="s">
        <v>27</v>
      </c>
      <c r="C1926">
        <v>7802365347</v>
      </c>
      <c r="D1926" s="1">
        <v>43930</v>
      </c>
      <c r="E1926" s="1">
        <v>43960</v>
      </c>
      <c r="F1926">
        <v>6980</v>
      </c>
      <c r="G1926">
        <v>0</v>
      </c>
      <c r="H1926">
        <v>0</v>
      </c>
      <c r="I1926" s="1">
        <v>43944</v>
      </c>
      <c r="J1926">
        <v>14</v>
      </c>
      <c r="K1926">
        <v>0</v>
      </c>
    </row>
    <row r="1927" spans="1:11" x14ac:dyDescent="0.3">
      <c r="A1927" t="s">
        <v>11</v>
      </c>
      <c r="B1927" t="s">
        <v>64</v>
      </c>
      <c r="C1927">
        <v>7807904455</v>
      </c>
      <c r="D1927" s="1">
        <v>44409</v>
      </c>
      <c r="E1927" s="1">
        <v>44439</v>
      </c>
      <c r="F1927">
        <v>6419</v>
      </c>
      <c r="G1927">
        <v>1</v>
      </c>
      <c r="H1927">
        <v>0</v>
      </c>
      <c r="I1927" s="1">
        <v>44434</v>
      </c>
      <c r="J1927">
        <v>25</v>
      </c>
      <c r="K1927">
        <v>0</v>
      </c>
    </row>
    <row r="1928" spans="1:11" x14ac:dyDescent="0.3">
      <c r="A1928" t="s">
        <v>22</v>
      </c>
      <c r="B1928" t="s">
        <v>24</v>
      </c>
      <c r="C1928">
        <v>7809215596</v>
      </c>
      <c r="D1928" s="1">
        <v>44192</v>
      </c>
      <c r="E1928" s="1">
        <v>44222</v>
      </c>
      <c r="F1928">
        <v>7185</v>
      </c>
      <c r="G1928">
        <v>0</v>
      </c>
      <c r="H1928">
        <v>0</v>
      </c>
      <c r="I1928" s="1">
        <v>44228</v>
      </c>
      <c r="J1928">
        <v>36</v>
      </c>
      <c r="K1928">
        <v>6</v>
      </c>
    </row>
    <row r="1929" spans="1:11" x14ac:dyDescent="0.3">
      <c r="A1929" t="s">
        <v>11</v>
      </c>
      <c r="B1929" t="s">
        <v>15</v>
      </c>
      <c r="C1929">
        <v>7821939794</v>
      </c>
      <c r="D1929" s="1">
        <v>43874</v>
      </c>
      <c r="E1929" s="1">
        <v>43904</v>
      </c>
      <c r="F1929">
        <v>7045</v>
      </c>
      <c r="G1929">
        <v>0</v>
      </c>
      <c r="H1929">
        <v>0</v>
      </c>
      <c r="I1929" s="1">
        <v>43878</v>
      </c>
      <c r="J1929">
        <v>4</v>
      </c>
      <c r="K1929">
        <v>0</v>
      </c>
    </row>
    <row r="1930" spans="1:11" x14ac:dyDescent="0.3">
      <c r="A1930" t="s">
        <v>20</v>
      </c>
      <c r="B1930" t="s">
        <v>108</v>
      </c>
      <c r="C1930">
        <v>7829407127</v>
      </c>
      <c r="D1930" s="1">
        <v>44079</v>
      </c>
      <c r="E1930" s="1">
        <v>44109</v>
      </c>
      <c r="F1930">
        <v>6146</v>
      </c>
      <c r="G1930">
        <v>0</v>
      </c>
      <c r="H1930">
        <v>0</v>
      </c>
      <c r="I1930" s="1">
        <v>44107</v>
      </c>
      <c r="J1930">
        <v>28</v>
      </c>
      <c r="K1930">
        <v>0</v>
      </c>
    </row>
    <row r="1931" spans="1:11" x14ac:dyDescent="0.3">
      <c r="A1931" t="s">
        <v>22</v>
      </c>
      <c r="B1931" t="s">
        <v>96</v>
      </c>
      <c r="C1931">
        <v>7830094350</v>
      </c>
      <c r="D1931" s="1">
        <v>44460</v>
      </c>
      <c r="E1931" s="1">
        <v>44490</v>
      </c>
      <c r="F1931">
        <v>4217</v>
      </c>
      <c r="G1931">
        <v>0</v>
      </c>
      <c r="H1931">
        <v>0</v>
      </c>
      <c r="I1931" s="1">
        <v>44483</v>
      </c>
      <c r="J1931">
        <v>23</v>
      </c>
      <c r="K1931">
        <v>0</v>
      </c>
    </row>
    <row r="1932" spans="1:11" x14ac:dyDescent="0.3">
      <c r="A1932" t="s">
        <v>17</v>
      </c>
      <c r="B1932" t="s">
        <v>101</v>
      </c>
      <c r="C1932">
        <v>7832843148</v>
      </c>
      <c r="D1932" s="1">
        <v>43996</v>
      </c>
      <c r="E1932" s="1">
        <v>44026</v>
      </c>
      <c r="F1932">
        <v>7867</v>
      </c>
      <c r="G1932">
        <v>1</v>
      </c>
      <c r="H1932">
        <v>0</v>
      </c>
      <c r="I1932" s="1">
        <v>44050</v>
      </c>
      <c r="J1932">
        <v>54</v>
      </c>
      <c r="K1932">
        <v>24</v>
      </c>
    </row>
    <row r="1933" spans="1:11" x14ac:dyDescent="0.3">
      <c r="A1933" t="s">
        <v>22</v>
      </c>
      <c r="B1933" t="s">
        <v>24</v>
      </c>
      <c r="C1933">
        <v>7832966824</v>
      </c>
      <c r="D1933" s="1">
        <v>43871</v>
      </c>
      <c r="E1933" s="1">
        <v>43901</v>
      </c>
      <c r="F1933">
        <v>6454</v>
      </c>
      <c r="G1933">
        <v>0</v>
      </c>
      <c r="H1933">
        <v>0</v>
      </c>
      <c r="I1933" s="1">
        <v>43912</v>
      </c>
      <c r="J1933">
        <v>41</v>
      </c>
      <c r="K1933">
        <v>11</v>
      </c>
    </row>
    <row r="1934" spans="1:11" x14ac:dyDescent="0.3">
      <c r="A1934" t="s">
        <v>17</v>
      </c>
      <c r="B1934" t="s">
        <v>19</v>
      </c>
      <c r="C1934">
        <v>7837870930</v>
      </c>
      <c r="D1934" s="1">
        <v>44095</v>
      </c>
      <c r="E1934" s="1">
        <v>44125</v>
      </c>
      <c r="F1934">
        <v>7369</v>
      </c>
      <c r="G1934">
        <v>1</v>
      </c>
      <c r="H1934">
        <v>0</v>
      </c>
      <c r="I1934" s="1">
        <v>44142</v>
      </c>
      <c r="J1934">
        <v>47</v>
      </c>
      <c r="K1934">
        <v>17</v>
      </c>
    </row>
    <row r="1935" spans="1:11" x14ac:dyDescent="0.3">
      <c r="A1935" t="s">
        <v>20</v>
      </c>
      <c r="B1935" t="s">
        <v>21</v>
      </c>
      <c r="C1935">
        <v>7838596678</v>
      </c>
      <c r="D1935" s="1">
        <v>44427</v>
      </c>
      <c r="E1935" s="1">
        <v>44457</v>
      </c>
      <c r="F1935">
        <v>3626</v>
      </c>
      <c r="G1935">
        <v>0</v>
      </c>
      <c r="H1935">
        <v>0</v>
      </c>
      <c r="I1935" s="1">
        <v>44464</v>
      </c>
      <c r="J1935">
        <v>37</v>
      </c>
      <c r="K1935">
        <v>7</v>
      </c>
    </row>
    <row r="1936" spans="1:11" x14ac:dyDescent="0.3">
      <c r="A1936" t="s">
        <v>22</v>
      </c>
      <c r="B1936" t="s">
        <v>88</v>
      </c>
      <c r="C1936">
        <v>7839294116</v>
      </c>
      <c r="D1936" s="1">
        <v>43839</v>
      </c>
      <c r="E1936" s="1">
        <v>43869</v>
      </c>
      <c r="F1936">
        <v>4022</v>
      </c>
      <c r="G1936">
        <v>0</v>
      </c>
      <c r="H1936">
        <v>0</v>
      </c>
      <c r="I1936" s="1">
        <v>43874</v>
      </c>
      <c r="J1936">
        <v>35</v>
      </c>
      <c r="K1936">
        <v>5</v>
      </c>
    </row>
    <row r="1937" spans="1:11" x14ac:dyDescent="0.3">
      <c r="A1937" t="s">
        <v>11</v>
      </c>
      <c r="B1937" t="s">
        <v>57</v>
      </c>
      <c r="C1937">
        <v>7845388340</v>
      </c>
      <c r="D1937" s="1">
        <v>44310</v>
      </c>
      <c r="E1937" s="1">
        <v>44340</v>
      </c>
      <c r="F1937">
        <v>3925</v>
      </c>
      <c r="G1937">
        <v>0</v>
      </c>
      <c r="H1937">
        <v>0</v>
      </c>
      <c r="I1937" s="1">
        <v>44344</v>
      </c>
      <c r="J1937">
        <v>34</v>
      </c>
      <c r="K1937">
        <v>4</v>
      </c>
    </row>
    <row r="1938" spans="1:11" x14ac:dyDescent="0.3">
      <c r="A1938" t="s">
        <v>11</v>
      </c>
      <c r="B1938" t="s">
        <v>94</v>
      </c>
      <c r="C1938">
        <v>7851279717</v>
      </c>
      <c r="D1938" s="1">
        <v>44484</v>
      </c>
      <c r="E1938" s="1">
        <v>44514</v>
      </c>
      <c r="F1938">
        <v>6129</v>
      </c>
      <c r="G1938">
        <v>0</v>
      </c>
      <c r="H1938">
        <v>0</v>
      </c>
      <c r="I1938" s="1">
        <v>44506</v>
      </c>
      <c r="J1938">
        <v>22</v>
      </c>
      <c r="K1938">
        <v>0</v>
      </c>
    </row>
    <row r="1939" spans="1:11" x14ac:dyDescent="0.3">
      <c r="A1939" t="s">
        <v>20</v>
      </c>
      <c r="B1939" t="s">
        <v>21</v>
      </c>
      <c r="C1939">
        <v>7854660723</v>
      </c>
      <c r="D1939" s="1">
        <v>44295</v>
      </c>
      <c r="E1939" s="1">
        <v>44325</v>
      </c>
      <c r="F1939">
        <v>8460</v>
      </c>
      <c r="G1939">
        <v>0</v>
      </c>
      <c r="H1939">
        <v>0</v>
      </c>
      <c r="I1939" s="1">
        <v>44332</v>
      </c>
      <c r="J1939">
        <v>37</v>
      </c>
      <c r="K1939">
        <v>7</v>
      </c>
    </row>
    <row r="1940" spans="1:11" x14ac:dyDescent="0.3">
      <c r="A1940" t="s">
        <v>13</v>
      </c>
      <c r="B1940" t="s">
        <v>51</v>
      </c>
      <c r="C1940">
        <v>7859471043</v>
      </c>
      <c r="D1940" s="1">
        <v>44036</v>
      </c>
      <c r="E1940" s="1">
        <v>44066</v>
      </c>
      <c r="F1940">
        <v>7939</v>
      </c>
      <c r="G1940">
        <v>0</v>
      </c>
      <c r="H1940">
        <v>0</v>
      </c>
      <c r="I1940" s="1">
        <v>44075</v>
      </c>
      <c r="J1940">
        <v>39</v>
      </c>
      <c r="K1940">
        <v>9</v>
      </c>
    </row>
    <row r="1941" spans="1:11" x14ac:dyDescent="0.3">
      <c r="A1941" t="s">
        <v>11</v>
      </c>
      <c r="B1941" t="s">
        <v>105</v>
      </c>
      <c r="C1941">
        <v>7861925284</v>
      </c>
      <c r="D1941" s="1">
        <v>44338</v>
      </c>
      <c r="E1941" s="1">
        <v>44368</v>
      </c>
      <c r="F1941">
        <v>4937</v>
      </c>
      <c r="G1941">
        <v>0</v>
      </c>
      <c r="H1941">
        <v>0</v>
      </c>
      <c r="I1941" s="1">
        <v>44379</v>
      </c>
      <c r="J1941">
        <v>41</v>
      </c>
      <c r="K1941">
        <v>11</v>
      </c>
    </row>
    <row r="1942" spans="1:11" x14ac:dyDescent="0.3">
      <c r="A1942" t="s">
        <v>11</v>
      </c>
      <c r="B1942" t="s">
        <v>54</v>
      </c>
      <c r="C1942">
        <v>7862469216</v>
      </c>
      <c r="D1942" s="1">
        <v>44153</v>
      </c>
      <c r="E1942" s="1">
        <v>44183</v>
      </c>
      <c r="F1942">
        <v>5602</v>
      </c>
      <c r="G1942">
        <v>0</v>
      </c>
      <c r="H1942">
        <v>0</v>
      </c>
      <c r="I1942" s="1">
        <v>44175</v>
      </c>
      <c r="J1942">
        <v>22</v>
      </c>
      <c r="K1942">
        <v>0</v>
      </c>
    </row>
    <row r="1943" spans="1:11" x14ac:dyDescent="0.3">
      <c r="A1943" t="s">
        <v>13</v>
      </c>
      <c r="B1943" t="s">
        <v>27</v>
      </c>
      <c r="C1943">
        <v>7864694123</v>
      </c>
      <c r="D1943" s="1">
        <v>44042</v>
      </c>
      <c r="E1943" s="1">
        <v>44072</v>
      </c>
      <c r="F1943">
        <v>6780</v>
      </c>
      <c r="G1943">
        <v>0</v>
      </c>
      <c r="H1943">
        <v>0</v>
      </c>
      <c r="I1943" s="1">
        <v>44058</v>
      </c>
      <c r="J1943">
        <v>16</v>
      </c>
      <c r="K1943">
        <v>0</v>
      </c>
    </row>
    <row r="1944" spans="1:11" x14ac:dyDescent="0.3">
      <c r="A1944" t="s">
        <v>11</v>
      </c>
      <c r="B1944" t="s">
        <v>64</v>
      </c>
      <c r="C1944">
        <v>7866551143</v>
      </c>
      <c r="D1944" s="1">
        <v>43878</v>
      </c>
      <c r="E1944" s="1">
        <v>43908</v>
      </c>
      <c r="F1944">
        <v>5107</v>
      </c>
      <c r="G1944">
        <v>0</v>
      </c>
      <c r="H1944">
        <v>0</v>
      </c>
      <c r="I1944" s="1">
        <v>43901</v>
      </c>
      <c r="J1944">
        <v>23</v>
      </c>
      <c r="K1944">
        <v>0</v>
      </c>
    </row>
    <row r="1945" spans="1:11" x14ac:dyDescent="0.3">
      <c r="A1945" t="s">
        <v>13</v>
      </c>
      <c r="B1945" t="s">
        <v>71</v>
      </c>
      <c r="C1945">
        <v>7867299622</v>
      </c>
      <c r="D1945" s="1">
        <v>43851</v>
      </c>
      <c r="E1945" s="1">
        <v>43881</v>
      </c>
      <c r="F1945">
        <v>7206</v>
      </c>
      <c r="G1945">
        <v>0</v>
      </c>
      <c r="H1945">
        <v>0</v>
      </c>
      <c r="I1945" s="1">
        <v>43861</v>
      </c>
      <c r="J1945">
        <v>10</v>
      </c>
      <c r="K1945">
        <v>0</v>
      </c>
    </row>
    <row r="1946" spans="1:11" x14ac:dyDescent="0.3">
      <c r="A1946" t="s">
        <v>17</v>
      </c>
      <c r="B1946" t="s">
        <v>19</v>
      </c>
      <c r="C1946">
        <v>7867318195</v>
      </c>
      <c r="D1946" s="1">
        <v>43846</v>
      </c>
      <c r="E1946" s="1">
        <v>43876</v>
      </c>
      <c r="F1946">
        <v>7401</v>
      </c>
      <c r="G1946">
        <v>0</v>
      </c>
      <c r="H1946">
        <v>0</v>
      </c>
      <c r="I1946" s="1">
        <v>43862</v>
      </c>
      <c r="J1946">
        <v>16</v>
      </c>
      <c r="K1946">
        <v>0</v>
      </c>
    </row>
    <row r="1947" spans="1:11" x14ac:dyDescent="0.3">
      <c r="A1947" t="s">
        <v>13</v>
      </c>
      <c r="B1947" t="s">
        <v>84</v>
      </c>
      <c r="C1947">
        <v>7871204146</v>
      </c>
      <c r="D1947" s="1">
        <v>43875</v>
      </c>
      <c r="E1947" s="1">
        <v>43905</v>
      </c>
      <c r="F1947">
        <v>8309</v>
      </c>
      <c r="G1947">
        <v>0</v>
      </c>
      <c r="H1947">
        <v>0</v>
      </c>
      <c r="I1947" s="1">
        <v>43903</v>
      </c>
      <c r="J1947">
        <v>28</v>
      </c>
      <c r="K1947">
        <v>0</v>
      </c>
    </row>
    <row r="1948" spans="1:11" x14ac:dyDescent="0.3">
      <c r="A1948" t="s">
        <v>17</v>
      </c>
      <c r="B1948" t="s">
        <v>42</v>
      </c>
      <c r="C1948">
        <v>7873704598</v>
      </c>
      <c r="D1948" s="1">
        <v>43919</v>
      </c>
      <c r="E1948" s="1">
        <v>43949</v>
      </c>
      <c r="F1948">
        <v>1047</v>
      </c>
      <c r="G1948">
        <v>0</v>
      </c>
      <c r="H1948">
        <v>0</v>
      </c>
      <c r="I1948" s="1">
        <v>43948</v>
      </c>
      <c r="J1948">
        <v>29</v>
      </c>
      <c r="K1948">
        <v>0</v>
      </c>
    </row>
    <row r="1949" spans="1:11" x14ac:dyDescent="0.3">
      <c r="A1949" t="s">
        <v>13</v>
      </c>
      <c r="B1949" t="s">
        <v>68</v>
      </c>
      <c r="C1949">
        <v>6548329103</v>
      </c>
      <c r="D1949" s="1">
        <v>44358</v>
      </c>
      <c r="E1949" s="1">
        <v>44388</v>
      </c>
      <c r="F1949">
        <v>8121</v>
      </c>
      <c r="G1949">
        <v>1</v>
      </c>
      <c r="H1949">
        <v>1</v>
      </c>
      <c r="I1949" s="1">
        <v>44390</v>
      </c>
      <c r="J1949">
        <v>32</v>
      </c>
      <c r="K1949">
        <v>2</v>
      </c>
    </row>
    <row r="1950" spans="1:11" x14ac:dyDescent="0.3">
      <c r="A1950" t="s">
        <v>13</v>
      </c>
      <c r="B1950" t="s">
        <v>56</v>
      </c>
      <c r="C1950">
        <v>9534543247</v>
      </c>
      <c r="D1950" s="1">
        <v>44361</v>
      </c>
      <c r="E1950" s="1">
        <v>44391</v>
      </c>
      <c r="F1950">
        <v>5547</v>
      </c>
      <c r="G1950">
        <v>1</v>
      </c>
      <c r="H1950">
        <v>1</v>
      </c>
      <c r="I1950" s="1">
        <v>44371</v>
      </c>
      <c r="J1950">
        <v>10</v>
      </c>
      <c r="K1950">
        <v>0</v>
      </c>
    </row>
    <row r="1951" spans="1:11" x14ac:dyDescent="0.3">
      <c r="A1951" t="s">
        <v>22</v>
      </c>
      <c r="B1951" t="s">
        <v>89</v>
      </c>
      <c r="C1951">
        <v>7881731765</v>
      </c>
      <c r="D1951" s="1">
        <v>43903</v>
      </c>
      <c r="E1951" s="1">
        <v>43933</v>
      </c>
      <c r="F1951">
        <v>4622</v>
      </c>
      <c r="G1951">
        <v>0</v>
      </c>
      <c r="H1951">
        <v>0</v>
      </c>
      <c r="I1951" s="1">
        <v>43942</v>
      </c>
      <c r="J1951">
        <v>39</v>
      </c>
      <c r="K1951">
        <v>9</v>
      </c>
    </row>
    <row r="1952" spans="1:11" x14ac:dyDescent="0.3">
      <c r="A1952" t="s">
        <v>20</v>
      </c>
      <c r="B1952" t="s">
        <v>111</v>
      </c>
      <c r="C1952">
        <v>7884124958</v>
      </c>
      <c r="D1952" s="1">
        <v>44001</v>
      </c>
      <c r="E1952" s="1">
        <v>44031</v>
      </c>
      <c r="F1952">
        <v>3974</v>
      </c>
      <c r="G1952">
        <v>0</v>
      </c>
      <c r="H1952">
        <v>0</v>
      </c>
      <c r="I1952" s="1">
        <v>44033</v>
      </c>
      <c r="J1952">
        <v>32</v>
      </c>
      <c r="K1952">
        <v>2</v>
      </c>
    </row>
    <row r="1953" spans="1:11" x14ac:dyDescent="0.3">
      <c r="A1953" t="s">
        <v>13</v>
      </c>
      <c r="B1953" t="s">
        <v>16</v>
      </c>
      <c r="C1953">
        <v>7885181731</v>
      </c>
      <c r="D1953" s="1">
        <v>43862</v>
      </c>
      <c r="E1953" s="1">
        <v>43892</v>
      </c>
      <c r="F1953">
        <v>8713</v>
      </c>
      <c r="G1953">
        <v>0</v>
      </c>
      <c r="H1953">
        <v>0</v>
      </c>
      <c r="I1953" s="1">
        <v>43905</v>
      </c>
      <c r="J1953">
        <v>43</v>
      </c>
      <c r="K1953">
        <v>13</v>
      </c>
    </row>
    <row r="1954" spans="1:11" x14ac:dyDescent="0.3">
      <c r="A1954" t="s">
        <v>13</v>
      </c>
      <c r="B1954" t="s">
        <v>66</v>
      </c>
      <c r="C1954">
        <v>7890869729</v>
      </c>
      <c r="D1954" s="1">
        <v>44160</v>
      </c>
      <c r="E1954" s="1">
        <v>44190</v>
      </c>
      <c r="F1954">
        <v>8771</v>
      </c>
      <c r="G1954">
        <v>0</v>
      </c>
      <c r="H1954">
        <v>0</v>
      </c>
      <c r="I1954" s="1">
        <v>44165</v>
      </c>
      <c r="J1954">
        <v>5</v>
      </c>
      <c r="K1954">
        <v>0</v>
      </c>
    </row>
    <row r="1955" spans="1:11" x14ac:dyDescent="0.3">
      <c r="A1955" t="s">
        <v>22</v>
      </c>
      <c r="B1955" t="s">
        <v>86</v>
      </c>
      <c r="C1955">
        <v>7893242563</v>
      </c>
      <c r="D1955" s="1">
        <v>44272</v>
      </c>
      <c r="E1955" s="1">
        <v>44302</v>
      </c>
      <c r="F1955">
        <v>3766</v>
      </c>
      <c r="G1955">
        <v>0</v>
      </c>
      <c r="H1955">
        <v>0</v>
      </c>
      <c r="I1955" s="1">
        <v>44284</v>
      </c>
      <c r="J1955">
        <v>12</v>
      </c>
      <c r="K1955">
        <v>0</v>
      </c>
    </row>
    <row r="1956" spans="1:11" x14ac:dyDescent="0.3">
      <c r="A1956" t="s">
        <v>11</v>
      </c>
      <c r="B1956" t="s">
        <v>94</v>
      </c>
      <c r="C1956">
        <v>7896000091</v>
      </c>
      <c r="D1956" s="1">
        <v>44166</v>
      </c>
      <c r="E1956" s="1">
        <v>44196</v>
      </c>
      <c r="F1956">
        <v>3841</v>
      </c>
      <c r="G1956">
        <v>1</v>
      </c>
      <c r="H1956">
        <v>0</v>
      </c>
      <c r="I1956" s="1">
        <v>44212</v>
      </c>
      <c r="J1956">
        <v>46</v>
      </c>
      <c r="K1956">
        <v>16</v>
      </c>
    </row>
    <row r="1957" spans="1:11" x14ac:dyDescent="0.3">
      <c r="A1957" t="s">
        <v>20</v>
      </c>
      <c r="B1957" t="s">
        <v>43</v>
      </c>
      <c r="C1957">
        <v>7903274357</v>
      </c>
      <c r="D1957" s="1">
        <v>44074</v>
      </c>
      <c r="E1957" s="1">
        <v>44104</v>
      </c>
      <c r="F1957">
        <v>5780</v>
      </c>
      <c r="G1957">
        <v>0</v>
      </c>
      <c r="H1957">
        <v>0</v>
      </c>
      <c r="I1957" s="1">
        <v>44085</v>
      </c>
      <c r="J1957">
        <v>11</v>
      </c>
      <c r="K1957">
        <v>0</v>
      </c>
    </row>
    <row r="1958" spans="1:11" x14ac:dyDescent="0.3">
      <c r="A1958" t="s">
        <v>17</v>
      </c>
      <c r="B1958" t="s">
        <v>97</v>
      </c>
      <c r="C1958">
        <v>7913946826</v>
      </c>
      <c r="D1958" s="1">
        <v>44374</v>
      </c>
      <c r="E1958" s="1">
        <v>44404</v>
      </c>
      <c r="F1958">
        <v>4845</v>
      </c>
      <c r="G1958">
        <v>1</v>
      </c>
      <c r="H1958">
        <v>0</v>
      </c>
      <c r="I1958" s="1">
        <v>44430</v>
      </c>
      <c r="J1958">
        <v>56</v>
      </c>
      <c r="K1958">
        <v>26</v>
      </c>
    </row>
    <row r="1959" spans="1:11" x14ac:dyDescent="0.3">
      <c r="A1959" t="s">
        <v>17</v>
      </c>
      <c r="B1959" t="s">
        <v>34</v>
      </c>
      <c r="C1959">
        <v>7914349615</v>
      </c>
      <c r="D1959" s="1">
        <v>44387</v>
      </c>
      <c r="E1959" s="1">
        <v>44417</v>
      </c>
      <c r="F1959">
        <v>6560</v>
      </c>
      <c r="G1959">
        <v>0</v>
      </c>
      <c r="H1959">
        <v>0</v>
      </c>
      <c r="I1959" s="1">
        <v>44416</v>
      </c>
      <c r="J1959">
        <v>29</v>
      </c>
      <c r="K1959">
        <v>0</v>
      </c>
    </row>
    <row r="1960" spans="1:11" x14ac:dyDescent="0.3">
      <c r="A1960" t="s">
        <v>17</v>
      </c>
      <c r="B1960" t="s">
        <v>40</v>
      </c>
      <c r="C1960">
        <v>7932116400</v>
      </c>
      <c r="D1960" s="1">
        <v>44234</v>
      </c>
      <c r="E1960" s="1">
        <v>44264</v>
      </c>
      <c r="F1960">
        <v>3886</v>
      </c>
      <c r="G1960">
        <v>0</v>
      </c>
      <c r="H1960">
        <v>0</v>
      </c>
      <c r="I1960" s="1">
        <v>44269</v>
      </c>
      <c r="J1960">
        <v>35</v>
      </c>
      <c r="K1960">
        <v>5</v>
      </c>
    </row>
    <row r="1961" spans="1:11" x14ac:dyDescent="0.3">
      <c r="A1961" t="s">
        <v>20</v>
      </c>
      <c r="B1961" t="s">
        <v>102</v>
      </c>
      <c r="C1961">
        <v>7934803012</v>
      </c>
      <c r="D1961" s="1">
        <v>44121</v>
      </c>
      <c r="E1961" s="1">
        <v>44151</v>
      </c>
      <c r="F1961">
        <v>6396</v>
      </c>
      <c r="G1961">
        <v>1</v>
      </c>
      <c r="H1961">
        <v>0</v>
      </c>
      <c r="I1961" s="1">
        <v>44163</v>
      </c>
      <c r="J1961">
        <v>42</v>
      </c>
      <c r="K1961">
        <v>12</v>
      </c>
    </row>
    <row r="1962" spans="1:11" x14ac:dyDescent="0.3">
      <c r="A1962" t="s">
        <v>22</v>
      </c>
      <c r="B1962" t="s">
        <v>99</v>
      </c>
      <c r="C1962">
        <v>7935547980</v>
      </c>
      <c r="D1962" s="1">
        <v>44173</v>
      </c>
      <c r="E1962" s="1">
        <v>44203</v>
      </c>
      <c r="F1962">
        <v>6627</v>
      </c>
      <c r="G1962">
        <v>0</v>
      </c>
      <c r="H1962">
        <v>0</v>
      </c>
      <c r="I1962" s="1">
        <v>44195</v>
      </c>
      <c r="J1962">
        <v>22</v>
      </c>
      <c r="K1962">
        <v>0</v>
      </c>
    </row>
    <row r="1963" spans="1:11" x14ac:dyDescent="0.3">
      <c r="A1963" t="s">
        <v>22</v>
      </c>
      <c r="B1963" t="s">
        <v>67</v>
      </c>
      <c r="C1963">
        <v>7939830476</v>
      </c>
      <c r="D1963" s="1">
        <v>44030</v>
      </c>
      <c r="E1963" s="1">
        <v>44060</v>
      </c>
      <c r="F1963">
        <v>6779</v>
      </c>
      <c r="G1963">
        <v>1</v>
      </c>
      <c r="H1963">
        <v>0</v>
      </c>
      <c r="I1963" s="1">
        <v>44083</v>
      </c>
      <c r="J1963">
        <v>53</v>
      </c>
      <c r="K1963">
        <v>23</v>
      </c>
    </row>
    <row r="1964" spans="1:11" x14ac:dyDescent="0.3">
      <c r="A1964" t="s">
        <v>13</v>
      </c>
      <c r="B1964" t="s">
        <v>41</v>
      </c>
      <c r="C1964">
        <v>6900171661</v>
      </c>
      <c r="D1964" s="1">
        <v>44372</v>
      </c>
      <c r="E1964" s="1">
        <v>44402</v>
      </c>
      <c r="F1964">
        <v>5334</v>
      </c>
      <c r="G1964">
        <v>1</v>
      </c>
      <c r="H1964">
        <v>1</v>
      </c>
      <c r="I1964" s="1">
        <v>44407</v>
      </c>
      <c r="J1964">
        <v>35</v>
      </c>
      <c r="K1964">
        <v>5</v>
      </c>
    </row>
    <row r="1965" spans="1:11" x14ac:dyDescent="0.3">
      <c r="A1965" t="s">
        <v>17</v>
      </c>
      <c r="B1965" t="s">
        <v>101</v>
      </c>
      <c r="C1965">
        <v>7948353278</v>
      </c>
      <c r="D1965" s="1">
        <v>43859</v>
      </c>
      <c r="E1965" s="1">
        <v>43889</v>
      </c>
      <c r="F1965">
        <v>5908</v>
      </c>
      <c r="G1965">
        <v>1</v>
      </c>
      <c r="H1965">
        <v>0</v>
      </c>
      <c r="I1965" s="1">
        <v>43909</v>
      </c>
      <c r="J1965">
        <v>50</v>
      </c>
      <c r="K1965">
        <v>20</v>
      </c>
    </row>
    <row r="1966" spans="1:11" x14ac:dyDescent="0.3">
      <c r="A1966" t="s">
        <v>13</v>
      </c>
      <c r="B1966" t="s">
        <v>71</v>
      </c>
      <c r="C1966">
        <v>5043434563</v>
      </c>
      <c r="D1966" s="1">
        <v>44375</v>
      </c>
      <c r="E1966" s="1">
        <v>44405</v>
      </c>
      <c r="F1966">
        <v>6820</v>
      </c>
      <c r="G1966">
        <v>1</v>
      </c>
      <c r="H1966">
        <v>0</v>
      </c>
      <c r="I1966" s="1">
        <v>44391</v>
      </c>
      <c r="J1966">
        <v>16</v>
      </c>
      <c r="K1966">
        <v>0</v>
      </c>
    </row>
    <row r="1967" spans="1:11" x14ac:dyDescent="0.3">
      <c r="A1967" t="s">
        <v>22</v>
      </c>
      <c r="B1967" t="s">
        <v>72</v>
      </c>
      <c r="C1967">
        <v>7949269803</v>
      </c>
      <c r="D1967" s="1">
        <v>44111</v>
      </c>
      <c r="E1967" s="1">
        <v>44141</v>
      </c>
      <c r="F1967">
        <v>4483</v>
      </c>
      <c r="G1967">
        <v>0</v>
      </c>
      <c r="H1967">
        <v>0</v>
      </c>
      <c r="I1967" s="1">
        <v>44127</v>
      </c>
      <c r="J1967">
        <v>16</v>
      </c>
      <c r="K1967">
        <v>0</v>
      </c>
    </row>
    <row r="1968" spans="1:11" x14ac:dyDescent="0.3">
      <c r="A1968" t="s">
        <v>11</v>
      </c>
      <c r="B1968" t="s">
        <v>87</v>
      </c>
      <c r="C1968">
        <v>7952881452</v>
      </c>
      <c r="D1968" s="1">
        <v>44381</v>
      </c>
      <c r="E1968" s="1">
        <v>44411</v>
      </c>
      <c r="F1968">
        <v>3896</v>
      </c>
      <c r="G1968">
        <v>0</v>
      </c>
      <c r="H1968">
        <v>0</v>
      </c>
      <c r="I1968" s="1">
        <v>44394</v>
      </c>
      <c r="J1968">
        <v>13</v>
      </c>
      <c r="K1968">
        <v>0</v>
      </c>
    </row>
    <row r="1969" spans="1:11" x14ac:dyDescent="0.3">
      <c r="A1969" t="s">
        <v>22</v>
      </c>
      <c r="B1969" t="s">
        <v>89</v>
      </c>
      <c r="C1969">
        <v>7957459350</v>
      </c>
      <c r="D1969" s="1">
        <v>44409</v>
      </c>
      <c r="E1969" s="1">
        <v>44439</v>
      </c>
      <c r="F1969">
        <v>5580</v>
      </c>
      <c r="G1969">
        <v>0</v>
      </c>
      <c r="H1969">
        <v>0</v>
      </c>
      <c r="I1969" s="1">
        <v>44455</v>
      </c>
      <c r="J1969">
        <v>46</v>
      </c>
      <c r="K1969">
        <v>16</v>
      </c>
    </row>
    <row r="1970" spans="1:11" x14ac:dyDescent="0.3">
      <c r="A1970" t="s">
        <v>17</v>
      </c>
      <c r="B1970" t="s">
        <v>33</v>
      </c>
      <c r="C1970">
        <v>7957903409</v>
      </c>
      <c r="D1970" s="1">
        <v>44515</v>
      </c>
      <c r="E1970" s="1">
        <v>44545</v>
      </c>
      <c r="F1970">
        <v>8229</v>
      </c>
      <c r="G1970">
        <v>0</v>
      </c>
      <c r="H1970">
        <v>0</v>
      </c>
      <c r="I1970" s="1">
        <v>44520</v>
      </c>
      <c r="J1970">
        <v>5</v>
      </c>
      <c r="K1970">
        <v>0</v>
      </c>
    </row>
    <row r="1971" spans="1:11" x14ac:dyDescent="0.3">
      <c r="A1971" t="s">
        <v>22</v>
      </c>
      <c r="B1971" t="s">
        <v>36</v>
      </c>
      <c r="C1971">
        <v>7958057215</v>
      </c>
      <c r="D1971" s="1">
        <v>44407</v>
      </c>
      <c r="E1971" s="1">
        <v>44437</v>
      </c>
      <c r="F1971">
        <v>6559</v>
      </c>
      <c r="G1971">
        <v>1</v>
      </c>
      <c r="H1971">
        <v>0</v>
      </c>
      <c r="I1971" s="1">
        <v>44463</v>
      </c>
      <c r="J1971">
        <v>56</v>
      </c>
      <c r="K1971">
        <v>26</v>
      </c>
    </row>
    <row r="1972" spans="1:11" x14ac:dyDescent="0.3">
      <c r="A1972" t="s">
        <v>20</v>
      </c>
      <c r="B1972" t="s">
        <v>43</v>
      </c>
      <c r="C1972">
        <v>7961973380</v>
      </c>
      <c r="D1972" s="1">
        <v>44491</v>
      </c>
      <c r="E1972" s="1">
        <v>44521</v>
      </c>
      <c r="F1972">
        <v>4164</v>
      </c>
      <c r="G1972">
        <v>0</v>
      </c>
      <c r="H1972">
        <v>0</v>
      </c>
      <c r="I1972" s="1">
        <v>44493</v>
      </c>
      <c r="J1972">
        <v>2</v>
      </c>
      <c r="K1972">
        <v>0</v>
      </c>
    </row>
    <row r="1973" spans="1:11" x14ac:dyDescent="0.3">
      <c r="A1973" t="s">
        <v>11</v>
      </c>
      <c r="B1973" t="s">
        <v>31</v>
      </c>
      <c r="C1973">
        <v>7976742421</v>
      </c>
      <c r="D1973" s="1">
        <v>44018</v>
      </c>
      <c r="E1973" s="1">
        <v>44048</v>
      </c>
      <c r="F1973">
        <v>5433</v>
      </c>
      <c r="G1973">
        <v>0</v>
      </c>
      <c r="H1973">
        <v>0</v>
      </c>
      <c r="I1973" s="1">
        <v>44029</v>
      </c>
      <c r="J1973">
        <v>11</v>
      </c>
      <c r="K1973">
        <v>0</v>
      </c>
    </row>
    <row r="1974" spans="1:11" x14ac:dyDescent="0.3">
      <c r="A1974" t="s">
        <v>22</v>
      </c>
      <c r="B1974" t="s">
        <v>58</v>
      </c>
      <c r="C1974">
        <v>7977041657</v>
      </c>
      <c r="D1974" s="1">
        <v>43995</v>
      </c>
      <c r="E1974" s="1">
        <v>44025</v>
      </c>
      <c r="F1974">
        <v>4352</v>
      </c>
      <c r="G1974">
        <v>0</v>
      </c>
      <c r="H1974">
        <v>0</v>
      </c>
      <c r="I1974" s="1">
        <v>44029</v>
      </c>
      <c r="J1974">
        <v>34</v>
      </c>
      <c r="K1974">
        <v>4</v>
      </c>
    </row>
    <row r="1975" spans="1:11" x14ac:dyDescent="0.3">
      <c r="A1975" t="s">
        <v>20</v>
      </c>
      <c r="B1975" t="s">
        <v>25</v>
      </c>
      <c r="C1975">
        <v>7977287829</v>
      </c>
      <c r="D1975" s="1">
        <v>44103</v>
      </c>
      <c r="E1975" s="1">
        <v>44133</v>
      </c>
      <c r="F1975">
        <v>4641</v>
      </c>
      <c r="G1975">
        <v>0</v>
      </c>
      <c r="H1975">
        <v>0</v>
      </c>
      <c r="I1975" s="1">
        <v>44127</v>
      </c>
      <c r="J1975">
        <v>24</v>
      </c>
      <c r="K1975">
        <v>0</v>
      </c>
    </row>
    <row r="1976" spans="1:11" x14ac:dyDescent="0.3">
      <c r="A1976" t="s">
        <v>22</v>
      </c>
      <c r="B1976" t="s">
        <v>89</v>
      </c>
      <c r="C1976">
        <v>7979390388</v>
      </c>
      <c r="D1976" s="1">
        <v>44126</v>
      </c>
      <c r="E1976" s="1">
        <v>44156</v>
      </c>
      <c r="F1976">
        <v>3449</v>
      </c>
      <c r="G1976">
        <v>0</v>
      </c>
      <c r="H1976">
        <v>0</v>
      </c>
      <c r="I1976" s="1">
        <v>44167</v>
      </c>
      <c r="J1976">
        <v>41</v>
      </c>
      <c r="K1976">
        <v>11</v>
      </c>
    </row>
    <row r="1977" spans="1:11" x14ac:dyDescent="0.3">
      <c r="A1977" t="s">
        <v>11</v>
      </c>
      <c r="B1977" t="s">
        <v>79</v>
      </c>
      <c r="C1977">
        <v>7987067619</v>
      </c>
      <c r="D1977" s="1">
        <v>43896</v>
      </c>
      <c r="E1977" s="1">
        <v>43926</v>
      </c>
      <c r="F1977">
        <v>6783</v>
      </c>
      <c r="G1977">
        <v>0</v>
      </c>
      <c r="H1977">
        <v>0</v>
      </c>
      <c r="I1977" s="1">
        <v>43918</v>
      </c>
      <c r="J1977">
        <v>22</v>
      </c>
      <c r="K1977">
        <v>0</v>
      </c>
    </row>
    <row r="1978" spans="1:11" x14ac:dyDescent="0.3">
      <c r="A1978" t="s">
        <v>20</v>
      </c>
      <c r="B1978" t="s">
        <v>25</v>
      </c>
      <c r="C1978">
        <v>7987083569</v>
      </c>
      <c r="D1978" s="1">
        <v>44033</v>
      </c>
      <c r="E1978" s="1">
        <v>44063</v>
      </c>
      <c r="F1978">
        <v>1737</v>
      </c>
      <c r="G1978">
        <v>0</v>
      </c>
      <c r="H1978">
        <v>0</v>
      </c>
      <c r="I1978" s="1">
        <v>44063</v>
      </c>
      <c r="J1978">
        <v>30</v>
      </c>
      <c r="K1978">
        <v>0</v>
      </c>
    </row>
    <row r="1979" spans="1:11" x14ac:dyDescent="0.3">
      <c r="A1979" t="s">
        <v>22</v>
      </c>
      <c r="B1979" t="s">
        <v>96</v>
      </c>
      <c r="C1979">
        <v>7991968212</v>
      </c>
      <c r="D1979" s="1">
        <v>44214</v>
      </c>
      <c r="E1979" s="1">
        <v>44244</v>
      </c>
      <c r="F1979">
        <v>7295</v>
      </c>
      <c r="G1979">
        <v>0</v>
      </c>
      <c r="H1979">
        <v>0</v>
      </c>
      <c r="I1979" s="1">
        <v>44235</v>
      </c>
      <c r="J1979">
        <v>21</v>
      </c>
      <c r="K1979">
        <v>0</v>
      </c>
    </row>
    <row r="1980" spans="1:11" x14ac:dyDescent="0.3">
      <c r="A1980" t="s">
        <v>13</v>
      </c>
      <c r="B1980" t="s">
        <v>95</v>
      </c>
      <c r="C1980">
        <v>7992662919</v>
      </c>
      <c r="D1980" s="1">
        <v>44345</v>
      </c>
      <c r="E1980" s="1">
        <v>44375</v>
      </c>
      <c r="F1980">
        <v>5685</v>
      </c>
      <c r="G1980">
        <v>0</v>
      </c>
      <c r="H1980">
        <v>0</v>
      </c>
      <c r="I1980" s="1">
        <v>44379</v>
      </c>
      <c r="J1980">
        <v>34</v>
      </c>
      <c r="K1980">
        <v>4</v>
      </c>
    </row>
    <row r="1981" spans="1:11" x14ac:dyDescent="0.3">
      <c r="A1981" t="s">
        <v>11</v>
      </c>
      <c r="B1981" t="s">
        <v>55</v>
      </c>
      <c r="C1981">
        <v>7992871769</v>
      </c>
      <c r="D1981" s="1">
        <v>44472</v>
      </c>
      <c r="E1981" s="1">
        <v>44502</v>
      </c>
      <c r="F1981">
        <v>9922</v>
      </c>
      <c r="G1981">
        <v>0</v>
      </c>
      <c r="H1981">
        <v>0</v>
      </c>
      <c r="I1981" s="1">
        <v>44517</v>
      </c>
      <c r="J1981">
        <v>45</v>
      </c>
      <c r="K1981">
        <v>15</v>
      </c>
    </row>
    <row r="1982" spans="1:11" x14ac:dyDescent="0.3">
      <c r="A1982" t="s">
        <v>11</v>
      </c>
      <c r="B1982" t="s">
        <v>79</v>
      </c>
      <c r="C1982">
        <v>7993778070</v>
      </c>
      <c r="D1982" s="1">
        <v>44057</v>
      </c>
      <c r="E1982" s="1">
        <v>44087</v>
      </c>
      <c r="F1982">
        <v>5066</v>
      </c>
      <c r="G1982">
        <v>0</v>
      </c>
      <c r="H1982">
        <v>0</v>
      </c>
      <c r="I1982" s="1">
        <v>44084</v>
      </c>
      <c r="J1982">
        <v>27</v>
      </c>
      <c r="K1982">
        <v>0</v>
      </c>
    </row>
    <row r="1983" spans="1:11" x14ac:dyDescent="0.3">
      <c r="A1983" t="s">
        <v>20</v>
      </c>
      <c r="B1983" t="s">
        <v>113</v>
      </c>
      <c r="C1983">
        <v>8009169493</v>
      </c>
      <c r="D1983" s="1">
        <v>43844</v>
      </c>
      <c r="E1983" s="1">
        <v>43874</v>
      </c>
      <c r="F1983">
        <v>6590</v>
      </c>
      <c r="G1983">
        <v>0</v>
      </c>
      <c r="H1983">
        <v>0</v>
      </c>
      <c r="I1983" s="1">
        <v>43864</v>
      </c>
      <c r="J1983">
        <v>20</v>
      </c>
      <c r="K1983">
        <v>0</v>
      </c>
    </row>
    <row r="1984" spans="1:11" x14ac:dyDescent="0.3">
      <c r="A1984" t="s">
        <v>20</v>
      </c>
      <c r="B1984" t="s">
        <v>108</v>
      </c>
      <c r="C1984">
        <v>8011401581</v>
      </c>
      <c r="D1984" s="1">
        <v>43890</v>
      </c>
      <c r="E1984" s="1">
        <v>43920</v>
      </c>
      <c r="F1984">
        <v>2463</v>
      </c>
      <c r="G1984">
        <v>0</v>
      </c>
      <c r="H1984">
        <v>0</v>
      </c>
      <c r="I1984" s="1">
        <v>43911</v>
      </c>
      <c r="J1984">
        <v>21</v>
      </c>
      <c r="K1984">
        <v>0</v>
      </c>
    </row>
    <row r="1985" spans="1:11" x14ac:dyDescent="0.3">
      <c r="A1985" t="s">
        <v>17</v>
      </c>
      <c r="B1985" t="s">
        <v>42</v>
      </c>
      <c r="C1985">
        <v>8016290722</v>
      </c>
      <c r="D1985" s="1">
        <v>44166</v>
      </c>
      <c r="E1985" s="1">
        <v>44196</v>
      </c>
      <c r="F1985">
        <v>3080</v>
      </c>
      <c r="G1985">
        <v>0</v>
      </c>
      <c r="H1985">
        <v>0</v>
      </c>
      <c r="I1985" s="1">
        <v>44205</v>
      </c>
      <c r="J1985">
        <v>39</v>
      </c>
      <c r="K1985">
        <v>9</v>
      </c>
    </row>
    <row r="1986" spans="1:11" x14ac:dyDescent="0.3">
      <c r="A1986" t="s">
        <v>11</v>
      </c>
      <c r="B1986" t="s">
        <v>94</v>
      </c>
      <c r="C1986">
        <v>8017340942</v>
      </c>
      <c r="D1986" s="1">
        <v>44309</v>
      </c>
      <c r="E1986" s="1">
        <v>44339</v>
      </c>
      <c r="F1986">
        <v>1953</v>
      </c>
      <c r="G1986">
        <v>0</v>
      </c>
      <c r="H1986">
        <v>0</v>
      </c>
      <c r="I1986" s="1">
        <v>44337</v>
      </c>
      <c r="J1986">
        <v>28</v>
      </c>
      <c r="K1986">
        <v>0</v>
      </c>
    </row>
    <row r="1987" spans="1:11" x14ac:dyDescent="0.3">
      <c r="A1987" t="s">
        <v>11</v>
      </c>
      <c r="B1987" t="s">
        <v>76</v>
      </c>
      <c r="C1987">
        <v>8019405718</v>
      </c>
      <c r="D1987" s="1">
        <v>44353</v>
      </c>
      <c r="E1987" s="1">
        <v>44383</v>
      </c>
      <c r="F1987">
        <v>4799</v>
      </c>
      <c r="G1987">
        <v>1</v>
      </c>
      <c r="H1987">
        <v>0</v>
      </c>
      <c r="I1987" s="1">
        <v>44388</v>
      </c>
      <c r="J1987">
        <v>35</v>
      </c>
      <c r="K1987">
        <v>5</v>
      </c>
    </row>
    <row r="1988" spans="1:11" x14ac:dyDescent="0.3">
      <c r="A1988" t="s">
        <v>17</v>
      </c>
      <c r="B1988" t="s">
        <v>112</v>
      </c>
      <c r="C1988">
        <v>8024350758</v>
      </c>
      <c r="D1988" s="1">
        <v>44078</v>
      </c>
      <c r="E1988" s="1">
        <v>44108</v>
      </c>
      <c r="F1988">
        <v>4451</v>
      </c>
      <c r="G1988">
        <v>0</v>
      </c>
      <c r="H1988">
        <v>0</v>
      </c>
      <c r="I1988" s="1">
        <v>44102</v>
      </c>
      <c r="J1988">
        <v>24</v>
      </c>
      <c r="K1988">
        <v>0</v>
      </c>
    </row>
    <row r="1989" spans="1:11" x14ac:dyDescent="0.3">
      <c r="A1989" t="s">
        <v>11</v>
      </c>
      <c r="B1989" t="s">
        <v>49</v>
      </c>
      <c r="C1989">
        <v>8026688554</v>
      </c>
      <c r="D1989" s="1">
        <v>44241</v>
      </c>
      <c r="E1989" s="1">
        <v>44271</v>
      </c>
      <c r="F1989">
        <v>6072</v>
      </c>
      <c r="G1989">
        <v>0</v>
      </c>
      <c r="H1989">
        <v>0</v>
      </c>
      <c r="I1989" s="1">
        <v>44250</v>
      </c>
      <c r="J1989">
        <v>9</v>
      </c>
      <c r="K1989">
        <v>0</v>
      </c>
    </row>
    <row r="1990" spans="1:11" x14ac:dyDescent="0.3">
      <c r="A1990" t="s">
        <v>17</v>
      </c>
      <c r="B1990" t="s">
        <v>98</v>
      </c>
      <c r="C1990">
        <v>8030080145</v>
      </c>
      <c r="D1990" s="1">
        <v>44014</v>
      </c>
      <c r="E1990" s="1">
        <v>44044</v>
      </c>
      <c r="F1990">
        <v>8716</v>
      </c>
      <c r="G1990">
        <v>0</v>
      </c>
      <c r="H1990">
        <v>0</v>
      </c>
      <c r="I1990" s="1">
        <v>44049</v>
      </c>
      <c r="J1990">
        <v>35</v>
      </c>
      <c r="K1990">
        <v>5</v>
      </c>
    </row>
    <row r="1991" spans="1:11" x14ac:dyDescent="0.3">
      <c r="A1991" t="s">
        <v>11</v>
      </c>
      <c r="B1991" t="s">
        <v>12</v>
      </c>
      <c r="C1991">
        <v>8033892101</v>
      </c>
      <c r="D1991" s="1">
        <v>44289</v>
      </c>
      <c r="E1991" s="1">
        <v>44319</v>
      </c>
      <c r="F1991">
        <v>7434</v>
      </c>
      <c r="G1991">
        <v>0</v>
      </c>
      <c r="H1991">
        <v>0</v>
      </c>
      <c r="I1991" s="1">
        <v>44305</v>
      </c>
      <c r="J1991">
        <v>16</v>
      </c>
      <c r="K1991">
        <v>0</v>
      </c>
    </row>
    <row r="1992" spans="1:11" x14ac:dyDescent="0.3">
      <c r="A1992" t="s">
        <v>11</v>
      </c>
      <c r="B1992" t="s">
        <v>110</v>
      </c>
      <c r="C1992">
        <v>8035927112</v>
      </c>
      <c r="D1992" s="1">
        <v>44269</v>
      </c>
      <c r="E1992" s="1">
        <v>44299</v>
      </c>
      <c r="F1992">
        <v>4827</v>
      </c>
      <c r="G1992">
        <v>0</v>
      </c>
      <c r="H1992">
        <v>0</v>
      </c>
      <c r="I1992" s="1">
        <v>44296</v>
      </c>
      <c r="J1992">
        <v>27</v>
      </c>
      <c r="K1992">
        <v>0</v>
      </c>
    </row>
    <row r="1993" spans="1:11" x14ac:dyDescent="0.3">
      <c r="A1993" t="s">
        <v>22</v>
      </c>
      <c r="B1993" t="s">
        <v>86</v>
      </c>
      <c r="C1993">
        <v>8044630018</v>
      </c>
      <c r="D1993" s="1">
        <v>44025</v>
      </c>
      <c r="E1993" s="1">
        <v>44055</v>
      </c>
      <c r="F1993">
        <v>4668</v>
      </c>
      <c r="G1993">
        <v>0</v>
      </c>
      <c r="H1993">
        <v>0</v>
      </c>
      <c r="I1993" s="1">
        <v>44042</v>
      </c>
      <c r="J1993">
        <v>17</v>
      </c>
      <c r="K1993">
        <v>0</v>
      </c>
    </row>
    <row r="1994" spans="1:11" x14ac:dyDescent="0.3">
      <c r="A1994" t="s">
        <v>11</v>
      </c>
      <c r="B1994" t="s">
        <v>48</v>
      </c>
      <c r="C1994">
        <v>8052943053</v>
      </c>
      <c r="D1994" s="1">
        <v>44527</v>
      </c>
      <c r="E1994" s="1">
        <v>44557</v>
      </c>
      <c r="F1994">
        <v>7160</v>
      </c>
      <c r="G1994">
        <v>0</v>
      </c>
      <c r="H1994">
        <v>0</v>
      </c>
      <c r="I1994" s="1">
        <v>44548</v>
      </c>
      <c r="J1994">
        <v>21</v>
      </c>
      <c r="K1994">
        <v>0</v>
      </c>
    </row>
    <row r="1995" spans="1:11" x14ac:dyDescent="0.3">
      <c r="A1995" t="s">
        <v>22</v>
      </c>
      <c r="B1995" t="s">
        <v>100</v>
      </c>
      <c r="C1995">
        <v>8056734091</v>
      </c>
      <c r="D1995" s="1">
        <v>44088</v>
      </c>
      <c r="E1995" s="1">
        <v>44118</v>
      </c>
      <c r="F1995">
        <v>5087</v>
      </c>
      <c r="G1995">
        <v>0</v>
      </c>
      <c r="H1995">
        <v>0</v>
      </c>
      <c r="I1995" s="1">
        <v>44107</v>
      </c>
      <c r="J1995">
        <v>19</v>
      </c>
      <c r="K1995">
        <v>0</v>
      </c>
    </row>
    <row r="1996" spans="1:11" x14ac:dyDescent="0.3">
      <c r="A1996" t="s">
        <v>22</v>
      </c>
      <c r="B1996" t="s">
        <v>100</v>
      </c>
      <c r="C1996">
        <v>8057232722</v>
      </c>
      <c r="D1996" s="1">
        <v>43839</v>
      </c>
      <c r="E1996" s="1">
        <v>43869</v>
      </c>
      <c r="F1996">
        <v>8312</v>
      </c>
      <c r="G1996">
        <v>0</v>
      </c>
      <c r="H1996">
        <v>0</v>
      </c>
      <c r="I1996" s="1">
        <v>43860</v>
      </c>
      <c r="J1996">
        <v>21</v>
      </c>
      <c r="K1996">
        <v>0</v>
      </c>
    </row>
    <row r="1997" spans="1:11" x14ac:dyDescent="0.3">
      <c r="A1997" t="s">
        <v>13</v>
      </c>
      <c r="B1997" t="s">
        <v>35</v>
      </c>
      <c r="C1997">
        <v>8061367328</v>
      </c>
      <c r="D1997" s="1">
        <v>43988</v>
      </c>
      <c r="E1997" s="1">
        <v>44018</v>
      </c>
      <c r="F1997">
        <v>8279</v>
      </c>
      <c r="G1997">
        <v>0</v>
      </c>
      <c r="H1997">
        <v>0</v>
      </c>
      <c r="I1997" s="1">
        <v>44000</v>
      </c>
      <c r="J1997">
        <v>12</v>
      </c>
      <c r="K1997">
        <v>0</v>
      </c>
    </row>
    <row r="1998" spans="1:11" x14ac:dyDescent="0.3">
      <c r="A1998" t="s">
        <v>13</v>
      </c>
      <c r="B1998" t="s">
        <v>104</v>
      </c>
      <c r="C1998">
        <v>8062397322</v>
      </c>
      <c r="D1998" s="1">
        <v>44453</v>
      </c>
      <c r="E1998" s="1">
        <v>44483</v>
      </c>
      <c r="F1998">
        <v>6965</v>
      </c>
      <c r="G1998">
        <v>0</v>
      </c>
      <c r="H1998">
        <v>0</v>
      </c>
      <c r="I1998" s="1">
        <v>44470</v>
      </c>
      <c r="J1998">
        <v>17</v>
      </c>
      <c r="K1998">
        <v>0</v>
      </c>
    </row>
    <row r="1999" spans="1:11" x14ac:dyDescent="0.3">
      <c r="A1999" t="s">
        <v>11</v>
      </c>
      <c r="B1999" t="s">
        <v>50</v>
      </c>
      <c r="C1999">
        <v>8066534559</v>
      </c>
      <c r="D1999" s="1">
        <v>44465</v>
      </c>
      <c r="E1999" s="1">
        <v>44495</v>
      </c>
      <c r="F1999">
        <v>6495</v>
      </c>
      <c r="G1999">
        <v>0</v>
      </c>
      <c r="H1999">
        <v>0</v>
      </c>
      <c r="I1999" s="1">
        <v>44488</v>
      </c>
      <c r="J1999">
        <v>23</v>
      </c>
      <c r="K1999">
        <v>0</v>
      </c>
    </row>
    <row r="2000" spans="1:11" x14ac:dyDescent="0.3">
      <c r="A2000" t="s">
        <v>20</v>
      </c>
      <c r="B2000" t="s">
        <v>43</v>
      </c>
      <c r="C2000">
        <v>8066734147</v>
      </c>
      <c r="D2000" s="1">
        <v>43986</v>
      </c>
      <c r="E2000" s="1">
        <v>44016</v>
      </c>
      <c r="F2000">
        <v>4171</v>
      </c>
      <c r="G2000">
        <v>0</v>
      </c>
      <c r="H2000">
        <v>0</v>
      </c>
      <c r="I2000" s="1">
        <v>43998</v>
      </c>
      <c r="J2000">
        <v>12</v>
      </c>
      <c r="K2000">
        <v>0</v>
      </c>
    </row>
    <row r="2001" spans="1:11" x14ac:dyDescent="0.3">
      <c r="A2001" t="s">
        <v>17</v>
      </c>
      <c r="B2001" t="s">
        <v>18</v>
      </c>
      <c r="C2001">
        <v>8075572741</v>
      </c>
      <c r="D2001" s="1">
        <v>44228</v>
      </c>
      <c r="E2001" s="1">
        <v>44258</v>
      </c>
      <c r="F2001">
        <v>6959</v>
      </c>
      <c r="G2001">
        <v>1</v>
      </c>
      <c r="H2001">
        <v>1</v>
      </c>
      <c r="I2001" s="1">
        <v>44264</v>
      </c>
      <c r="J2001">
        <v>36</v>
      </c>
      <c r="K2001">
        <v>6</v>
      </c>
    </row>
    <row r="2002" spans="1:11" x14ac:dyDescent="0.3">
      <c r="A2002" t="s">
        <v>17</v>
      </c>
      <c r="B2002" t="s">
        <v>97</v>
      </c>
      <c r="C2002">
        <v>8077742155</v>
      </c>
      <c r="D2002" s="1">
        <v>44043</v>
      </c>
      <c r="E2002" s="1">
        <v>44073</v>
      </c>
      <c r="F2002">
        <v>5550</v>
      </c>
      <c r="G2002">
        <v>1</v>
      </c>
      <c r="H2002">
        <v>0</v>
      </c>
      <c r="I2002" s="1">
        <v>44087</v>
      </c>
      <c r="J2002">
        <v>44</v>
      </c>
      <c r="K2002">
        <v>14</v>
      </c>
    </row>
    <row r="2003" spans="1:11" x14ac:dyDescent="0.3">
      <c r="A2003" t="s">
        <v>11</v>
      </c>
      <c r="B2003" t="s">
        <v>31</v>
      </c>
      <c r="C2003">
        <v>8081319512</v>
      </c>
      <c r="D2003" s="1">
        <v>43836</v>
      </c>
      <c r="E2003" s="1">
        <v>43866</v>
      </c>
      <c r="F2003">
        <v>7805</v>
      </c>
      <c r="G2003">
        <v>0</v>
      </c>
      <c r="H2003">
        <v>0</v>
      </c>
      <c r="I2003" s="1">
        <v>43846</v>
      </c>
      <c r="J2003">
        <v>10</v>
      </c>
      <c r="K2003">
        <v>0</v>
      </c>
    </row>
    <row r="2004" spans="1:11" x14ac:dyDescent="0.3">
      <c r="A2004" t="s">
        <v>13</v>
      </c>
      <c r="B2004" t="s">
        <v>84</v>
      </c>
      <c r="C2004">
        <v>8082355258</v>
      </c>
      <c r="D2004" s="1">
        <v>44024</v>
      </c>
      <c r="E2004" s="1">
        <v>44054</v>
      </c>
      <c r="F2004">
        <v>6884</v>
      </c>
      <c r="G2004">
        <v>0</v>
      </c>
      <c r="H2004">
        <v>0</v>
      </c>
      <c r="I2004" s="1">
        <v>44046</v>
      </c>
      <c r="J2004">
        <v>22</v>
      </c>
      <c r="K2004">
        <v>0</v>
      </c>
    </row>
    <row r="2005" spans="1:11" x14ac:dyDescent="0.3">
      <c r="A2005" t="s">
        <v>13</v>
      </c>
      <c r="B2005" t="s">
        <v>66</v>
      </c>
      <c r="C2005">
        <v>8082796197</v>
      </c>
      <c r="D2005" s="1">
        <v>44233</v>
      </c>
      <c r="E2005" s="1">
        <v>44263</v>
      </c>
      <c r="F2005">
        <v>8293</v>
      </c>
      <c r="G2005">
        <v>0</v>
      </c>
      <c r="H2005">
        <v>0</v>
      </c>
      <c r="I2005" s="1">
        <v>44237</v>
      </c>
      <c r="J2005">
        <v>4</v>
      </c>
      <c r="K2005">
        <v>0</v>
      </c>
    </row>
    <row r="2006" spans="1:11" x14ac:dyDescent="0.3">
      <c r="A2006" t="s">
        <v>17</v>
      </c>
      <c r="B2006" t="s">
        <v>77</v>
      </c>
      <c r="C2006">
        <v>8086151417</v>
      </c>
      <c r="D2006" s="1">
        <v>44205</v>
      </c>
      <c r="E2006" s="1">
        <v>44235</v>
      </c>
      <c r="F2006">
        <v>4985</v>
      </c>
      <c r="G2006">
        <v>0</v>
      </c>
      <c r="H2006">
        <v>0</v>
      </c>
      <c r="I2006" s="1">
        <v>44208</v>
      </c>
      <c r="J2006">
        <v>3</v>
      </c>
      <c r="K2006">
        <v>0</v>
      </c>
    </row>
    <row r="2007" spans="1:11" x14ac:dyDescent="0.3">
      <c r="A2007" t="s">
        <v>11</v>
      </c>
      <c r="B2007" t="s">
        <v>38</v>
      </c>
      <c r="C2007">
        <v>8088935090</v>
      </c>
      <c r="D2007" s="1">
        <v>44185</v>
      </c>
      <c r="E2007" s="1">
        <v>44215</v>
      </c>
      <c r="F2007">
        <v>5003</v>
      </c>
      <c r="G2007">
        <v>0</v>
      </c>
      <c r="H2007">
        <v>0</v>
      </c>
      <c r="I2007" s="1">
        <v>44219</v>
      </c>
      <c r="J2007">
        <v>34</v>
      </c>
      <c r="K2007">
        <v>4</v>
      </c>
    </row>
    <row r="2008" spans="1:11" x14ac:dyDescent="0.3">
      <c r="A2008" t="s">
        <v>11</v>
      </c>
      <c r="B2008" t="s">
        <v>55</v>
      </c>
      <c r="C2008">
        <v>8097727269</v>
      </c>
      <c r="D2008" s="1">
        <v>44023</v>
      </c>
      <c r="E2008" s="1">
        <v>44053</v>
      </c>
      <c r="F2008">
        <v>6900</v>
      </c>
      <c r="G2008">
        <v>0</v>
      </c>
      <c r="H2008">
        <v>0</v>
      </c>
      <c r="I2008" s="1">
        <v>44056</v>
      </c>
      <c r="J2008">
        <v>33</v>
      </c>
      <c r="K2008">
        <v>3</v>
      </c>
    </row>
    <row r="2009" spans="1:11" x14ac:dyDescent="0.3">
      <c r="A2009" t="s">
        <v>13</v>
      </c>
      <c r="B2009" t="s">
        <v>71</v>
      </c>
      <c r="C2009">
        <v>4516618888</v>
      </c>
      <c r="D2009" s="1">
        <v>44384</v>
      </c>
      <c r="E2009" s="1">
        <v>44414</v>
      </c>
      <c r="F2009">
        <v>7196</v>
      </c>
      <c r="G2009">
        <v>1</v>
      </c>
      <c r="H2009">
        <v>1</v>
      </c>
      <c r="I2009" s="1">
        <v>44410</v>
      </c>
      <c r="J2009">
        <v>26</v>
      </c>
      <c r="K2009">
        <v>0</v>
      </c>
    </row>
    <row r="2010" spans="1:11" x14ac:dyDescent="0.3">
      <c r="A2010" t="s">
        <v>20</v>
      </c>
      <c r="B2010" t="s">
        <v>69</v>
      </c>
      <c r="C2010">
        <v>8099966017</v>
      </c>
      <c r="D2010" s="1">
        <v>44368</v>
      </c>
      <c r="E2010" s="1">
        <v>44398</v>
      </c>
      <c r="F2010">
        <v>3678</v>
      </c>
      <c r="G2010">
        <v>1</v>
      </c>
      <c r="H2010">
        <v>0</v>
      </c>
      <c r="I2010" s="1">
        <v>44412</v>
      </c>
      <c r="J2010">
        <v>44</v>
      </c>
      <c r="K2010">
        <v>14</v>
      </c>
    </row>
    <row r="2011" spans="1:11" x14ac:dyDescent="0.3">
      <c r="A2011" t="s">
        <v>22</v>
      </c>
      <c r="B2011" t="s">
        <v>47</v>
      </c>
      <c r="C2011">
        <v>8106002715</v>
      </c>
      <c r="D2011" s="1">
        <v>44216</v>
      </c>
      <c r="E2011" s="1">
        <v>44246</v>
      </c>
      <c r="F2011">
        <v>1744</v>
      </c>
      <c r="G2011">
        <v>0</v>
      </c>
      <c r="H2011">
        <v>0</v>
      </c>
      <c r="I2011" s="1">
        <v>44247</v>
      </c>
      <c r="J2011">
        <v>31</v>
      </c>
      <c r="K2011">
        <v>1</v>
      </c>
    </row>
    <row r="2012" spans="1:11" x14ac:dyDescent="0.3">
      <c r="A2012" t="s">
        <v>11</v>
      </c>
      <c r="B2012" t="s">
        <v>55</v>
      </c>
      <c r="C2012">
        <v>8111779828</v>
      </c>
      <c r="D2012" s="1">
        <v>44493</v>
      </c>
      <c r="E2012" s="1">
        <v>44523</v>
      </c>
      <c r="F2012">
        <v>9324</v>
      </c>
      <c r="G2012">
        <v>0</v>
      </c>
      <c r="H2012">
        <v>0</v>
      </c>
      <c r="I2012" s="1">
        <v>44533</v>
      </c>
      <c r="J2012">
        <v>40</v>
      </c>
      <c r="K2012">
        <v>10</v>
      </c>
    </row>
    <row r="2013" spans="1:11" x14ac:dyDescent="0.3">
      <c r="A2013" t="s">
        <v>20</v>
      </c>
      <c r="B2013" t="s">
        <v>43</v>
      </c>
      <c r="C2013">
        <v>8119664084</v>
      </c>
      <c r="D2013" s="1">
        <v>44468</v>
      </c>
      <c r="E2013" s="1">
        <v>44498</v>
      </c>
      <c r="F2013">
        <v>4732</v>
      </c>
      <c r="G2013">
        <v>0</v>
      </c>
      <c r="H2013">
        <v>0</v>
      </c>
      <c r="I2013" s="1">
        <v>44469</v>
      </c>
      <c r="J2013">
        <v>1</v>
      </c>
      <c r="K2013">
        <v>0</v>
      </c>
    </row>
    <row r="2014" spans="1:11" x14ac:dyDescent="0.3">
      <c r="A2014" t="s">
        <v>17</v>
      </c>
      <c r="B2014" t="s">
        <v>18</v>
      </c>
      <c r="C2014">
        <v>8130568082</v>
      </c>
      <c r="D2014" s="1">
        <v>43927</v>
      </c>
      <c r="E2014" s="1">
        <v>43957</v>
      </c>
      <c r="F2014">
        <v>6730</v>
      </c>
      <c r="G2014">
        <v>0</v>
      </c>
      <c r="H2014">
        <v>0</v>
      </c>
      <c r="I2014" s="1">
        <v>43952</v>
      </c>
      <c r="J2014">
        <v>25</v>
      </c>
      <c r="K2014">
        <v>0</v>
      </c>
    </row>
    <row r="2015" spans="1:11" x14ac:dyDescent="0.3">
      <c r="A2015" t="s">
        <v>13</v>
      </c>
      <c r="B2015" t="s">
        <v>32</v>
      </c>
      <c r="C2015">
        <v>8131076647</v>
      </c>
      <c r="D2015" s="1">
        <v>44173</v>
      </c>
      <c r="E2015" s="1">
        <v>44203</v>
      </c>
      <c r="F2015">
        <v>6872</v>
      </c>
      <c r="G2015">
        <v>0</v>
      </c>
      <c r="H2015">
        <v>0</v>
      </c>
      <c r="I2015" s="1">
        <v>44198</v>
      </c>
      <c r="J2015">
        <v>25</v>
      </c>
      <c r="K2015">
        <v>0</v>
      </c>
    </row>
    <row r="2016" spans="1:11" x14ac:dyDescent="0.3">
      <c r="A2016" t="s">
        <v>13</v>
      </c>
      <c r="B2016" t="s">
        <v>41</v>
      </c>
      <c r="C2016">
        <v>8394111674</v>
      </c>
      <c r="D2016" s="1">
        <v>44387</v>
      </c>
      <c r="E2016" s="1">
        <v>44417</v>
      </c>
      <c r="F2016">
        <v>7888</v>
      </c>
      <c r="G2016">
        <v>1</v>
      </c>
      <c r="H2016">
        <v>1</v>
      </c>
      <c r="I2016" s="1">
        <v>44408</v>
      </c>
      <c r="J2016">
        <v>21</v>
      </c>
      <c r="K2016">
        <v>0</v>
      </c>
    </row>
    <row r="2017" spans="1:11" x14ac:dyDescent="0.3">
      <c r="A2017" t="s">
        <v>13</v>
      </c>
      <c r="B2017" t="s">
        <v>104</v>
      </c>
      <c r="C2017">
        <v>8136944092</v>
      </c>
      <c r="D2017" s="1">
        <v>43913</v>
      </c>
      <c r="E2017" s="1">
        <v>43943</v>
      </c>
      <c r="F2017">
        <v>3739</v>
      </c>
      <c r="G2017">
        <v>0</v>
      </c>
      <c r="H2017">
        <v>0</v>
      </c>
      <c r="I2017" s="1">
        <v>43941</v>
      </c>
      <c r="J2017">
        <v>28</v>
      </c>
      <c r="K2017">
        <v>0</v>
      </c>
    </row>
    <row r="2018" spans="1:11" x14ac:dyDescent="0.3">
      <c r="A2018" t="s">
        <v>13</v>
      </c>
      <c r="B2018" t="s">
        <v>51</v>
      </c>
      <c r="C2018">
        <v>8137093063</v>
      </c>
      <c r="D2018" s="1">
        <v>44430</v>
      </c>
      <c r="E2018" s="1">
        <v>44460</v>
      </c>
      <c r="F2018">
        <v>7869</v>
      </c>
      <c r="G2018">
        <v>0</v>
      </c>
      <c r="H2018">
        <v>0</v>
      </c>
      <c r="I2018" s="1">
        <v>44465</v>
      </c>
      <c r="J2018">
        <v>35</v>
      </c>
      <c r="K2018">
        <v>5</v>
      </c>
    </row>
    <row r="2019" spans="1:11" x14ac:dyDescent="0.3">
      <c r="A2019" t="s">
        <v>20</v>
      </c>
      <c r="B2019" t="s">
        <v>111</v>
      </c>
      <c r="C2019">
        <v>8140634585</v>
      </c>
      <c r="D2019" s="1">
        <v>44383</v>
      </c>
      <c r="E2019" s="1">
        <v>44413</v>
      </c>
      <c r="F2019">
        <v>2490</v>
      </c>
      <c r="G2019">
        <v>0</v>
      </c>
      <c r="H2019">
        <v>0</v>
      </c>
      <c r="I2019" s="1">
        <v>44415</v>
      </c>
      <c r="J2019">
        <v>32</v>
      </c>
      <c r="K2019">
        <v>2</v>
      </c>
    </row>
    <row r="2020" spans="1:11" x14ac:dyDescent="0.3">
      <c r="A2020" t="s">
        <v>17</v>
      </c>
      <c r="B2020" t="s">
        <v>101</v>
      </c>
      <c r="C2020">
        <v>8143888831</v>
      </c>
      <c r="D2020" s="1">
        <v>43877</v>
      </c>
      <c r="E2020" s="1">
        <v>43907</v>
      </c>
      <c r="F2020">
        <v>6402</v>
      </c>
      <c r="G2020">
        <v>0</v>
      </c>
      <c r="H2020">
        <v>0</v>
      </c>
      <c r="I2020" s="1">
        <v>43906</v>
      </c>
      <c r="J2020">
        <v>29</v>
      </c>
      <c r="K2020">
        <v>0</v>
      </c>
    </row>
    <row r="2021" spans="1:11" x14ac:dyDescent="0.3">
      <c r="A2021" t="s">
        <v>20</v>
      </c>
      <c r="B2021" t="s">
        <v>25</v>
      </c>
      <c r="C2021">
        <v>8144548869</v>
      </c>
      <c r="D2021" s="1">
        <v>43967</v>
      </c>
      <c r="E2021" s="1">
        <v>43997</v>
      </c>
      <c r="F2021">
        <v>3620</v>
      </c>
      <c r="G2021">
        <v>0</v>
      </c>
      <c r="H2021">
        <v>0</v>
      </c>
      <c r="I2021" s="1">
        <v>43988</v>
      </c>
      <c r="J2021">
        <v>21</v>
      </c>
      <c r="K2021">
        <v>0</v>
      </c>
    </row>
    <row r="2022" spans="1:11" x14ac:dyDescent="0.3">
      <c r="A2022" t="s">
        <v>20</v>
      </c>
      <c r="B2022" t="s">
        <v>21</v>
      </c>
      <c r="C2022">
        <v>8146803755</v>
      </c>
      <c r="D2022" s="1">
        <v>43859</v>
      </c>
      <c r="E2022" s="1">
        <v>43889</v>
      </c>
      <c r="F2022">
        <v>4983</v>
      </c>
      <c r="G2022">
        <v>0</v>
      </c>
      <c r="H2022">
        <v>0</v>
      </c>
      <c r="I2022" s="1">
        <v>43896</v>
      </c>
      <c r="J2022">
        <v>37</v>
      </c>
      <c r="K2022">
        <v>7</v>
      </c>
    </row>
    <row r="2023" spans="1:11" x14ac:dyDescent="0.3">
      <c r="A2023" t="s">
        <v>22</v>
      </c>
      <c r="B2023" t="s">
        <v>58</v>
      </c>
      <c r="C2023">
        <v>8147753421</v>
      </c>
      <c r="D2023" s="1">
        <v>44003</v>
      </c>
      <c r="E2023" s="1">
        <v>44033</v>
      </c>
      <c r="F2023">
        <v>822</v>
      </c>
      <c r="G2023">
        <v>0</v>
      </c>
      <c r="H2023">
        <v>0</v>
      </c>
      <c r="I2023" s="1">
        <v>44019</v>
      </c>
      <c r="J2023">
        <v>16</v>
      </c>
      <c r="K2023">
        <v>0</v>
      </c>
    </row>
    <row r="2024" spans="1:11" x14ac:dyDescent="0.3">
      <c r="A2024" t="s">
        <v>20</v>
      </c>
      <c r="B2024" t="s">
        <v>108</v>
      </c>
      <c r="C2024">
        <v>8147793831</v>
      </c>
      <c r="D2024" s="1">
        <v>44230</v>
      </c>
      <c r="E2024" s="1">
        <v>44260</v>
      </c>
      <c r="F2024">
        <v>2065</v>
      </c>
      <c r="G2024">
        <v>0</v>
      </c>
      <c r="H2024">
        <v>0</v>
      </c>
      <c r="I2024" s="1">
        <v>44248</v>
      </c>
      <c r="J2024">
        <v>18</v>
      </c>
      <c r="K2024">
        <v>0</v>
      </c>
    </row>
    <row r="2025" spans="1:11" x14ac:dyDescent="0.3">
      <c r="A2025" t="s">
        <v>13</v>
      </c>
      <c r="B2025" t="s">
        <v>71</v>
      </c>
      <c r="C2025">
        <v>4771056498</v>
      </c>
      <c r="D2025" s="1">
        <v>44389</v>
      </c>
      <c r="E2025" s="1">
        <v>44419</v>
      </c>
      <c r="F2025">
        <v>7145</v>
      </c>
      <c r="G2025">
        <v>1</v>
      </c>
      <c r="H2025">
        <v>0</v>
      </c>
      <c r="I2025" s="1">
        <v>44405</v>
      </c>
      <c r="J2025">
        <v>16</v>
      </c>
      <c r="K2025">
        <v>0</v>
      </c>
    </row>
    <row r="2026" spans="1:11" x14ac:dyDescent="0.3">
      <c r="A2026" t="s">
        <v>22</v>
      </c>
      <c r="B2026" t="s">
        <v>65</v>
      </c>
      <c r="C2026">
        <v>8149632060</v>
      </c>
      <c r="D2026" s="1">
        <v>44273</v>
      </c>
      <c r="E2026" s="1">
        <v>44303</v>
      </c>
      <c r="F2026">
        <v>8833</v>
      </c>
      <c r="G2026">
        <v>0</v>
      </c>
      <c r="H2026">
        <v>0</v>
      </c>
      <c r="I2026" s="1">
        <v>44298</v>
      </c>
      <c r="J2026">
        <v>25</v>
      </c>
      <c r="K2026">
        <v>0</v>
      </c>
    </row>
    <row r="2027" spans="1:11" x14ac:dyDescent="0.3">
      <c r="A2027" t="s">
        <v>22</v>
      </c>
      <c r="B2027" t="s">
        <v>47</v>
      </c>
      <c r="C2027">
        <v>8156321502</v>
      </c>
      <c r="D2027" s="1">
        <v>44070</v>
      </c>
      <c r="E2027" s="1">
        <v>44100</v>
      </c>
      <c r="F2027">
        <v>5208</v>
      </c>
      <c r="G2027">
        <v>0</v>
      </c>
      <c r="H2027">
        <v>0</v>
      </c>
      <c r="I2027" s="1">
        <v>44098</v>
      </c>
      <c r="J2027">
        <v>28</v>
      </c>
      <c r="K2027">
        <v>0</v>
      </c>
    </row>
    <row r="2028" spans="1:11" x14ac:dyDescent="0.3">
      <c r="A2028" t="s">
        <v>17</v>
      </c>
      <c r="B2028" t="s">
        <v>33</v>
      </c>
      <c r="C2028">
        <v>8158808494</v>
      </c>
      <c r="D2028" s="1">
        <v>43882</v>
      </c>
      <c r="E2028" s="1">
        <v>43912</v>
      </c>
      <c r="F2028">
        <v>5621</v>
      </c>
      <c r="G2028">
        <v>1</v>
      </c>
      <c r="H2028">
        <v>0</v>
      </c>
      <c r="I2028" s="1">
        <v>43900</v>
      </c>
      <c r="J2028">
        <v>18</v>
      </c>
      <c r="K2028">
        <v>0</v>
      </c>
    </row>
    <row r="2029" spans="1:11" x14ac:dyDescent="0.3">
      <c r="A2029" t="s">
        <v>13</v>
      </c>
      <c r="B2029" t="s">
        <v>104</v>
      </c>
      <c r="C2029">
        <v>8161191244</v>
      </c>
      <c r="D2029" s="1">
        <v>44390</v>
      </c>
      <c r="E2029" s="1">
        <v>44420</v>
      </c>
      <c r="F2029">
        <v>10979</v>
      </c>
      <c r="G2029">
        <v>1</v>
      </c>
      <c r="H2029">
        <v>0</v>
      </c>
      <c r="I2029" s="1">
        <v>44424</v>
      </c>
      <c r="J2029">
        <v>34</v>
      </c>
      <c r="K2029">
        <v>4</v>
      </c>
    </row>
    <row r="2030" spans="1:11" x14ac:dyDescent="0.3">
      <c r="A2030" t="s">
        <v>17</v>
      </c>
      <c r="B2030" t="s">
        <v>18</v>
      </c>
      <c r="C2030">
        <v>8164212163</v>
      </c>
      <c r="D2030" s="1">
        <v>44316</v>
      </c>
      <c r="E2030" s="1">
        <v>44346</v>
      </c>
      <c r="F2030">
        <v>2741</v>
      </c>
      <c r="G2030">
        <v>1</v>
      </c>
      <c r="H2030">
        <v>0</v>
      </c>
      <c r="I2030" s="1">
        <v>44353</v>
      </c>
      <c r="J2030">
        <v>37</v>
      </c>
      <c r="K2030">
        <v>7</v>
      </c>
    </row>
    <row r="2031" spans="1:11" x14ac:dyDescent="0.3">
      <c r="A2031" t="s">
        <v>13</v>
      </c>
      <c r="B2031" t="s">
        <v>14</v>
      </c>
      <c r="C2031">
        <v>9153643214</v>
      </c>
      <c r="D2031" s="1">
        <v>44393</v>
      </c>
      <c r="E2031" s="1">
        <v>44423</v>
      </c>
      <c r="F2031">
        <v>7808</v>
      </c>
      <c r="G2031">
        <v>1</v>
      </c>
      <c r="H2031">
        <v>0</v>
      </c>
      <c r="I2031" s="1">
        <v>44441</v>
      </c>
      <c r="J2031">
        <v>48</v>
      </c>
      <c r="K2031">
        <v>18</v>
      </c>
    </row>
    <row r="2032" spans="1:11" x14ac:dyDescent="0.3">
      <c r="A2032" t="s">
        <v>20</v>
      </c>
      <c r="B2032" t="s">
        <v>21</v>
      </c>
      <c r="C2032">
        <v>8164708697</v>
      </c>
      <c r="D2032" s="1">
        <v>43945</v>
      </c>
      <c r="E2032" s="1">
        <v>43975</v>
      </c>
      <c r="F2032">
        <v>5280</v>
      </c>
      <c r="G2032">
        <v>0</v>
      </c>
      <c r="H2032">
        <v>0</v>
      </c>
      <c r="I2032" s="1">
        <v>43981</v>
      </c>
      <c r="J2032">
        <v>36</v>
      </c>
      <c r="K2032">
        <v>6</v>
      </c>
    </row>
    <row r="2033" spans="1:11" x14ac:dyDescent="0.3">
      <c r="A2033" t="s">
        <v>11</v>
      </c>
      <c r="B2033" t="s">
        <v>57</v>
      </c>
      <c r="C2033">
        <v>8165388862</v>
      </c>
      <c r="D2033" s="1">
        <v>44461</v>
      </c>
      <c r="E2033" s="1">
        <v>44491</v>
      </c>
      <c r="F2033">
        <v>4246</v>
      </c>
      <c r="G2033">
        <v>0</v>
      </c>
      <c r="H2033">
        <v>0</v>
      </c>
      <c r="I2033" s="1">
        <v>44501</v>
      </c>
      <c r="J2033">
        <v>40</v>
      </c>
      <c r="K2033">
        <v>10</v>
      </c>
    </row>
    <row r="2034" spans="1:11" x14ac:dyDescent="0.3">
      <c r="A2034" t="s">
        <v>13</v>
      </c>
      <c r="B2034" t="s">
        <v>104</v>
      </c>
      <c r="C2034">
        <v>8166776603</v>
      </c>
      <c r="D2034" s="1">
        <v>43861</v>
      </c>
      <c r="E2034" s="1">
        <v>43891</v>
      </c>
      <c r="F2034">
        <v>8113</v>
      </c>
      <c r="G2034">
        <v>0</v>
      </c>
      <c r="H2034">
        <v>0</v>
      </c>
      <c r="I2034" s="1">
        <v>43881</v>
      </c>
      <c r="J2034">
        <v>20</v>
      </c>
      <c r="K2034">
        <v>0</v>
      </c>
    </row>
    <row r="2035" spans="1:11" x14ac:dyDescent="0.3">
      <c r="A2035" t="s">
        <v>22</v>
      </c>
      <c r="B2035" t="s">
        <v>72</v>
      </c>
      <c r="C2035">
        <v>8184291649</v>
      </c>
      <c r="D2035" s="1">
        <v>44293</v>
      </c>
      <c r="E2035" s="1">
        <v>44323</v>
      </c>
      <c r="F2035">
        <v>947</v>
      </c>
      <c r="G2035">
        <v>0</v>
      </c>
      <c r="H2035">
        <v>0</v>
      </c>
      <c r="I2035" s="1">
        <v>44313</v>
      </c>
      <c r="J2035">
        <v>20</v>
      </c>
      <c r="K2035">
        <v>0</v>
      </c>
    </row>
    <row r="2036" spans="1:11" x14ac:dyDescent="0.3">
      <c r="A2036" t="s">
        <v>22</v>
      </c>
      <c r="B2036" t="s">
        <v>100</v>
      </c>
      <c r="C2036">
        <v>8193327667</v>
      </c>
      <c r="D2036" s="1">
        <v>44026</v>
      </c>
      <c r="E2036" s="1">
        <v>44056</v>
      </c>
      <c r="F2036">
        <v>5770</v>
      </c>
      <c r="G2036">
        <v>0</v>
      </c>
      <c r="H2036">
        <v>0</v>
      </c>
      <c r="I2036" s="1">
        <v>44043</v>
      </c>
      <c r="J2036">
        <v>17</v>
      </c>
      <c r="K2036">
        <v>0</v>
      </c>
    </row>
    <row r="2037" spans="1:11" x14ac:dyDescent="0.3">
      <c r="A2037" t="s">
        <v>11</v>
      </c>
      <c r="B2037" t="s">
        <v>45</v>
      </c>
      <c r="C2037">
        <v>8193630211</v>
      </c>
      <c r="D2037" s="1">
        <v>43900</v>
      </c>
      <c r="E2037" s="1">
        <v>43930</v>
      </c>
      <c r="F2037">
        <v>8582</v>
      </c>
      <c r="G2037">
        <v>1</v>
      </c>
      <c r="H2037">
        <v>0</v>
      </c>
      <c r="I2037" s="1">
        <v>43935</v>
      </c>
      <c r="J2037">
        <v>35</v>
      </c>
      <c r="K2037">
        <v>5</v>
      </c>
    </row>
    <row r="2038" spans="1:11" x14ac:dyDescent="0.3">
      <c r="A2038" t="s">
        <v>13</v>
      </c>
      <c r="B2038" t="s">
        <v>41</v>
      </c>
      <c r="C2038">
        <v>5160746172</v>
      </c>
      <c r="D2038" s="1">
        <v>44394</v>
      </c>
      <c r="E2038" s="1">
        <v>44424</v>
      </c>
      <c r="F2038">
        <v>7689</v>
      </c>
      <c r="G2038">
        <v>1</v>
      </c>
      <c r="H2038">
        <v>0</v>
      </c>
      <c r="I2038" s="1">
        <v>44418</v>
      </c>
      <c r="J2038">
        <v>24</v>
      </c>
      <c r="K2038">
        <v>0</v>
      </c>
    </row>
    <row r="2039" spans="1:11" x14ac:dyDescent="0.3">
      <c r="A2039" t="s">
        <v>22</v>
      </c>
      <c r="B2039" t="s">
        <v>82</v>
      </c>
      <c r="C2039">
        <v>8200853537</v>
      </c>
      <c r="D2039" s="1">
        <v>44149</v>
      </c>
      <c r="E2039" s="1">
        <v>44179</v>
      </c>
      <c r="F2039">
        <v>6066</v>
      </c>
      <c r="G2039">
        <v>0</v>
      </c>
      <c r="H2039">
        <v>0</v>
      </c>
      <c r="I2039" s="1">
        <v>44164</v>
      </c>
      <c r="J2039">
        <v>15</v>
      </c>
      <c r="K2039">
        <v>0</v>
      </c>
    </row>
    <row r="2040" spans="1:11" x14ac:dyDescent="0.3">
      <c r="A2040" t="s">
        <v>11</v>
      </c>
      <c r="B2040" t="s">
        <v>15</v>
      </c>
      <c r="C2040">
        <v>8203817830</v>
      </c>
      <c r="D2040" s="1">
        <v>43913</v>
      </c>
      <c r="E2040" s="1">
        <v>43943</v>
      </c>
      <c r="F2040">
        <v>9234</v>
      </c>
      <c r="G2040">
        <v>0</v>
      </c>
      <c r="H2040">
        <v>0</v>
      </c>
      <c r="I2040" s="1">
        <v>43918</v>
      </c>
      <c r="J2040">
        <v>5</v>
      </c>
      <c r="K2040">
        <v>0</v>
      </c>
    </row>
    <row r="2041" spans="1:11" x14ac:dyDescent="0.3">
      <c r="A2041" t="s">
        <v>22</v>
      </c>
      <c r="B2041" t="s">
        <v>100</v>
      </c>
      <c r="C2041">
        <v>8207456004</v>
      </c>
      <c r="D2041" s="1">
        <v>43899</v>
      </c>
      <c r="E2041" s="1">
        <v>43929</v>
      </c>
      <c r="F2041">
        <v>1857</v>
      </c>
      <c r="G2041">
        <v>0</v>
      </c>
      <c r="H2041">
        <v>0</v>
      </c>
      <c r="I2041" s="1">
        <v>43922</v>
      </c>
      <c r="J2041">
        <v>23</v>
      </c>
      <c r="K2041">
        <v>0</v>
      </c>
    </row>
    <row r="2042" spans="1:11" x14ac:dyDescent="0.3">
      <c r="A2042" t="s">
        <v>20</v>
      </c>
      <c r="B2042" t="s">
        <v>108</v>
      </c>
      <c r="C2042">
        <v>8223221939</v>
      </c>
      <c r="D2042" s="1">
        <v>44151</v>
      </c>
      <c r="E2042" s="1">
        <v>44181</v>
      </c>
      <c r="F2042">
        <v>8422</v>
      </c>
      <c r="G2042">
        <v>1</v>
      </c>
      <c r="H2042">
        <v>0</v>
      </c>
      <c r="I2042" s="1">
        <v>44193</v>
      </c>
      <c r="J2042">
        <v>42</v>
      </c>
      <c r="K2042">
        <v>12</v>
      </c>
    </row>
    <row r="2043" spans="1:11" x14ac:dyDescent="0.3">
      <c r="A2043" t="s">
        <v>22</v>
      </c>
      <c r="B2043" t="s">
        <v>99</v>
      </c>
      <c r="C2043">
        <v>8227346978</v>
      </c>
      <c r="D2043" s="1">
        <v>44226</v>
      </c>
      <c r="E2043" s="1">
        <v>44256</v>
      </c>
      <c r="F2043">
        <v>5371</v>
      </c>
      <c r="G2043">
        <v>0</v>
      </c>
      <c r="H2043">
        <v>0</v>
      </c>
      <c r="I2043" s="1">
        <v>44252</v>
      </c>
      <c r="J2043">
        <v>26</v>
      </c>
      <c r="K2043">
        <v>0</v>
      </c>
    </row>
    <row r="2044" spans="1:11" x14ac:dyDescent="0.3">
      <c r="A2044" t="s">
        <v>17</v>
      </c>
      <c r="B2044" t="s">
        <v>77</v>
      </c>
      <c r="C2044">
        <v>8240701264</v>
      </c>
      <c r="D2044" s="1">
        <v>44201</v>
      </c>
      <c r="E2044" s="1">
        <v>44231</v>
      </c>
      <c r="F2044">
        <v>4610</v>
      </c>
      <c r="G2044">
        <v>0</v>
      </c>
      <c r="H2044">
        <v>0</v>
      </c>
      <c r="I2044" s="1">
        <v>44208</v>
      </c>
      <c r="J2044">
        <v>7</v>
      </c>
      <c r="K2044">
        <v>0</v>
      </c>
    </row>
    <row r="2045" spans="1:11" x14ac:dyDescent="0.3">
      <c r="A2045" t="s">
        <v>11</v>
      </c>
      <c r="B2045" t="s">
        <v>50</v>
      </c>
      <c r="C2045">
        <v>8240803259</v>
      </c>
      <c r="D2045" s="1">
        <v>44002</v>
      </c>
      <c r="E2045" s="1">
        <v>44032</v>
      </c>
      <c r="F2045">
        <v>6707</v>
      </c>
      <c r="G2045">
        <v>0</v>
      </c>
      <c r="H2045">
        <v>0</v>
      </c>
      <c r="I2045" s="1">
        <v>44032</v>
      </c>
      <c r="J2045">
        <v>30</v>
      </c>
      <c r="K2045">
        <v>0</v>
      </c>
    </row>
    <row r="2046" spans="1:11" x14ac:dyDescent="0.3">
      <c r="A2046" t="s">
        <v>11</v>
      </c>
      <c r="B2046" t="s">
        <v>39</v>
      </c>
      <c r="C2046">
        <v>8243963846</v>
      </c>
      <c r="D2046" s="1">
        <v>43894</v>
      </c>
      <c r="E2046" s="1">
        <v>43924</v>
      </c>
      <c r="F2046">
        <v>5930</v>
      </c>
      <c r="G2046">
        <v>0</v>
      </c>
      <c r="H2046">
        <v>0</v>
      </c>
      <c r="I2046" s="1">
        <v>43921</v>
      </c>
      <c r="J2046">
        <v>27</v>
      </c>
      <c r="K2046">
        <v>0</v>
      </c>
    </row>
    <row r="2047" spans="1:11" x14ac:dyDescent="0.3">
      <c r="A2047" t="s">
        <v>22</v>
      </c>
      <c r="B2047" t="s">
        <v>82</v>
      </c>
      <c r="C2047">
        <v>8244116210</v>
      </c>
      <c r="D2047" s="1">
        <v>44049</v>
      </c>
      <c r="E2047" s="1">
        <v>44079</v>
      </c>
      <c r="F2047">
        <v>4735</v>
      </c>
      <c r="G2047">
        <v>0</v>
      </c>
      <c r="H2047">
        <v>0</v>
      </c>
      <c r="I2047" s="1">
        <v>44071</v>
      </c>
      <c r="J2047">
        <v>22</v>
      </c>
      <c r="K2047">
        <v>0</v>
      </c>
    </row>
    <row r="2048" spans="1:11" x14ac:dyDescent="0.3">
      <c r="A2048" t="s">
        <v>22</v>
      </c>
      <c r="B2048" t="s">
        <v>96</v>
      </c>
      <c r="C2048">
        <v>8249581875</v>
      </c>
      <c r="D2048" s="1">
        <v>44532</v>
      </c>
      <c r="E2048" s="1">
        <v>44562</v>
      </c>
      <c r="F2048">
        <v>3850</v>
      </c>
      <c r="G2048">
        <v>0</v>
      </c>
      <c r="H2048">
        <v>0</v>
      </c>
      <c r="I2048" s="1">
        <v>44546</v>
      </c>
      <c r="J2048">
        <v>14</v>
      </c>
      <c r="K2048">
        <v>0</v>
      </c>
    </row>
    <row r="2049" spans="1:11" x14ac:dyDescent="0.3">
      <c r="A2049" t="s">
        <v>11</v>
      </c>
      <c r="B2049" t="s">
        <v>15</v>
      </c>
      <c r="C2049">
        <v>8252449224</v>
      </c>
      <c r="D2049" s="1">
        <v>44183</v>
      </c>
      <c r="E2049" s="1">
        <v>44213</v>
      </c>
      <c r="F2049">
        <v>10868</v>
      </c>
      <c r="G2049">
        <v>0</v>
      </c>
      <c r="H2049">
        <v>0</v>
      </c>
      <c r="I2049" s="1">
        <v>44187</v>
      </c>
      <c r="J2049">
        <v>4</v>
      </c>
      <c r="K2049">
        <v>0</v>
      </c>
    </row>
    <row r="2050" spans="1:11" x14ac:dyDescent="0.3">
      <c r="A2050" t="s">
        <v>17</v>
      </c>
      <c r="B2050" t="s">
        <v>97</v>
      </c>
      <c r="C2050">
        <v>8258508334</v>
      </c>
      <c r="D2050" s="1">
        <v>44037</v>
      </c>
      <c r="E2050" s="1">
        <v>44067</v>
      </c>
      <c r="F2050">
        <v>6139</v>
      </c>
      <c r="G2050">
        <v>1</v>
      </c>
      <c r="H2050">
        <v>0</v>
      </c>
      <c r="I2050" s="1">
        <v>44078</v>
      </c>
      <c r="J2050">
        <v>41</v>
      </c>
      <c r="K2050">
        <v>11</v>
      </c>
    </row>
    <row r="2051" spans="1:11" x14ac:dyDescent="0.3">
      <c r="A2051" t="s">
        <v>13</v>
      </c>
      <c r="B2051" t="s">
        <v>70</v>
      </c>
      <c r="C2051">
        <v>9506972426</v>
      </c>
      <c r="D2051" s="1">
        <v>44394</v>
      </c>
      <c r="E2051" s="1">
        <v>44424</v>
      </c>
      <c r="F2051">
        <v>7626</v>
      </c>
      <c r="G2051">
        <v>1</v>
      </c>
      <c r="H2051">
        <v>1</v>
      </c>
      <c r="I2051" s="1">
        <v>44421</v>
      </c>
      <c r="J2051">
        <v>27</v>
      </c>
      <c r="K2051">
        <v>0</v>
      </c>
    </row>
    <row r="2052" spans="1:11" x14ac:dyDescent="0.3">
      <c r="A2052" t="s">
        <v>22</v>
      </c>
      <c r="B2052" t="s">
        <v>89</v>
      </c>
      <c r="C2052">
        <v>8262359020</v>
      </c>
      <c r="D2052" s="1">
        <v>44212</v>
      </c>
      <c r="E2052" s="1">
        <v>44242</v>
      </c>
      <c r="F2052">
        <v>4774</v>
      </c>
      <c r="G2052">
        <v>0</v>
      </c>
      <c r="H2052">
        <v>0</v>
      </c>
      <c r="I2052" s="1">
        <v>44253</v>
      </c>
      <c r="J2052">
        <v>41</v>
      </c>
      <c r="K2052">
        <v>11</v>
      </c>
    </row>
    <row r="2053" spans="1:11" x14ac:dyDescent="0.3">
      <c r="A2053" t="s">
        <v>20</v>
      </c>
      <c r="B2053" t="s">
        <v>107</v>
      </c>
      <c r="C2053">
        <v>8269617897</v>
      </c>
      <c r="D2053" s="1">
        <v>44405</v>
      </c>
      <c r="E2053" s="1">
        <v>44435</v>
      </c>
      <c r="F2053">
        <v>4179</v>
      </c>
      <c r="G2053">
        <v>0</v>
      </c>
      <c r="H2053">
        <v>0</v>
      </c>
      <c r="I2053" s="1">
        <v>44420</v>
      </c>
      <c r="J2053">
        <v>15</v>
      </c>
      <c r="K2053">
        <v>0</v>
      </c>
    </row>
    <row r="2054" spans="1:11" x14ac:dyDescent="0.3">
      <c r="A2054" t="s">
        <v>11</v>
      </c>
      <c r="B2054" t="s">
        <v>91</v>
      </c>
      <c r="C2054">
        <v>8273477766</v>
      </c>
      <c r="D2054" s="1">
        <v>43859</v>
      </c>
      <c r="E2054" s="1">
        <v>43889</v>
      </c>
      <c r="F2054">
        <v>5113</v>
      </c>
      <c r="G2054">
        <v>0</v>
      </c>
      <c r="H2054">
        <v>0</v>
      </c>
      <c r="I2054" s="1">
        <v>43882</v>
      </c>
      <c r="J2054">
        <v>23</v>
      </c>
      <c r="K2054">
        <v>0</v>
      </c>
    </row>
    <row r="2055" spans="1:11" x14ac:dyDescent="0.3">
      <c r="A2055" t="s">
        <v>11</v>
      </c>
      <c r="B2055" t="s">
        <v>48</v>
      </c>
      <c r="C2055">
        <v>8273521159</v>
      </c>
      <c r="D2055" s="1">
        <v>44425</v>
      </c>
      <c r="E2055" s="1">
        <v>44455</v>
      </c>
      <c r="F2055">
        <v>5760</v>
      </c>
      <c r="G2055">
        <v>0</v>
      </c>
      <c r="H2055">
        <v>0</v>
      </c>
      <c r="I2055" s="1">
        <v>44445</v>
      </c>
      <c r="J2055">
        <v>20</v>
      </c>
      <c r="K2055">
        <v>0</v>
      </c>
    </row>
    <row r="2056" spans="1:11" x14ac:dyDescent="0.3">
      <c r="A2056" t="s">
        <v>11</v>
      </c>
      <c r="B2056" t="s">
        <v>87</v>
      </c>
      <c r="C2056">
        <v>8276169596</v>
      </c>
      <c r="D2056" s="1">
        <v>44359</v>
      </c>
      <c r="E2056" s="1">
        <v>44389</v>
      </c>
      <c r="F2056">
        <v>5319</v>
      </c>
      <c r="G2056">
        <v>0</v>
      </c>
      <c r="H2056">
        <v>0</v>
      </c>
      <c r="I2056" s="1">
        <v>44375</v>
      </c>
      <c r="J2056">
        <v>16</v>
      </c>
      <c r="K2056">
        <v>0</v>
      </c>
    </row>
    <row r="2057" spans="1:11" x14ac:dyDescent="0.3">
      <c r="A2057" t="s">
        <v>11</v>
      </c>
      <c r="B2057" t="s">
        <v>76</v>
      </c>
      <c r="C2057">
        <v>8277025756</v>
      </c>
      <c r="D2057" s="1">
        <v>44167</v>
      </c>
      <c r="E2057" s="1">
        <v>44197</v>
      </c>
      <c r="F2057">
        <v>8474</v>
      </c>
      <c r="G2057">
        <v>0</v>
      </c>
      <c r="H2057">
        <v>0</v>
      </c>
      <c r="I2057" s="1">
        <v>44204</v>
      </c>
      <c r="J2057">
        <v>37</v>
      </c>
      <c r="K2057">
        <v>7</v>
      </c>
    </row>
    <row r="2058" spans="1:11" x14ac:dyDescent="0.3">
      <c r="A2058" t="s">
        <v>11</v>
      </c>
      <c r="B2058" t="s">
        <v>15</v>
      </c>
      <c r="C2058">
        <v>8282397668</v>
      </c>
      <c r="D2058" s="1">
        <v>44430</v>
      </c>
      <c r="E2058" s="1">
        <v>44460</v>
      </c>
      <c r="F2058">
        <v>10267</v>
      </c>
      <c r="G2058">
        <v>0</v>
      </c>
      <c r="H2058">
        <v>0</v>
      </c>
      <c r="I2058" s="1">
        <v>44437</v>
      </c>
      <c r="J2058">
        <v>7</v>
      </c>
      <c r="K2058">
        <v>0</v>
      </c>
    </row>
    <row r="2059" spans="1:11" x14ac:dyDescent="0.3">
      <c r="A2059" t="s">
        <v>11</v>
      </c>
      <c r="B2059" t="s">
        <v>105</v>
      </c>
      <c r="C2059">
        <v>8284200295</v>
      </c>
      <c r="D2059" s="1">
        <v>44419</v>
      </c>
      <c r="E2059" s="1">
        <v>44449</v>
      </c>
      <c r="F2059">
        <v>9042</v>
      </c>
      <c r="G2059">
        <v>0</v>
      </c>
      <c r="H2059">
        <v>0</v>
      </c>
      <c r="I2059" s="1">
        <v>44451</v>
      </c>
      <c r="J2059">
        <v>32</v>
      </c>
      <c r="K2059">
        <v>2</v>
      </c>
    </row>
    <row r="2060" spans="1:11" x14ac:dyDescent="0.3">
      <c r="A2060" t="s">
        <v>13</v>
      </c>
      <c r="B2060" t="s">
        <v>35</v>
      </c>
      <c r="C2060">
        <v>8292540307</v>
      </c>
      <c r="D2060" s="1">
        <v>44420</v>
      </c>
      <c r="E2060" s="1">
        <v>44450</v>
      </c>
      <c r="F2060">
        <v>7588</v>
      </c>
      <c r="G2060">
        <v>0</v>
      </c>
      <c r="H2060">
        <v>0</v>
      </c>
      <c r="I2060" s="1">
        <v>44441</v>
      </c>
      <c r="J2060">
        <v>21</v>
      </c>
      <c r="K2060">
        <v>0</v>
      </c>
    </row>
    <row r="2061" spans="1:11" x14ac:dyDescent="0.3">
      <c r="A2061" t="s">
        <v>13</v>
      </c>
      <c r="B2061" t="s">
        <v>51</v>
      </c>
      <c r="C2061">
        <v>8401420623</v>
      </c>
      <c r="D2061" s="1">
        <v>44396</v>
      </c>
      <c r="E2061" s="1">
        <v>44426</v>
      </c>
      <c r="F2061">
        <v>11666</v>
      </c>
      <c r="G2061">
        <v>1</v>
      </c>
      <c r="H2061">
        <v>0</v>
      </c>
      <c r="I2061" s="1">
        <v>44436</v>
      </c>
      <c r="J2061">
        <v>40</v>
      </c>
      <c r="K2061">
        <v>10</v>
      </c>
    </row>
    <row r="2062" spans="1:11" x14ac:dyDescent="0.3">
      <c r="A2062" t="s">
        <v>22</v>
      </c>
      <c r="B2062" t="s">
        <v>88</v>
      </c>
      <c r="C2062">
        <v>8301711992</v>
      </c>
      <c r="D2062" s="1">
        <v>44406</v>
      </c>
      <c r="E2062" s="1">
        <v>44436</v>
      </c>
      <c r="F2062">
        <v>8336</v>
      </c>
      <c r="G2062">
        <v>1</v>
      </c>
      <c r="H2062">
        <v>0</v>
      </c>
      <c r="I2062" s="1">
        <v>44434</v>
      </c>
      <c r="J2062">
        <v>28</v>
      </c>
      <c r="K2062">
        <v>0</v>
      </c>
    </row>
    <row r="2063" spans="1:11" x14ac:dyDescent="0.3">
      <c r="A2063" t="s">
        <v>13</v>
      </c>
      <c r="B2063" t="s">
        <v>16</v>
      </c>
      <c r="C2063">
        <v>8315488143</v>
      </c>
      <c r="D2063" s="1">
        <v>44204</v>
      </c>
      <c r="E2063" s="1">
        <v>44234</v>
      </c>
      <c r="F2063">
        <v>8998</v>
      </c>
      <c r="G2063">
        <v>0</v>
      </c>
      <c r="H2063">
        <v>0</v>
      </c>
      <c r="I2063" s="1">
        <v>44238</v>
      </c>
      <c r="J2063">
        <v>34</v>
      </c>
      <c r="K2063">
        <v>4</v>
      </c>
    </row>
    <row r="2064" spans="1:11" x14ac:dyDescent="0.3">
      <c r="A2064" t="s">
        <v>11</v>
      </c>
      <c r="B2064" t="s">
        <v>110</v>
      </c>
      <c r="C2064">
        <v>8317322623</v>
      </c>
      <c r="D2064" s="1">
        <v>44309</v>
      </c>
      <c r="E2064" s="1">
        <v>44339</v>
      </c>
      <c r="F2064">
        <v>7498</v>
      </c>
      <c r="G2064">
        <v>0</v>
      </c>
      <c r="H2064">
        <v>0</v>
      </c>
      <c r="I2064" s="1">
        <v>44344</v>
      </c>
      <c r="J2064">
        <v>35</v>
      </c>
      <c r="K2064">
        <v>5</v>
      </c>
    </row>
    <row r="2065" spans="1:11" x14ac:dyDescent="0.3">
      <c r="A2065" t="s">
        <v>22</v>
      </c>
      <c r="B2065" t="s">
        <v>47</v>
      </c>
      <c r="C2065">
        <v>8329193507</v>
      </c>
      <c r="D2065" s="1">
        <v>44416</v>
      </c>
      <c r="E2065" s="1">
        <v>44446</v>
      </c>
      <c r="F2065">
        <v>4320</v>
      </c>
      <c r="G2065">
        <v>0</v>
      </c>
      <c r="H2065">
        <v>0</v>
      </c>
      <c r="I2065" s="1">
        <v>44434</v>
      </c>
      <c r="J2065">
        <v>18</v>
      </c>
      <c r="K2065">
        <v>0</v>
      </c>
    </row>
    <row r="2066" spans="1:11" x14ac:dyDescent="0.3">
      <c r="A2066" t="s">
        <v>13</v>
      </c>
      <c r="B2066" t="s">
        <v>92</v>
      </c>
      <c r="C2066">
        <v>8336544833</v>
      </c>
      <c r="D2066" s="1">
        <v>44418</v>
      </c>
      <c r="E2066" s="1">
        <v>44448</v>
      </c>
      <c r="F2066">
        <v>4549</v>
      </c>
      <c r="G2066">
        <v>0</v>
      </c>
      <c r="H2066">
        <v>0</v>
      </c>
      <c r="I2066" s="1">
        <v>44440</v>
      </c>
      <c r="J2066">
        <v>22</v>
      </c>
      <c r="K2066">
        <v>0</v>
      </c>
    </row>
    <row r="2067" spans="1:11" x14ac:dyDescent="0.3">
      <c r="A2067" t="s">
        <v>11</v>
      </c>
      <c r="B2067" t="s">
        <v>79</v>
      </c>
      <c r="C2067">
        <v>8342469093</v>
      </c>
      <c r="D2067" s="1">
        <v>44151</v>
      </c>
      <c r="E2067" s="1">
        <v>44181</v>
      </c>
      <c r="F2067">
        <v>4607</v>
      </c>
      <c r="G2067">
        <v>0</v>
      </c>
      <c r="H2067">
        <v>0</v>
      </c>
      <c r="I2067" s="1">
        <v>44158</v>
      </c>
      <c r="J2067">
        <v>7</v>
      </c>
      <c r="K2067">
        <v>0</v>
      </c>
    </row>
    <row r="2068" spans="1:11" x14ac:dyDescent="0.3">
      <c r="A2068" t="s">
        <v>11</v>
      </c>
      <c r="B2068" t="s">
        <v>105</v>
      </c>
      <c r="C2068">
        <v>8343505064</v>
      </c>
      <c r="D2068" s="1">
        <v>44181</v>
      </c>
      <c r="E2068" s="1">
        <v>44211</v>
      </c>
      <c r="F2068">
        <v>6120</v>
      </c>
      <c r="G2068">
        <v>0</v>
      </c>
      <c r="H2068">
        <v>0</v>
      </c>
      <c r="I2068" s="1">
        <v>44211</v>
      </c>
      <c r="J2068">
        <v>30</v>
      </c>
      <c r="K2068">
        <v>0</v>
      </c>
    </row>
    <row r="2069" spans="1:11" x14ac:dyDescent="0.3">
      <c r="A2069" t="s">
        <v>22</v>
      </c>
      <c r="B2069" t="s">
        <v>26</v>
      </c>
      <c r="C2069">
        <v>8346126237</v>
      </c>
      <c r="D2069" s="1">
        <v>44500</v>
      </c>
      <c r="E2069" s="1">
        <v>44530</v>
      </c>
      <c r="F2069">
        <v>6143</v>
      </c>
      <c r="G2069">
        <v>0</v>
      </c>
      <c r="H2069">
        <v>0</v>
      </c>
      <c r="I2069" s="1">
        <v>44505</v>
      </c>
      <c r="J2069">
        <v>5</v>
      </c>
      <c r="K2069">
        <v>0</v>
      </c>
    </row>
    <row r="2070" spans="1:11" x14ac:dyDescent="0.3">
      <c r="A2070" t="s">
        <v>22</v>
      </c>
      <c r="B2070" t="s">
        <v>89</v>
      </c>
      <c r="C2070">
        <v>8346602190</v>
      </c>
      <c r="D2070" s="1">
        <v>44050</v>
      </c>
      <c r="E2070" s="1">
        <v>44080</v>
      </c>
      <c r="F2070">
        <v>6058</v>
      </c>
      <c r="G2070">
        <v>0</v>
      </c>
      <c r="H2070">
        <v>0</v>
      </c>
      <c r="I2070" s="1">
        <v>44084</v>
      </c>
      <c r="J2070">
        <v>34</v>
      </c>
      <c r="K2070">
        <v>4</v>
      </c>
    </row>
    <row r="2071" spans="1:11" x14ac:dyDescent="0.3">
      <c r="A2071" t="s">
        <v>11</v>
      </c>
      <c r="B2071" t="s">
        <v>115</v>
      </c>
      <c r="C2071">
        <v>8350497297</v>
      </c>
      <c r="D2071" s="1">
        <v>44271</v>
      </c>
      <c r="E2071" s="1">
        <v>44301</v>
      </c>
      <c r="F2071">
        <v>7327</v>
      </c>
      <c r="G2071">
        <v>1</v>
      </c>
      <c r="H2071">
        <v>0</v>
      </c>
      <c r="I2071" s="1">
        <v>44290</v>
      </c>
      <c r="J2071">
        <v>19</v>
      </c>
      <c r="K2071">
        <v>0</v>
      </c>
    </row>
    <row r="2072" spans="1:11" x14ac:dyDescent="0.3">
      <c r="A2072" t="s">
        <v>11</v>
      </c>
      <c r="B2072" t="s">
        <v>55</v>
      </c>
      <c r="C2072">
        <v>8365287542</v>
      </c>
      <c r="D2072" s="1">
        <v>44044</v>
      </c>
      <c r="E2072" s="1">
        <v>44074</v>
      </c>
      <c r="F2072">
        <v>5769</v>
      </c>
      <c r="G2072">
        <v>0</v>
      </c>
      <c r="H2072">
        <v>0</v>
      </c>
      <c r="I2072" s="1">
        <v>44082</v>
      </c>
      <c r="J2072">
        <v>38</v>
      </c>
      <c r="K2072">
        <v>8</v>
      </c>
    </row>
    <row r="2073" spans="1:11" x14ac:dyDescent="0.3">
      <c r="A2073" t="s">
        <v>13</v>
      </c>
      <c r="B2073" t="s">
        <v>70</v>
      </c>
      <c r="C2073">
        <v>8365605418</v>
      </c>
      <c r="D2073" s="1">
        <v>44353</v>
      </c>
      <c r="E2073" s="1">
        <v>44383</v>
      </c>
      <c r="F2073">
        <v>6516</v>
      </c>
      <c r="G2073">
        <v>0</v>
      </c>
      <c r="H2073">
        <v>0</v>
      </c>
      <c r="I2073" s="1">
        <v>44361</v>
      </c>
      <c r="J2073">
        <v>8</v>
      </c>
      <c r="K2073">
        <v>0</v>
      </c>
    </row>
    <row r="2074" spans="1:11" x14ac:dyDescent="0.3">
      <c r="A2074" t="s">
        <v>13</v>
      </c>
      <c r="B2074" t="s">
        <v>95</v>
      </c>
      <c r="C2074">
        <v>7249316066</v>
      </c>
      <c r="D2074" s="1">
        <v>44398</v>
      </c>
      <c r="E2074" s="1">
        <v>44428</v>
      </c>
      <c r="F2074">
        <v>7868</v>
      </c>
      <c r="G2074">
        <v>1</v>
      </c>
      <c r="H2074">
        <v>0</v>
      </c>
      <c r="I2074" s="1">
        <v>44441</v>
      </c>
      <c r="J2074">
        <v>43</v>
      </c>
      <c r="K2074">
        <v>13</v>
      </c>
    </row>
    <row r="2075" spans="1:11" x14ac:dyDescent="0.3">
      <c r="A2075" t="s">
        <v>20</v>
      </c>
      <c r="B2075" t="s">
        <v>80</v>
      </c>
      <c r="C2075">
        <v>8375759964</v>
      </c>
      <c r="D2075" s="1">
        <v>43975</v>
      </c>
      <c r="E2075" s="1">
        <v>44005</v>
      </c>
      <c r="F2075">
        <v>3683</v>
      </c>
      <c r="G2075">
        <v>0</v>
      </c>
      <c r="H2075">
        <v>0</v>
      </c>
      <c r="I2075" s="1">
        <v>43999</v>
      </c>
      <c r="J2075">
        <v>24</v>
      </c>
      <c r="K2075">
        <v>0</v>
      </c>
    </row>
    <row r="2076" spans="1:11" x14ac:dyDescent="0.3">
      <c r="A2076" t="s">
        <v>13</v>
      </c>
      <c r="B2076" t="s">
        <v>66</v>
      </c>
      <c r="C2076">
        <v>4591110269</v>
      </c>
      <c r="D2076" s="1">
        <v>44400</v>
      </c>
      <c r="E2076" s="1">
        <v>44430</v>
      </c>
      <c r="F2076">
        <v>7288</v>
      </c>
      <c r="G2076">
        <v>1</v>
      </c>
      <c r="H2076">
        <v>1</v>
      </c>
      <c r="I2076" s="1">
        <v>44419</v>
      </c>
      <c r="J2076">
        <v>19</v>
      </c>
      <c r="K2076">
        <v>0</v>
      </c>
    </row>
    <row r="2077" spans="1:11" x14ac:dyDescent="0.3">
      <c r="A2077" t="s">
        <v>11</v>
      </c>
      <c r="B2077" t="s">
        <v>12</v>
      </c>
      <c r="C2077">
        <v>8385411888</v>
      </c>
      <c r="D2077" s="1">
        <v>44244</v>
      </c>
      <c r="E2077" s="1">
        <v>44274</v>
      </c>
      <c r="F2077">
        <v>7925</v>
      </c>
      <c r="G2077">
        <v>0</v>
      </c>
      <c r="H2077">
        <v>0</v>
      </c>
      <c r="I2077" s="1">
        <v>44266</v>
      </c>
      <c r="J2077">
        <v>22</v>
      </c>
      <c r="K2077">
        <v>0</v>
      </c>
    </row>
    <row r="2078" spans="1:11" x14ac:dyDescent="0.3">
      <c r="A2078" t="s">
        <v>20</v>
      </c>
      <c r="B2078" t="s">
        <v>69</v>
      </c>
      <c r="C2078">
        <v>8389404239</v>
      </c>
      <c r="D2078" s="1">
        <v>44297</v>
      </c>
      <c r="E2078" s="1">
        <v>44327</v>
      </c>
      <c r="F2078">
        <v>4406</v>
      </c>
      <c r="G2078">
        <v>0</v>
      </c>
      <c r="H2078">
        <v>0</v>
      </c>
      <c r="I2078" s="1">
        <v>44327</v>
      </c>
      <c r="J2078">
        <v>30</v>
      </c>
      <c r="K2078">
        <v>0</v>
      </c>
    </row>
    <row r="2079" spans="1:11" x14ac:dyDescent="0.3">
      <c r="A2079" t="s">
        <v>20</v>
      </c>
      <c r="B2079" t="s">
        <v>80</v>
      </c>
      <c r="C2079">
        <v>8389561226</v>
      </c>
      <c r="D2079" s="1">
        <v>43914</v>
      </c>
      <c r="E2079" s="1">
        <v>43944</v>
      </c>
      <c r="F2079">
        <v>5367</v>
      </c>
      <c r="G2079">
        <v>0</v>
      </c>
      <c r="H2079">
        <v>0</v>
      </c>
      <c r="I2079" s="1">
        <v>43938</v>
      </c>
      <c r="J2079">
        <v>24</v>
      </c>
      <c r="K2079">
        <v>0</v>
      </c>
    </row>
    <row r="2080" spans="1:11" x14ac:dyDescent="0.3">
      <c r="A2080" t="s">
        <v>17</v>
      </c>
      <c r="B2080" t="s">
        <v>97</v>
      </c>
      <c r="C2080">
        <v>8390889307</v>
      </c>
      <c r="D2080" s="1">
        <v>44097</v>
      </c>
      <c r="E2080" s="1">
        <v>44127</v>
      </c>
      <c r="F2080">
        <v>6792</v>
      </c>
      <c r="G2080">
        <v>1</v>
      </c>
      <c r="H2080">
        <v>0</v>
      </c>
      <c r="I2080" s="1">
        <v>44141</v>
      </c>
      <c r="J2080">
        <v>44</v>
      </c>
      <c r="K2080">
        <v>14</v>
      </c>
    </row>
    <row r="2081" spans="1:11" x14ac:dyDescent="0.3">
      <c r="A2081" t="s">
        <v>11</v>
      </c>
      <c r="B2081" t="s">
        <v>15</v>
      </c>
      <c r="C2081">
        <v>8391160851</v>
      </c>
      <c r="D2081" s="1">
        <v>44068</v>
      </c>
      <c r="E2081" s="1">
        <v>44098</v>
      </c>
      <c r="F2081">
        <v>7453</v>
      </c>
      <c r="G2081">
        <v>0</v>
      </c>
      <c r="H2081">
        <v>0</v>
      </c>
      <c r="I2081" s="1">
        <v>44075</v>
      </c>
      <c r="J2081">
        <v>7</v>
      </c>
      <c r="K2081">
        <v>0</v>
      </c>
    </row>
    <row r="2082" spans="1:11" x14ac:dyDescent="0.3">
      <c r="A2082" t="s">
        <v>13</v>
      </c>
      <c r="B2082" t="s">
        <v>59</v>
      </c>
      <c r="C2082">
        <v>8391971820</v>
      </c>
      <c r="D2082" s="1">
        <v>43850</v>
      </c>
      <c r="E2082" s="1">
        <v>43880</v>
      </c>
      <c r="F2082">
        <v>7091</v>
      </c>
      <c r="G2082">
        <v>0</v>
      </c>
      <c r="H2082">
        <v>0</v>
      </c>
      <c r="I2082" s="1">
        <v>43884</v>
      </c>
      <c r="J2082">
        <v>34</v>
      </c>
      <c r="K2082">
        <v>4</v>
      </c>
    </row>
    <row r="2083" spans="1:11" x14ac:dyDescent="0.3">
      <c r="A2083" t="s">
        <v>13</v>
      </c>
      <c r="B2083" t="s">
        <v>74</v>
      </c>
      <c r="C2083">
        <v>681889913</v>
      </c>
      <c r="D2083" s="1">
        <v>44401</v>
      </c>
      <c r="E2083" s="1">
        <v>44431</v>
      </c>
      <c r="F2083">
        <v>4817</v>
      </c>
      <c r="G2083">
        <v>1</v>
      </c>
      <c r="H2083">
        <v>0</v>
      </c>
      <c r="I2083" s="1">
        <v>44430</v>
      </c>
      <c r="J2083">
        <v>29</v>
      </c>
      <c r="K2083">
        <v>0</v>
      </c>
    </row>
    <row r="2084" spans="1:11" x14ac:dyDescent="0.3">
      <c r="A2084" t="s">
        <v>13</v>
      </c>
      <c r="B2084" t="s">
        <v>95</v>
      </c>
      <c r="C2084">
        <v>8400290228</v>
      </c>
      <c r="D2084" s="1">
        <v>44025</v>
      </c>
      <c r="E2084" s="1">
        <v>44055</v>
      </c>
      <c r="F2084">
        <v>8831</v>
      </c>
      <c r="G2084">
        <v>0</v>
      </c>
      <c r="H2084">
        <v>0</v>
      </c>
      <c r="I2084" s="1">
        <v>44071</v>
      </c>
      <c r="J2084">
        <v>46</v>
      </c>
      <c r="K2084">
        <v>16</v>
      </c>
    </row>
    <row r="2085" spans="1:11" x14ac:dyDescent="0.3">
      <c r="A2085" t="s">
        <v>13</v>
      </c>
      <c r="B2085" t="s">
        <v>27</v>
      </c>
      <c r="C2085">
        <v>9219327120</v>
      </c>
      <c r="D2085" s="1">
        <v>44402</v>
      </c>
      <c r="E2085" s="1">
        <v>44432</v>
      </c>
      <c r="F2085">
        <v>6030</v>
      </c>
      <c r="G2085">
        <v>1</v>
      </c>
      <c r="H2085">
        <v>1</v>
      </c>
      <c r="I2085" s="1">
        <v>44419</v>
      </c>
      <c r="J2085">
        <v>17</v>
      </c>
      <c r="K2085">
        <v>0</v>
      </c>
    </row>
    <row r="2086" spans="1:11" x14ac:dyDescent="0.3">
      <c r="A2086" t="s">
        <v>20</v>
      </c>
      <c r="B2086" t="s">
        <v>102</v>
      </c>
      <c r="C2086">
        <v>8412636726</v>
      </c>
      <c r="D2086" s="1">
        <v>43865</v>
      </c>
      <c r="E2086" s="1">
        <v>43895</v>
      </c>
      <c r="F2086">
        <v>4329</v>
      </c>
      <c r="G2086">
        <v>0</v>
      </c>
      <c r="H2086">
        <v>0</v>
      </c>
      <c r="I2086" s="1">
        <v>43889</v>
      </c>
      <c r="J2086">
        <v>24</v>
      </c>
      <c r="K2086">
        <v>0</v>
      </c>
    </row>
    <row r="2087" spans="1:11" x14ac:dyDescent="0.3">
      <c r="A2087" t="s">
        <v>22</v>
      </c>
      <c r="B2087" t="s">
        <v>85</v>
      </c>
      <c r="C2087">
        <v>8419584909</v>
      </c>
      <c r="D2087" s="1">
        <v>44234</v>
      </c>
      <c r="E2087" s="1">
        <v>44264</v>
      </c>
      <c r="F2087">
        <v>2649</v>
      </c>
      <c r="G2087">
        <v>0</v>
      </c>
      <c r="H2087">
        <v>0</v>
      </c>
      <c r="I2087" s="1">
        <v>44271</v>
      </c>
      <c r="J2087">
        <v>37</v>
      </c>
      <c r="K2087">
        <v>7</v>
      </c>
    </row>
    <row r="2088" spans="1:11" x14ac:dyDescent="0.3">
      <c r="A2088" t="s">
        <v>13</v>
      </c>
      <c r="B2088" t="s">
        <v>29</v>
      </c>
      <c r="C2088">
        <v>8420453376</v>
      </c>
      <c r="D2088" s="1">
        <v>44115</v>
      </c>
      <c r="E2088" s="1">
        <v>44145</v>
      </c>
      <c r="F2088">
        <v>8660</v>
      </c>
      <c r="G2088">
        <v>0</v>
      </c>
      <c r="H2088">
        <v>0</v>
      </c>
      <c r="I2088" s="1">
        <v>44148</v>
      </c>
      <c r="J2088">
        <v>33</v>
      </c>
      <c r="K2088">
        <v>3</v>
      </c>
    </row>
    <row r="2089" spans="1:11" x14ac:dyDescent="0.3">
      <c r="A2089" t="s">
        <v>20</v>
      </c>
      <c r="B2089" t="s">
        <v>107</v>
      </c>
      <c r="C2089">
        <v>8426420017</v>
      </c>
      <c r="D2089" s="1">
        <v>44227</v>
      </c>
      <c r="E2089" s="1">
        <v>44257</v>
      </c>
      <c r="F2089">
        <v>1548</v>
      </c>
      <c r="G2089">
        <v>0</v>
      </c>
      <c r="H2089">
        <v>0</v>
      </c>
      <c r="I2089" s="1">
        <v>44239</v>
      </c>
      <c r="J2089">
        <v>12</v>
      </c>
      <c r="K2089">
        <v>0</v>
      </c>
    </row>
    <row r="2090" spans="1:11" x14ac:dyDescent="0.3">
      <c r="A2090" t="s">
        <v>13</v>
      </c>
      <c r="B2090" t="s">
        <v>51</v>
      </c>
      <c r="C2090">
        <v>8427086210</v>
      </c>
      <c r="D2090" s="1">
        <v>44499</v>
      </c>
      <c r="E2090" s="1">
        <v>44529</v>
      </c>
      <c r="F2090">
        <v>8727</v>
      </c>
      <c r="G2090">
        <v>0</v>
      </c>
      <c r="H2090">
        <v>0</v>
      </c>
      <c r="I2090" s="1">
        <v>44535</v>
      </c>
      <c r="J2090">
        <v>36</v>
      </c>
      <c r="K2090">
        <v>6</v>
      </c>
    </row>
    <row r="2091" spans="1:11" x14ac:dyDescent="0.3">
      <c r="A2091" t="s">
        <v>11</v>
      </c>
      <c r="B2091" t="s">
        <v>48</v>
      </c>
      <c r="C2091">
        <v>8428274862</v>
      </c>
      <c r="D2091" s="1">
        <v>44293</v>
      </c>
      <c r="E2091" s="1">
        <v>44323</v>
      </c>
      <c r="F2091">
        <v>7701</v>
      </c>
      <c r="G2091">
        <v>0</v>
      </c>
      <c r="H2091">
        <v>0</v>
      </c>
      <c r="I2091" s="1">
        <v>44315</v>
      </c>
      <c r="J2091">
        <v>22</v>
      </c>
      <c r="K2091">
        <v>0</v>
      </c>
    </row>
    <row r="2092" spans="1:11" x14ac:dyDescent="0.3">
      <c r="A2092" t="s">
        <v>11</v>
      </c>
      <c r="B2092" t="s">
        <v>54</v>
      </c>
      <c r="C2092">
        <v>8429016073</v>
      </c>
      <c r="D2092" s="1">
        <v>44129</v>
      </c>
      <c r="E2092" s="1">
        <v>44159</v>
      </c>
      <c r="F2092">
        <v>4055</v>
      </c>
      <c r="G2092">
        <v>0</v>
      </c>
      <c r="H2092">
        <v>0</v>
      </c>
      <c r="I2092" s="1">
        <v>44156</v>
      </c>
      <c r="J2092">
        <v>27</v>
      </c>
      <c r="K2092">
        <v>0</v>
      </c>
    </row>
    <row r="2093" spans="1:11" x14ac:dyDescent="0.3">
      <c r="A2093" t="s">
        <v>17</v>
      </c>
      <c r="B2093" t="s">
        <v>40</v>
      </c>
      <c r="C2093">
        <v>8429898953</v>
      </c>
      <c r="D2093" s="1">
        <v>44086</v>
      </c>
      <c r="E2093" s="1">
        <v>44116</v>
      </c>
      <c r="F2093">
        <v>5100</v>
      </c>
      <c r="G2093">
        <v>0</v>
      </c>
      <c r="H2093">
        <v>0</v>
      </c>
      <c r="I2093" s="1">
        <v>44109</v>
      </c>
      <c r="J2093">
        <v>23</v>
      </c>
      <c r="K2093">
        <v>0</v>
      </c>
    </row>
    <row r="2094" spans="1:11" x14ac:dyDescent="0.3">
      <c r="A2094" t="s">
        <v>22</v>
      </c>
      <c r="B2094" t="s">
        <v>86</v>
      </c>
      <c r="C2094">
        <v>8444345875</v>
      </c>
      <c r="D2094" s="1">
        <v>43888</v>
      </c>
      <c r="E2094" s="1">
        <v>43918</v>
      </c>
      <c r="F2094">
        <v>4171</v>
      </c>
      <c r="G2094">
        <v>0</v>
      </c>
      <c r="H2094">
        <v>0</v>
      </c>
      <c r="I2094" s="1">
        <v>43901</v>
      </c>
      <c r="J2094">
        <v>13</v>
      </c>
      <c r="K2094">
        <v>0</v>
      </c>
    </row>
    <row r="2095" spans="1:11" x14ac:dyDescent="0.3">
      <c r="A2095" t="s">
        <v>17</v>
      </c>
      <c r="B2095" t="s">
        <v>97</v>
      </c>
      <c r="C2095">
        <v>8447618970</v>
      </c>
      <c r="D2095" s="1">
        <v>44365</v>
      </c>
      <c r="E2095" s="1">
        <v>44395</v>
      </c>
      <c r="F2095">
        <v>6459</v>
      </c>
      <c r="G2095">
        <v>1</v>
      </c>
      <c r="H2095">
        <v>0</v>
      </c>
      <c r="I2095" s="1">
        <v>44414</v>
      </c>
      <c r="J2095">
        <v>49</v>
      </c>
      <c r="K2095">
        <v>19</v>
      </c>
    </row>
    <row r="2096" spans="1:11" x14ac:dyDescent="0.3">
      <c r="A2096" t="s">
        <v>22</v>
      </c>
      <c r="B2096" t="s">
        <v>85</v>
      </c>
      <c r="C2096">
        <v>8449889683</v>
      </c>
      <c r="D2096" s="1">
        <v>44149</v>
      </c>
      <c r="E2096" s="1">
        <v>44179</v>
      </c>
      <c r="F2096">
        <v>2061</v>
      </c>
      <c r="G2096">
        <v>0</v>
      </c>
      <c r="H2096">
        <v>0</v>
      </c>
      <c r="I2096" s="1">
        <v>44174</v>
      </c>
      <c r="J2096">
        <v>25</v>
      </c>
      <c r="K2096">
        <v>0</v>
      </c>
    </row>
    <row r="2097" spans="1:11" x14ac:dyDescent="0.3">
      <c r="A2097" t="s">
        <v>17</v>
      </c>
      <c r="B2097" t="s">
        <v>40</v>
      </c>
      <c r="C2097">
        <v>8450356834</v>
      </c>
      <c r="D2097" s="1">
        <v>44264</v>
      </c>
      <c r="E2097" s="1">
        <v>44294</v>
      </c>
      <c r="F2097">
        <v>5021</v>
      </c>
      <c r="G2097">
        <v>0</v>
      </c>
      <c r="H2097">
        <v>0</v>
      </c>
      <c r="I2097" s="1">
        <v>44294</v>
      </c>
      <c r="J2097">
        <v>30</v>
      </c>
      <c r="K2097">
        <v>0</v>
      </c>
    </row>
    <row r="2098" spans="1:11" x14ac:dyDescent="0.3">
      <c r="A2098" t="s">
        <v>13</v>
      </c>
      <c r="B2098" t="s">
        <v>56</v>
      </c>
      <c r="C2098">
        <v>4160925882</v>
      </c>
      <c r="D2098" s="1">
        <v>44403</v>
      </c>
      <c r="E2098" s="1">
        <v>44433</v>
      </c>
      <c r="F2098">
        <v>4119</v>
      </c>
      <c r="G2098">
        <v>1</v>
      </c>
      <c r="H2098">
        <v>0</v>
      </c>
      <c r="I2098" s="1">
        <v>44419</v>
      </c>
      <c r="J2098">
        <v>16</v>
      </c>
      <c r="K2098">
        <v>0</v>
      </c>
    </row>
    <row r="2099" spans="1:11" x14ac:dyDescent="0.3">
      <c r="A2099" t="s">
        <v>13</v>
      </c>
      <c r="B2099" t="s">
        <v>106</v>
      </c>
      <c r="C2099">
        <v>8456442808</v>
      </c>
      <c r="D2099" s="1">
        <v>44382</v>
      </c>
      <c r="E2099" s="1">
        <v>44412</v>
      </c>
      <c r="F2099">
        <v>4956</v>
      </c>
      <c r="G2099">
        <v>0</v>
      </c>
      <c r="H2099">
        <v>0</v>
      </c>
      <c r="I2099" s="1">
        <v>44424</v>
      </c>
      <c r="J2099">
        <v>42</v>
      </c>
      <c r="K2099">
        <v>12</v>
      </c>
    </row>
    <row r="2100" spans="1:11" x14ac:dyDescent="0.3">
      <c r="A2100" t="s">
        <v>13</v>
      </c>
      <c r="B2100" t="s">
        <v>62</v>
      </c>
      <c r="C2100">
        <v>8459323044</v>
      </c>
      <c r="D2100" s="1">
        <v>44210</v>
      </c>
      <c r="E2100" s="1">
        <v>44240</v>
      </c>
      <c r="F2100">
        <v>4013</v>
      </c>
      <c r="G2100">
        <v>0</v>
      </c>
      <c r="H2100">
        <v>0</v>
      </c>
      <c r="I2100" s="1">
        <v>44244</v>
      </c>
      <c r="J2100">
        <v>34</v>
      </c>
      <c r="K2100">
        <v>4</v>
      </c>
    </row>
    <row r="2101" spans="1:11" x14ac:dyDescent="0.3">
      <c r="A2101" t="s">
        <v>22</v>
      </c>
      <c r="B2101" t="s">
        <v>88</v>
      </c>
      <c r="C2101">
        <v>8461427104</v>
      </c>
      <c r="D2101" s="1">
        <v>44207</v>
      </c>
      <c r="E2101" s="1">
        <v>44237</v>
      </c>
      <c r="F2101">
        <v>5214</v>
      </c>
      <c r="G2101">
        <v>1</v>
      </c>
      <c r="H2101">
        <v>0</v>
      </c>
      <c r="I2101" s="1">
        <v>44247</v>
      </c>
      <c r="J2101">
        <v>40</v>
      </c>
      <c r="K2101">
        <v>10</v>
      </c>
    </row>
    <row r="2102" spans="1:11" x14ac:dyDescent="0.3">
      <c r="A2102" t="s">
        <v>17</v>
      </c>
      <c r="B2102" t="s">
        <v>112</v>
      </c>
      <c r="C2102">
        <v>8462827944</v>
      </c>
      <c r="D2102" s="1">
        <v>44287</v>
      </c>
      <c r="E2102" s="1">
        <v>44317</v>
      </c>
      <c r="F2102">
        <v>5240</v>
      </c>
      <c r="G2102">
        <v>0</v>
      </c>
      <c r="H2102">
        <v>0</v>
      </c>
      <c r="I2102" s="1">
        <v>44304</v>
      </c>
      <c r="J2102">
        <v>17</v>
      </c>
      <c r="K2102">
        <v>0</v>
      </c>
    </row>
    <row r="2103" spans="1:11" x14ac:dyDescent="0.3">
      <c r="A2103" t="s">
        <v>17</v>
      </c>
      <c r="B2103" t="s">
        <v>30</v>
      </c>
      <c r="C2103">
        <v>8464039248</v>
      </c>
      <c r="D2103" s="1">
        <v>44377</v>
      </c>
      <c r="E2103" s="1">
        <v>44407</v>
      </c>
      <c r="F2103">
        <v>6305</v>
      </c>
      <c r="G2103">
        <v>0</v>
      </c>
      <c r="H2103">
        <v>0</v>
      </c>
      <c r="I2103" s="1">
        <v>44380</v>
      </c>
      <c r="J2103">
        <v>3</v>
      </c>
      <c r="K2103">
        <v>0</v>
      </c>
    </row>
    <row r="2104" spans="1:11" x14ac:dyDescent="0.3">
      <c r="A2104" t="s">
        <v>20</v>
      </c>
      <c r="B2104" t="s">
        <v>102</v>
      </c>
      <c r="C2104">
        <v>8466153246</v>
      </c>
      <c r="D2104" s="1">
        <v>43985</v>
      </c>
      <c r="E2104" s="1">
        <v>44015</v>
      </c>
      <c r="F2104">
        <v>3530</v>
      </c>
      <c r="G2104">
        <v>0</v>
      </c>
      <c r="H2104">
        <v>0</v>
      </c>
      <c r="I2104" s="1">
        <v>44015</v>
      </c>
      <c r="J2104">
        <v>30</v>
      </c>
      <c r="K2104">
        <v>0</v>
      </c>
    </row>
    <row r="2105" spans="1:11" x14ac:dyDescent="0.3">
      <c r="A2105" t="s">
        <v>13</v>
      </c>
      <c r="B2105" t="s">
        <v>14</v>
      </c>
      <c r="C2105">
        <v>8912612689</v>
      </c>
      <c r="D2105" s="1">
        <v>44405</v>
      </c>
      <c r="E2105" s="1">
        <v>44435</v>
      </c>
      <c r="F2105">
        <v>9217</v>
      </c>
      <c r="G2105">
        <v>1</v>
      </c>
      <c r="H2105">
        <v>0</v>
      </c>
      <c r="I2105" s="1">
        <v>44451</v>
      </c>
      <c r="J2105">
        <v>46</v>
      </c>
      <c r="K2105">
        <v>16</v>
      </c>
    </row>
    <row r="2106" spans="1:11" x14ac:dyDescent="0.3">
      <c r="A2106" t="s">
        <v>20</v>
      </c>
      <c r="B2106" t="s">
        <v>109</v>
      </c>
      <c r="C2106">
        <v>8469604228</v>
      </c>
      <c r="D2106" s="1">
        <v>44355</v>
      </c>
      <c r="E2106" s="1">
        <v>44385</v>
      </c>
      <c r="F2106">
        <v>4634</v>
      </c>
      <c r="G2106">
        <v>0</v>
      </c>
      <c r="H2106">
        <v>0</v>
      </c>
      <c r="I2106" s="1">
        <v>44368</v>
      </c>
      <c r="J2106">
        <v>13</v>
      </c>
      <c r="K2106">
        <v>0</v>
      </c>
    </row>
    <row r="2107" spans="1:11" x14ac:dyDescent="0.3">
      <c r="A2107" t="s">
        <v>20</v>
      </c>
      <c r="B2107" t="s">
        <v>60</v>
      </c>
      <c r="C2107">
        <v>8471061442</v>
      </c>
      <c r="D2107" s="1">
        <v>44159</v>
      </c>
      <c r="E2107" s="1">
        <v>44189</v>
      </c>
      <c r="F2107">
        <v>1906</v>
      </c>
      <c r="G2107">
        <v>1</v>
      </c>
      <c r="H2107">
        <v>0</v>
      </c>
      <c r="I2107" s="1">
        <v>44174</v>
      </c>
      <c r="J2107">
        <v>15</v>
      </c>
      <c r="K2107">
        <v>0</v>
      </c>
    </row>
    <row r="2108" spans="1:11" x14ac:dyDescent="0.3">
      <c r="A2108" t="s">
        <v>20</v>
      </c>
      <c r="B2108" t="s">
        <v>43</v>
      </c>
      <c r="C2108">
        <v>8471592455</v>
      </c>
      <c r="D2108" s="1">
        <v>44195</v>
      </c>
      <c r="E2108" s="1">
        <v>44225</v>
      </c>
      <c r="F2108">
        <v>5196</v>
      </c>
      <c r="G2108">
        <v>0</v>
      </c>
      <c r="H2108">
        <v>0</v>
      </c>
      <c r="I2108" s="1">
        <v>44200</v>
      </c>
      <c r="J2108">
        <v>5</v>
      </c>
      <c r="K2108">
        <v>0</v>
      </c>
    </row>
    <row r="2109" spans="1:11" x14ac:dyDescent="0.3">
      <c r="A2109" t="s">
        <v>11</v>
      </c>
      <c r="B2109" t="s">
        <v>50</v>
      </c>
      <c r="C2109">
        <v>8473757844</v>
      </c>
      <c r="D2109" s="1">
        <v>44352</v>
      </c>
      <c r="E2109" s="1">
        <v>44382</v>
      </c>
      <c r="F2109">
        <v>2613</v>
      </c>
      <c r="G2109">
        <v>0</v>
      </c>
      <c r="H2109">
        <v>0</v>
      </c>
      <c r="I2109" s="1">
        <v>44390</v>
      </c>
      <c r="J2109">
        <v>38</v>
      </c>
      <c r="K2109">
        <v>8</v>
      </c>
    </row>
    <row r="2110" spans="1:11" x14ac:dyDescent="0.3">
      <c r="A2110" t="s">
        <v>13</v>
      </c>
      <c r="B2110" t="s">
        <v>71</v>
      </c>
      <c r="C2110">
        <v>8478661655</v>
      </c>
      <c r="D2110" s="1">
        <v>44463</v>
      </c>
      <c r="E2110" s="1">
        <v>44493</v>
      </c>
      <c r="F2110">
        <v>5437</v>
      </c>
      <c r="G2110">
        <v>0</v>
      </c>
      <c r="H2110">
        <v>0</v>
      </c>
      <c r="I2110" s="1">
        <v>44468</v>
      </c>
      <c r="J2110">
        <v>5</v>
      </c>
      <c r="K2110">
        <v>0</v>
      </c>
    </row>
    <row r="2111" spans="1:11" x14ac:dyDescent="0.3">
      <c r="A2111" t="s">
        <v>20</v>
      </c>
      <c r="B2111" t="s">
        <v>25</v>
      </c>
      <c r="C2111">
        <v>8482497127</v>
      </c>
      <c r="D2111" s="1">
        <v>44298</v>
      </c>
      <c r="E2111" s="1">
        <v>44328</v>
      </c>
      <c r="F2111">
        <v>1606</v>
      </c>
      <c r="G2111">
        <v>0</v>
      </c>
      <c r="H2111">
        <v>0</v>
      </c>
      <c r="I2111" s="1">
        <v>44323</v>
      </c>
      <c r="J2111">
        <v>25</v>
      </c>
      <c r="K2111">
        <v>0</v>
      </c>
    </row>
    <row r="2112" spans="1:11" x14ac:dyDescent="0.3">
      <c r="A2112" t="s">
        <v>13</v>
      </c>
      <c r="B2112" t="s">
        <v>66</v>
      </c>
      <c r="C2112">
        <v>8483378519</v>
      </c>
      <c r="D2112" s="1">
        <v>43834</v>
      </c>
      <c r="E2112" s="1">
        <v>43864</v>
      </c>
      <c r="F2112">
        <v>7521</v>
      </c>
      <c r="G2112">
        <v>0</v>
      </c>
      <c r="H2112">
        <v>0</v>
      </c>
      <c r="I2112" s="1">
        <v>43843</v>
      </c>
      <c r="J2112">
        <v>9</v>
      </c>
      <c r="K2112">
        <v>0</v>
      </c>
    </row>
    <row r="2113" spans="1:11" x14ac:dyDescent="0.3">
      <c r="A2113" t="s">
        <v>22</v>
      </c>
      <c r="B2113" t="s">
        <v>88</v>
      </c>
      <c r="C2113">
        <v>8488549558</v>
      </c>
      <c r="D2113" s="1">
        <v>43949</v>
      </c>
      <c r="E2113" s="1">
        <v>43979</v>
      </c>
      <c r="F2113">
        <v>4362</v>
      </c>
      <c r="G2113">
        <v>1</v>
      </c>
      <c r="H2113">
        <v>0</v>
      </c>
      <c r="I2113" s="1">
        <v>43994</v>
      </c>
      <c r="J2113">
        <v>45</v>
      </c>
      <c r="K2113">
        <v>15</v>
      </c>
    </row>
    <row r="2114" spans="1:11" x14ac:dyDescent="0.3">
      <c r="A2114" t="s">
        <v>17</v>
      </c>
      <c r="B2114" t="s">
        <v>30</v>
      </c>
      <c r="C2114">
        <v>8489952796</v>
      </c>
      <c r="D2114" s="1">
        <v>44369</v>
      </c>
      <c r="E2114" s="1">
        <v>44399</v>
      </c>
      <c r="F2114">
        <v>5319</v>
      </c>
      <c r="G2114">
        <v>0</v>
      </c>
      <c r="H2114">
        <v>0</v>
      </c>
      <c r="I2114" s="1">
        <v>44372</v>
      </c>
      <c r="J2114">
        <v>3</v>
      </c>
      <c r="K2114">
        <v>0</v>
      </c>
    </row>
    <row r="2115" spans="1:11" x14ac:dyDescent="0.3">
      <c r="A2115" t="s">
        <v>20</v>
      </c>
      <c r="B2115" t="s">
        <v>63</v>
      </c>
      <c r="C2115">
        <v>8493182849</v>
      </c>
      <c r="D2115" s="1">
        <v>43848</v>
      </c>
      <c r="E2115" s="1">
        <v>43878</v>
      </c>
      <c r="F2115">
        <v>1803</v>
      </c>
      <c r="G2115">
        <v>0</v>
      </c>
      <c r="H2115">
        <v>0</v>
      </c>
      <c r="I2115" s="1">
        <v>43912</v>
      </c>
      <c r="J2115">
        <v>64</v>
      </c>
      <c r="K2115">
        <v>34</v>
      </c>
    </row>
    <row r="2116" spans="1:11" x14ac:dyDescent="0.3">
      <c r="A2116" t="s">
        <v>13</v>
      </c>
      <c r="B2116" t="s">
        <v>41</v>
      </c>
      <c r="C2116">
        <v>781909762</v>
      </c>
      <c r="D2116" s="1">
        <v>44407</v>
      </c>
      <c r="E2116" s="1">
        <v>44437</v>
      </c>
      <c r="F2116">
        <v>6671</v>
      </c>
      <c r="G2116">
        <v>1</v>
      </c>
      <c r="H2116">
        <v>1</v>
      </c>
      <c r="I2116" s="1">
        <v>44448</v>
      </c>
      <c r="J2116">
        <v>41</v>
      </c>
      <c r="K2116">
        <v>11</v>
      </c>
    </row>
    <row r="2117" spans="1:11" x14ac:dyDescent="0.3">
      <c r="A2117" t="s">
        <v>22</v>
      </c>
      <c r="B2117" t="s">
        <v>100</v>
      </c>
      <c r="C2117">
        <v>8503873648</v>
      </c>
      <c r="D2117" s="1">
        <v>44133</v>
      </c>
      <c r="E2117" s="1">
        <v>44163</v>
      </c>
      <c r="F2117">
        <v>3787</v>
      </c>
      <c r="G2117">
        <v>0</v>
      </c>
      <c r="H2117">
        <v>0</v>
      </c>
      <c r="I2117" s="1">
        <v>44146</v>
      </c>
      <c r="J2117">
        <v>13</v>
      </c>
      <c r="K2117">
        <v>0</v>
      </c>
    </row>
    <row r="2118" spans="1:11" x14ac:dyDescent="0.3">
      <c r="A2118" t="s">
        <v>22</v>
      </c>
      <c r="B2118" t="s">
        <v>82</v>
      </c>
      <c r="C2118">
        <v>8513935149</v>
      </c>
      <c r="D2118" s="1">
        <v>44047</v>
      </c>
      <c r="E2118" s="1">
        <v>44077</v>
      </c>
      <c r="F2118">
        <v>3014</v>
      </c>
      <c r="G2118">
        <v>0</v>
      </c>
      <c r="H2118">
        <v>0</v>
      </c>
      <c r="I2118" s="1">
        <v>44073</v>
      </c>
      <c r="J2118">
        <v>26</v>
      </c>
      <c r="K2118">
        <v>0</v>
      </c>
    </row>
    <row r="2119" spans="1:11" x14ac:dyDescent="0.3">
      <c r="A2119" t="s">
        <v>13</v>
      </c>
      <c r="B2119" t="s">
        <v>74</v>
      </c>
      <c r="C2119">
        <v>3109120531</v>
      </c>
      <c r="D2119" s="1">
        <v>44412</v>
      </c>
      <c r="E2119" s="1">
        <v>44442</v>
      </c>
      <c r="F2119">
        <v>9054</v>
      </c>
      <c r="G2119">
        <v>1</v>
      </c>
      <c r="H2119">
        <v>0</v>
      </c>
      <c r="I2119" s="1">
        <v>44441</v>
      </c>
      <c r="J2119">
        <v>29</v>
      </c>
      <c r="K2119">
        <v>0</v>
      </c>
    </row>
    <row r="2120" spans="1:11" x14ac:dyDescent="0.3">
      <c r="A2120" t="s">
        <v>13</v>
      </c>
      <c r="B2120" t="s">
        <v>32</v>
      </c>
      <c r="C2120">
        <v>8517033976</v>
      </c>
      <c r="D2120" s="1">
        <v>44276</v>
      </c>
      <c r="E2120" s="1">
        <v>44306</v>
      </c>
      <c r="F2120">
        <v>7099</v>
      </c>
      <c r="G2120">
        <v>0</v>
      </c>
      <c r="H2120">
        <v>0</v>
      </c>
      <c r="I2120" s="1">
        <v>44309</v>
      </c>
      <c r="J2120">
        <v>33</v>
      </c>
      <c r="K2120">
        <v>3</v>
      </c>
    </row>
    <row r="2121" spans="1:11" x14ac:dyDescent="0.3">
      <c r="A2121" t="s">
        <v>17</v>
      </c>
      <c r="B2121" t="s">
        <v>34</v>
      </c>
      <c r="C2121">
        <v>8523083533</v>
      </c>
      <c r="D2121" s="1">
        <v>44086</v>
      </c>
      <c r="E2121" s="1">
        <v>44116</v>
      </c>
      <c r="F2121">
        <v>4112</v>
      </c>
      <c r="G2121">
        <v>1</v>
      </c>
      <c r="H2121">
        <v>1</v>
      </c>
      <c r="I2121" s="1">
        <v>44125</v>
      </c>
      <c r="J2121">
        <v>39</v>
      </c>
      <c r="K2121">
        <v>9</v>
      </c>
    </row>
    <row r="2122" spans="1:11" x14ac:dyDescent="0.3">
      <c r="A2122" t="s">
        <v>22</v>
      </c>
      <c r="B2122" t="s">
        <v>86</v>
      </c>
      <c r="C2122">
        <v>8527409222</v>
      </c>
      <c r="D2122" s="1">
        <v>43970</v>
      </c>
      <c r="E2122" s="1">
        <v>44000</v>
      </c>
      <c r="F2122">
        <v>6797</v>
      </c>
      <c r="G2122">
        <v>0</v>
      </c>
      <c r="H2122">
        <v>0</v>
      </c>
      <c r="I2122" s="1">
        <v>43982</v>
      </c>
      <c r="J2122">
        <v>12</v>
      </c>
      <c r="K2122">
        <v>0</v>
      </c>
    </row>
    <row r="2123" spans="1:11" x14ac:dyDescent="0.3">
      <c r="A2123" t="s">
        <v>20</v>
      </c>
      <c r="B2123" t="s">
        <v>63</v>
      </c>
      <c r="C2123">
        <v>8528877072</v>
      </c>
      <c r="D2123" s="1">
        <v>43842</v>
      </c>
      <c r="E2123" s="1">
        <v>43872</v>
      </c>
      <c r="F2123">
        <v>6419</v>
      </c>
      <c r="G2123">
        <v>0</v>
      </c>
      <c r="H2123">
        <v>0</v>
      </c>
      <c r="I2123" s="1">
        <v>43885</v>
      </c>
      <c r="J2123">
        <v>43</v>
      </c>
      <c r="K2123">
        <v>13</v>
      </c>
    </row>
    <row r="2124" spans="1:11" x14ac:dyDescent="0.3">
      <c r="A2124" t="s">
        <v>22</v>
      </c>
      <c r="B2124" t="s">
        <v>23</v>
      </c>
      <c r="C2124">
        <v>8548423449</v>
      </c>
      <c r="D2124" s="1">
        <v>43991</v>
      </c>
      <c r="E2124" s="1">
        <v>44021</v>
      </c>
      <c r="F2124">
        <v>5160</v>
      </c>
      <c r="G2124">
        <v>0</v>
      </c>
      <c r="H2124">
        <v>0</v>
      </c>
      <c r="I2124" s="1">
        <v>44035</v>
      </c>
      <c r="J2124">
        <v>44</v>
      </c>
      <c r="K2124">
        <v>14</v>
      </c>
    </row>
    <row r="2125" spans="1:11" x14ac:dyDescent="0.3">
      <c r="A2125" t="s">
        <v>17</v>
      </c>
      <c r="B2125" t="s">
        <v>112</v>
      </c>
      <c r="C2125">
        <v>8551131035</v>
      </c>
      <c r="D2125" s="1">
        <v>44154</v>
      </c>
      <c r="E2125" s="1">
        <v>44184</v>
      </c>
      <c r="F2125">
        <v>8687</v>
      </c>
      <c r="G2125">
        <v>0</v>
      </c>
      <c r="H2125">
        <v>0</v>
      </c>
      <c r="I2125" s="1">
        <v>44173</v>
      </c>
      <c r="J2125">
        <v>19</v>
      </c>
      <c r="K2125">
        <v>0</v>
      </c>
    </row>
    <row r="2126" spans="1:11" x14ac:dyDescent="0.3">
      <c r="A2126" t="s">
        <v>22</v>
      </c>
      <c r="B2126" t="s">
        <v>96</v>
      </c>
      <c r="C2126">
        <v>8553422918</v>
      </c>
      <c r="D2126" s="1">
        <v>44526</v>
      </c>
      <c r="E2126" s="1">
        <v>44556</v>
      </c>
      <c r="F2126">
        <v>5142</v>
      </c>
      <c r="G2126">
        <v>0</v>
      </c>
      <c r="H2126">
        <v>0</v>
      </c>
      <c r="I2126" s="1">
        <v>44548</v>
      </c>
      <c r="J2126">
        <v>22</v>
      </c>
      <c r="K2126">
        <v>0</v>
      </c>
    </row>
    <row r="2127" spans="1:11" x14ac:dyDescent="0.3">
      <c r="A2127" t="s">
        <v>20</v>
      </c>
      <c r="B2127" t="s">
        <v>81</v>
      </c>
      <c r="C2127">
        <v>8564835935</v>
      </c>
      <c r="D2127" s="1">
        <v>44496</v>
      </c>
      <c r="E2127" s="1">
        <v>44526</v>
      </c>
      <c r="F2127">
        <v>953</v>
      </c>
      <c r="G2127">
        <v>0</v>
      </c>
      <c r="H2127">
        <v>0</v>
      </c>
      <c r="I2127" s="1">
        <v>44501</v>
      </c>
      <c r="J2127">
        <v>5</v>
      </c>
      <c r="K2127">
        <v>0</v>
      </c>
    </row>
    <row r="2128" spans="1:11" x14ac:dyDescent="0.3">
      <c r="A2128" t="s">
        <v>22</v>
      </c>
      <c r="B2128" t="s">
        <v>53</v>
      </c>
      <c r="C2128">
        <v>8568370573</v>
      </c>
      <c r="D2128" s="1">
        <v>43848</v>
      </c>
      <c r="E2128" s="1">
        <v>43878</v>
      </c>
      <c r="F2128">
        <v>5655</v>
      </c>
      <c r="G2128">
        <v>1</v>
      </c>
      <c r="H2128">
        <v>0</v>
      </c>
      <c r="I2128" s="1">
        <v>43902</v>
      </c>
      <c r="J2128">
        <v>54</v>
      </c>
      <c r="K2128">
        <v>24</v>
      </c>
    </row>
    <row r="2129" spans="1:11" x14ac:dyDescent="0.3">
      <c r="A2129" t="s">
        <v>11</v>
      </c>
      <c r="B2129" t="s">
        <v>94</v>
      </c>
      <c r="C2129">
        <v>8575598490</v>
      </c>
      <c r="D2129" s="1">
        <v>44025</v>
      </c>
      <c r="E2129" s="1">
        <v>44055</v>
      </c>
      <c r="F2129">
        <v>2698</v>
      </c>
      <c r="G2129">
        <v>1</v>
      </c>
      <c r="H2129">
        <v>0</v>
      </c>
      <c r="I2129" s="1">
        <v>44067</v>
      </c>
      <c r="J2129">
        <v>42</v>
      </c>
      <c r="K2129">
        <v>12</v>
      </c>
    </row>
    <row r="2130" spans="1:11" x14ac:dyDescent="0.3">
      <c r="A2130" t="s">
        <v>20</v>
      </c>
      <c r="B2130" t="s">
        <v>80</v>
      </c>
      <c r="C2130">
        <v>8576086686</v>
      </c>
      <c r="D2130" s="1">
        <v>43904</v>
      </c>
      <c r="E2130" s="1">
        <v>43934</v>
      </c>
      <c r="F2130">
        <v>3800</v>
      </c>
      <c r="G2130">
        <v>0</v>
      </c>
      <c r="H2130">
        <v>0</v>
      </c>
      <c r="I2130" s="1">
        <v>43919</v>
      </c>
      <c r="J2130">
        <v>15</v>
      </c>
      <c r="K2130">
        <v>0</v>
      </c>
    </row>
    <row r="2131" spans="1:11" x14ac:dyDescent="0.3">
      <c r="A2131" t="s">
        <v>11</v>
      </c>
      <c r="B2131" t="s">
        <v>55</v>
      </c>
      <c r="C2131">
        <v>8582366228</v>
      </c>
      <c r="D2131" s="1">
        <v>44077</v>
      </c>
      <c r="E2131" s="1">
        <v>44107</v>
      </c>
      <c r="F2131">
        <v>2742</v>
      </c>
      <c r="G2131">
        <v>0</v>
      </c>
      <c r="H2131">
        <v>0</v>
      </c>
      <c r="I2131" s="1">
        <v>44110</v>
      </c>
      <c r="J2131">
        <v>33</v>
      </c>
      <c r="K2131">
        <v>3</v>
      </c>
    </row>
    <row r="2132" spans="1:11" x14ac:dyDescent="0.3">
      <c r="A2132" t="s">
        <v>20</v>
      </c>
      <c r="B2132" t="s">
        <v>81</v>
      </c>
      <c r="C2132">
        <v>8585978960</v>
      </c>
      <c r="D2132" s="1">
        <v>44488</v>
      </c>
      <c r="E2132" s="1">
        <v>44518</v>
      </c>
      <c r="F2132">
        <v>739</v>
      </c>
      <c r="G2132">
        <v>0</v>
      </c>
      <c r="H2132">
        <v>0</v>
      </c>
      <c r="I2132" s="1">
        <v>44498</v>
      </c>
      <c r="J2132">
        <v>10</v>
      </c>
      <c r="K2132">
        <v>0</v>
      </c>
    </row>
    <row r="2133" spans="1:11" x14ac:dyDescent="0.3">
      <c r="A2133" t="s">
        <v>20</v>
      </c>
      <c r="B2133" t="s">
        <v>43</v>
      </c>
      <c r="C2133">
        <v>8595337570</v>
      </c>
      <c r="D2133" s="1">
        <v>44062</v>
      </c>
      <c r="E2133" s="1">
        <v>44092</v>
      </c>
      <c r="F2133">
        <v>4425</v>
      </c>
      <c r="G2133">
        <v>0</v>
      </c>
      <c r="H2133">
        <v>0</v>
      </c>
      <c r="I2133" s="1">
        <v>44065</v>
      </c>
      <c r="J2133">
        <v>3</v>
      </c>
      <c r="K2133">
        <v>0</v>
      </c>
    </row>
    <row r="2134" spans="1:11" x14ac:dyDescent="0.3">
      <c r="A2134" t="s">
        <v>20</v>
      </c>
      <c r="B2134" t="s">
        <v>111</v>
      </c>
      <c r="C2134">
        <v>8598688213</v>
      </c>
      <c r="D2134" s="1">
        <v>43886</v>
      </c>
      <c r="E2134" s="1">
        <v>43916</v>
      </c>
      <c r="F2134">
        <v>2593</v>
      </c>
      <c r="G2134">
        <v>0</v>
      </c>
      <c r="H2134">
        <v>0</v>
      </c>
      <c r="I2134" s="1">
        <v>43923</v>
      </c>
      <c r="J2134">
        <v>37</v>
      </c>
      <c r="K2134">
        <v>7</v>
      </c>
    </row>
    <row r="2135" spans="1:11" x14ac:dyDescent="0.3">
      <c r="A2135" t="s">
        <v>17</v>
      </c>
      <c r="B2135" t="s">
        <v>37</v>
      </c>
      <c r="C2135">
        <v>8604269690</v>
      </c>
      <c r="D2135" s="1">
        <v>44409</v>
      </c>
      <c r="E2135" s="1">
        <v>44439</v>
      </c>
      <c r="F2135">
        <v>8337</v>
      </c>
      <c r="G2135">
        <v>0</v>
      </c>
      <c r="H2135">
        <v>0</v>
      </c>
      <c r="I2135" s="1">
        <v>44438</v>
      </c>
      <c r="J2135">
        <v>29</v>
      </c>
      <c r="K2135">
        <v>0</v>
      </c>
    </row>
    <row r="2136" spans="1:11" x14ac:dyDescent="0.3">
      <c r="A2136" t="s">
        <v>11</v>
      </c>
      <c r="B2136" t="s">
        <v>45</v>
      </c>
      <c r="C2136">
        <v>8610241270</v>
      </c>
      <c r="D2136" s="1">
        <v>43904</v>
      </c>
      <c r="E2136" s="1">
        <v>43934</v>
      </c>
      <c r="F2136">
        <v>9582</v>
      </c>
      <c r="G2136">
        <v>0</v>
      </c>
      <c r="H2136">
        <v>0</v>
      </c>
      <c r="I2136" s="1">
        <v>43921</v>
      </c>
      <c r="J2136">
        <v>17</v>
      </c>
      <c r="K2136">
        <v>0</v>
      </c>
    </row>
    <row r="2137" spans="1:11" x14ac:dyDescent="0.3">
      <c r="A2137" t="s">
        <v>13</v>
      </c>
      <c r="B2137" t="s">
        <v>27</v>
      </c>
      <c r="C2137">
        <v>8615012107</v>
      </c>
      <c r="D2137" s="1">
        <v>43857</v>
      </c>
      <c r="E2137" s="1">
        <v>43887</v>
      </c>
      <c r="F2137">
        <v>5381</v>
      </c>
      <c r="G2137">
        <v>0</v>
      </c>
      <c r="H2137">
        <v>0</v>
      </c>
      <c r="I2137" s="1">
        <v>43872</v>
      </c>
      <c r="J2137">
        <v>15</v>
      </c>
      <c r="K2137">
        <v>0</v>
      </c>
    </row>
    <row r="2138" spans="1:11" x14ac:dyDescent="0.3">
      <c r="A2138" t="s">
        <v>20</v>
      </c>
      <c r="B2138" t="s">
        <v>111</v>
      </c>
      <c r="C2138">
        <v>8623313803</v>
      </c>
      <c r="D2138" s="1">
        <v>43868</v>
      </c>
      <c r="E2138" s="1">
        <v>43898</v>
      </c>
      <c r="F2138">
        <v>4452</v>
      </c>
      <c r="G2138">
        <v>0</v>
      </c>
      <c r="H2138">
        <v>0</v>
      </c>
      <c r="I2138" s="1">
        <v>43907</v>
      </c>
      <c r="J2138">
        <v>39</v>
      </c>
      <c r="K2138">
        <v>9</v>
      </c>
    </row>
    <row r="2139" spans="1:11" x14ac:dyDescent="0.3">
      <c r="A2139" t="s">
        <v>20</v>
      </c>
      <c r="B2139" t="s">
        <v>109</v>
      </c>
      <c r="C2139">
        <v>8631854540</v>
      </c>
      <c r="D2139" s="1">
        <v>44301</v>
      </c>
      <c r="E2139" s="1">
        <v>44331</v>
      </c>
      <c r="F2139">
        <v>2245</v>
      </c>
      <c r="G2139">
        <v>0</v>
      </c>
      <c r="H2139">
        <v>0</v>
      </c>
      <c r="I2139" s="1">
        <v>44328</v>
      </c>
      <c r="J2139">
        <v>27</v>
      </c>
      <c r="K2139">
        <v>0</v>
      </c>
    </row>
    <row r="2140" spans="1:11" x14ac:dyDescent="0.3">
      <c r="A2140" t="s">
        <v>20</v>
      </c>
      <c r="B2140" t="s">
        <v>109</v>
      </c>
      <c r="C2140">
        <v>8634528747</v>
      </c>
      <c r="D2140" s="1">
        <v>44084</v>
      </c>
      <c r="E2140" s="1">
        <v>44114</v>
      </c>
      <c r="F2140">
        <v>5282</v>
      </c>
      <c r="G2140">
        <v>0</v>
      </c>
      <c r="H2140">
        <v>0</v>
      </c>
      <c r="I2140" s="1">
        <v>44102</v>
      </c>
      <c r="J2140">
        <v>18</v>
      </c>
      <c r="K2140">
        <v>0</v>
      </c>
    </row>
    <row r="2141" spans="1:11" x14ac:dyDescent="0.3">
      <c r="A2141" t="s">
        <v>17</v>
      </c>
      <c r="B2141" t="s">
        <v>40</v>
      </c>
      <c r="C2141">
        <v>8636390396</v>
      </c>
      <c r="D2141" s="1">
        <v>43919</v>
      </c>
      <c r="E2141" s="1">
        <v>43949</v>
      </c>
      <c r="F2141">
        <v>5538</v>
      </c>
      <c r="G2141">
        <v>0</v>
      </c>
      <c r="H2141">
        <v>0</v>
      </c>
      <c r="I2141" s="1">
        <v>43943</v>
      </c>
      <c r="J2141">
        <v>24</v>
      </c>
      <c r="K2141">
        <v>0</v>
      </c>
    </row>
    <row r="2142" spans="1:11" x14ac:dyDescent="0.3">
      <c r="A2142" t="s">
        <v>20</v>
      </c>
      <c r="B2142" t="s">
        <v>46</v>
      </c>
      <c r="C2142">
        <v>8638140916</v>
      </c>
      <c r="D2142" s="1">
        <v>44172</v>
      </c>
      <c r="E2142" s="1">
        <v>44202</v>
      </c>
      <c r="F2142">
        <v>2142</v>
      </c>
      <c r="G2142">
        <v>0</v>
      </c>
      <c r="H2142">
        <v>0</v>
      </c>
      <c r="I2142" s="1">
        <v>44173</v>
      </c>
      <c r="J2142">
        <v>1</v>
      </c>
      <c r="K2142">
        <v>0</v>
      </c>
    </row>
    <row r="2143" spans="1:11" x14ac:dyDescent="0.3">
      <c r="A2143" t="s">
        <v>11</v>
      </c>
      <c r="B2143" t="s">
        <v>79</v>
      </c>
      <c r="C2143">
        <v>8645315959</v>
      </c>
      <c r="D2143" s="1">
        <v>43856</v>
      </c>
      <c r="E2143" s="1">
        <v>43886</v>
      </c>
      <c r="F2143">
        <v>4702</v>
      </c>
      <c r="G2143">
        <v>0</v>
      </c>
      <c r="H2143">
        <v>0</v>
      </c>
      <c r="I2143" s="1">
        <v>43870</v>
      </c>
      <c r="J2143">
        <v>14</v>
      </c>
      <c r="K2143">
        <v>0</v>
      </c>
    </row>
    <row r="2144" spans="1:11" x14ac:dyDescent="0.3">
      <c r="A2144" t="s">
        <v>22</v>
      </c>
      <c r="B2144" t="s">
        <v>58</v>
      </c>
      <c r="C2144">
        <v>8653422623</v>
      </c>
      <c r="D2144" s="1">
        <v>44233</v>
      </c>
      <c r="E2144" s="1">
        <v>44263</v>
      </c>
      <c r="F2144">
        <v>3722</v>
      </c>
      <c r="G2144">
        <v>0</v>
      </c>
      <c r="H2144">
        <v>0</v>
      </c>
      <c r="I2144" s="1">
        <v>44258</v>
      </c>
      <c r="J2144">
        <v>25</v>
      </c>
      <c r="K2144">
        <v>0</v>
      </c>
    </row>
    <row r="2145" spans="1:11" x14ac:dyDescent="0.3">
      <c r="A2145" t="s">
        <v>11</v>
      </c>
      <c r="B2145" t="s">
        <v>87</v>
      </c>
      <c r="C2145">
        <v>8656503168</v>
      </c>
      <c r="D2145" s="1">
        <v>44335</v>
      </c>
      <c r="E2145" s="1">
        <v>44365</v>
      </c>
      <c r="F2145">
        <v>3515</v>
      </c>
      <c r="G2145">
        <v>0</v>
      </c>
      <c r="H2145">
        <v>0</v>
      </c>
      <c r="I2145" s="1">
        <v>44352</v>
      </c>
      <c r="J2145">
        <v>17</v>
      </c>
      <c r="K2145">
        <v>0</v>
      </c>
    </row>
    <row r="2146" spans="1:11" x14ac:dyDescent="0.3">
      <c r="A2146" t="s">
        <v>17</v>
      </c>
      <c r="B2146" t="s">
        <v>18</v>
      </c>
      <c r="C2146">
        <v>8659733546</v>
      </c>
      <c r="D2146" s="1">
        <v>44378</v>
      </c>
      <c r="E2146" s="1">
        <v>44408</v>
      </c>
      <c r="F2146">
        <v>5797</v>
      </c>
      <c r="G2146">
        <v>0</v>
      </c>
      <c r="H2146">
        <v>0</v>
      </c>
      <c r="I2146" s="1">
        <v>44391</v>
      </c>
      <c r="J2146">
        <v>13</v>
      </c>
      <c r="K2146">
        <v>0</v>
      </c>
    </row>
    <row r="2147" spans="1:11" x14ac:dyDescent="0.3">
      <c r="A2147" t="s">
        <v>20</v>
      </c>
      <c r="B2147" t="s">
        <v>46</v>
      </c>
      <c r="C2147">
        <v>8663805291</v>
      </c>
      <c r="D2147" s="1">
        <v>44260</v>
      </c>
      <c r="E2147" s="1">
        <v>44290</v>
      </c>
      <c r="F2147">
        <v>1480</v>
      </c>
      <c r="G2147">
        <v>0</v>
      </c>
      <c r="H2147">
        <v>0</v>
      </c>
      <c r="I2147" s="1">
        <v>44262</v>
      </c>
      <c r="J2147">
        <v>2</v>
      </c>
      <c r="K2147">
        <v>0</v>
      </c>
    </row>
    <row r="2148" spans="1:11" x14ac:dyDescent="0.3">
      <c r="A2148" t="s">
        <v>13</v>
      </c>
      <c r="B2148" t="s">
        <v>56</v>
      </c>
      <c r="C2148">
        <v>4318317513</v>
      </c>
      <c r="D2148" s="1">
        <v>44425</v>
      </c>
      <c r="E2148" s="1">
        <v>44455</v>
      </c>
      <c r="F2148">
        <v>6464</v>
      </c>
      <c r="G2148">
        <v>1</v>
      </c>
      <c r="H2148">
        <v>1</v>
      </c>
      <c r="I2148" s="1">
        <v>44443</v>
      </c>
      <c r="J2148">
        <v>18</v>
      </c>
      <c r="K2148">
        <v>0</v>
      </c>
    </row>
    <row r="2149" spans="1:11" x14ac:dyDescent="0.3">
      <c r="A2149" t="s">
        <v>11</v>
      </c>
      <c r="B2149" t="s">
        <v>45</v>
      </c>
      <c r="C2149">
        <v>8673161784</v>
      </c>
      <c r="D2149" s="1">
        <v>44211</v>
      </c>
      <c r="E2149" s="1">
        <v>44241</v>
      </c>
      <c r="F2149">
        <v>10000</v>
      </c>
      <c r="G2149">
        <v>1</v>
      </c>
      <c r="H2149">
        <v>0</v>
      </c>
      <c r="I2149" s="1">
        <v>44240</v>
      </c>
      <c r="J2149">
        <v>29</v>
      </c>
      <c r="K2149">
        <v>0</v>
      </c>
    </row>
    <row r="2150" spans="1:11" x14ac:dyDescent="0.3">
      <c r="A2150" t="s">
        <v>20</v>
      </c>
      <c r="B2150" t="s">
        <v>21</v>
      </c>
      <c r="C2150">
        <v>8673355331</v>
      </c>
      <c r="D2150" s="1">
        <v>44403</v>
      </c>
      <c r="E2150" s="1">
        <v>44433</v>
      </c>
      <c r="F2150">
        <v>6418</v>
      </c>
      <c r="G2150">
        <v>0</v>
      </c>
      <c r="H2150">
        <v>0</v>
      </c>
      <c r="I2150" s="1">
        <v>44434</v>
      </c>
      <c r="J2150">
        <v>31</v>
      </c>
      <c r="K2150">
        <v>1</v>
      </c>
    </row>
    <row r="2151" spans="1:11" x14ac:dyDescent="0.3">
      <c r="A2151" t="s">
        <v>11</v>
      </c>
      <c r="B2151" t="s">
        <v>48</v>
      </c>
      <c r="C2151">
        <v>8675080549</v>
      </c>
      <c r="D2151" s="1">
        <v>44524</v>
      </c>
      <c r="E2151" s="1">
        <v>44554</v>
      </c>
      <c r="F2151">
        <v>5162</v>
      </c>
      <c r="G2151">
        <v>0</v>
      </c>
      <c r="H2151">
        <v>0</v>
      </c>
      <c r="I2151" s="1">
        <v>44548</v>
      </c>
      <c r="J2151">
        <v>24</v>
      </c>
      <c r="K2151">
        <v>0</v>
      </c>
    </row>
    <row r="2152" spans="1:11" x14ac:dyDescent="0.3">
      <c r="A2152" t="s">
        <v>11</v>
      </c>
      <c r="B2152" t="s">
        <v>114</v>
      </c>
      <c r="C2152">
        <v>8680785503</v>
      </c>
      <c r="D2152" s="1">
        <v>44447</v>
      </c>
      <c r="E2152" s="1">
        <v>44477</v>
      </c>
      <c r="F2152">
        <v>8450</v>
      </c>
      <c r="G2152">
        <v>0</v>
      </c>
      <c r="H2152">
        <v>0</v>
      </c>
      <c r="I2152" s="1">
        <v>44462</v>
      </c>
      <c r="J2152">
        <v>15</v>
      </c>
      <c r="K2152">
        <v>0</v>
      </c>
    </row>
    <row r="2153" spans="1:11" x14ac:dyDescent="0.3">
      <c r="A2153" t="s">
        <v>11</v>
      </c>
      <c r="B2153" t="s">
        <v>87</v>
      </c>
      <c r="C2153">
        <v>8682159283</v>
      </c>
      <c r="D2153" s="1">
        <v>44123</v>
      </c>
      <c r="E2153" s="1">
        <v>44153</v>
      </c>
      <c r="F2153">
        <v>4500</v>
      </c>
      <c r="G2153">
        <v>0</v>
      </c>
      <c r="H2153">
        <v>0</v>
      </c>
      <c r="I2153" s="1">
        <v>44135</v>
      </c>
      <c r="J2153">
        <v>12</v>
      </c>
      <c r="K2153">
        <v>0</v>
      </c>
    </row>
    <row r="2154" spans="1:11" x14ac:dyDescent="0.3">
      <c r="A2154" t="s">
        <v>13</v>
      </c>
      <c r="B2154" t="s">
        <v>14</v>
      </c>
      <c r="C2154">
        <v>8691041327</v>
      </c>
      <c r="D2154" s="1">
        <v>43937</v>
      </c>
      <c r="E2154" s="1">
        <v>43967</v>
      </c>
      <c r="F2154">
        <v>7406</v>
      </c>
      <c r="G2154">
        <v>0</v>
      </c>
      <c r="H2154">
        <v>0</v>
      </c>
      <c r="I2154" s="1">
        <v>43981</v>
      </c>
      <c r="J2154">
        <v>44</v>
      </c>
      <c r="K2154">
        <v>14</v>
      </c>
    </row>
    <row r="2155" spans="1:11" x14ac:dyDescent="0.3">
      <c r="A2155" t="s">
        <v>11</v>
      </c>
      <c r="B2155" t="s">
        <v>73</v>
      </c>
      <c r="C2155">
        <v>8696910353</v>
      </c>
      <c r="D2155" s="1">
        <v>44003</v>
      </c>
      <c r="E2155" s="1">
        <v>44033</v>
      </c>
      <c r="F2155">
        <v>8234</v>
      </c>
      <c r="G2155">
        <v>0</v>
      </c>
      <c r="H2155">
        <v>0</v>
      </c>
      <c r="I2155" s="1">
        <v>44016</v>
      </c>
      <c r="J2155">
        <v>13</v>
      </c>
      <c r="K2155">
        <v>0</v>
      </c>
    </row>
    <row r="2156" spans="1:11" x14ac:dyDescent="0.3">
      <c r="A2156" t="s">
        <v>13</v>
      </c>
      <c r="B2156" t="s">
        <v>84</v>
      </c>
      <c r="C2156">
        <v>8701747713</v>
      </c>
      <c r="D2156" s="1">
        <v>43839</v>
      </c>
      <c r="E2156" s="1">
        <v>43869</v>
      </c>
      <c r="F2156">
        <v>10032</v>
      </c>
      <c r="G2156">
        <v>0</v>
      </c>
      <c r="H2156">
        <v>0</v>
      </c>
      <c r="I2156" s="1">
        <v>43872</v>
      </c>
      <c r="J2156">
        <v>33</v>
      </c>
      <c r="K2156">
        <v>3</v>
      </c>
    </row>
    <row r="2157" spans="1:11" x14ac:dyDescent="0.3">
      <c r="A2157" t="s">
        <v>13</v>
      </c>
      <c r="B2157" t="s">
        <v>35</v>
      </c>
      <c r="C2157">
        <v>8710240010</v>
      </c>
      <c r="D2157" s="1">
        <v>44089</v>
      </c>
      <c r="E2157" s="1">
        <v>44119</v>
      </c>
      <c r="F2157">
        <v>8417</v>
      </c>
      <c r="G2157">
        <v>0</v>
      </c>
      <c r="H2157">
        <v>0</v>
      </c>
      <c r="I2157" s="1">
        <v>44106</v>
      </c>
      <c r="J2157">
        <v>17</v>
      </c>
      <c r="K2157">
        <v>0</v>
      </c>
    </row>
    <row r="2158" spans="1:11" x14ac:dyDescent="0.3">
      <c r="A2158" t="s">
        <v>17</v>
      </c>
      <c r="B2158" t="s">
        <v>18</v>
      </c>
      <c r="C2158">
        <v>8711368352</v>
      </c>
      <c r="D2158" s="1">
        <v>44153</v>
      </c>
      <c r="E2158" s="1">
        <v>44183</v>
      </c>
      <c r="F2158">
        <v>8049</v>
      </c>
      <c r="G2158">
        <v>1</v>
      </c>
      <c r="H2158">
        <v>1</v>
      </c>
      <c r="I2158" s="1">
        <v>44190</v>
      </c>
      <c r="J2158">
        <v>37</v>
      </c>
      <c r="K2158">
        <v>7</v>
      </c>
    </row>
    <row r="2159" spans="1:11" x14ac:dyDescent="0.3">
      <c r="A2159" t="s">
        <v>22</v>
      </c>
      <c r="B2159" t="s">
        <v>99</v>
      </c>
      <c r="C2159">
        <v>8711889452</v>
      </c>
      <c r="D2159" s="1">
        <v>44333</v>
      </c>
      <c r="E2159" s="1">
        <v>44363</v>
      </c>
      <c r="F2159">
        <v>5531</v>
      </c>
      <c r="G2159">
        <v>0</v>
      </c>
      <c r="H2159">
        <v>0</v>
      </c>
      <c r="I2159" s="1">
        <v>44359</v>
      </c>
      <c r="J2159">
        <v>26</v>
      </c>
      <c r="K2159">
        <v>0</v>
      </c>
    </row>
    <row r="2160" spans="1:11" x14ac:dyDescent="0.3">
      <c r="A2160" t="s">
        <v>17</v>
      </c>
      <c r="B2160" t="s">
        <v>34</v>
      </c>
      <c r="C2160">
        <v>8713304663</v>
      </c>
      <c r="D2160" s="1">
        <v>44108</v>
      </c>
      <c r="E2160" s="1">
        <v>44138</v>
      </c>
      <c r="F2160">
        <v>6459</v>
      </c>
      <c r="G2160">
        <v>1</v>
      </c>
      <c r="H2160">
        <v>0</v>
      </c>
      <c r="I2160" s="1">
        <v>44161</v>
      </c>
      <c r="J2160">
        <v>53</v>
      </c>
      <c r="K2160">
        <v>23</v>
      </c>
    </row>
    <row r="2161" spans="1:11" x14ac:dyDescent="0.3">
      <c r="A2161" t="s">
        <v>13</v>
      </c>
      <c r="B2161" t="s">
        <v>92</v>
      </c>
      <c r="C2161">
        <v>8718207011</v>
      </c>
      <c r="D2161" s="1">
        <v>44129</v>
      </c>
      <c r="E2161" s="1">
        <v>44159</v>
      </c>
      <c r="F2161">
        <v>6520</v>
      </c>
      <c r="G2161">
        <v>0</v>
      </c>
      <c r="H2161">
        <v>0</v>
      </c>
      <c r="I2161" s="1">
        <v>44146</v>
      </c>
      <c r="J2161">
        <v>17</v>
      </c>
      <c r="K2161">
        <v>0</v>
      </c>
    </row>
    <row r="2162" spans="1:11" x14ac:dyDescent="0.3">
      <c r="A2162" t="s">
        <v>17</v>
      </c>
      <c r="B2162" t="s">
        <v>30</v>
      </c>
      <c r="C2162">
        <v>8718899384</v>
      </c>
      <c r="D2162" s="1">
        <v>44155</v>
      </c>
      <c r="E2162" s="1">
        <v>44185</v>
      </c>
      <c r="F2162">
        <v>3812</v>
      </c>
      <c r="G2162">
        <v>1</v>
      </c>
      <c r="H2162">
        <v>0</v>
      </c>
      <c r="I2162" s="1">
        <v>44177</v>
      </c>
      <c r="J2162">
        <v>22</v>
      </c>
      <c r="K2162">
        <v>0</v>
      </c>
    </row>
    <row r="2163" spans="1:11" x14ac:dyDescent="0.3">
      <c r="A2163" t="s">
        <v>11</v>
      </c>
      <c r="B2163" t="s">
        <v>44</v>
      </c>
      <c r="C2163">
        <v>8731613770</v>
      </c>
      <c r="D2163" s="1">
        <v>43848</v>
      </c>
      <c r="E2163" s="1">
        <v>43878</v>
      </c>
      <c r="F2163">
        <v>7744</v>
      </c>
      <c r="G2163">
        <v>0</v>
      </c>
      <c r="H2163">
        <v>0</v>
      </c>
      <c r="I2163" s="1">
        <v>43872</v>
      </c>
      <c r="J2163">
        <v>24</v>
      </c>
      <c r="K2163">
        <v>0</v>
      </c>
    </row>
    <row r="2164" spans="1:11" x14ac:dyDescent="0.3">
      <c r="A2164" t="s">
        <v>13</v>
      </c>
      <c r="B2164" t="s">
        <v>16</v>
      </c>
      <c r="C2164">
        <v>8732544679</v>
      </c>
      <c r="D2164" s="1">
        <v>44393</v>
      </c>
      <c r="E2164" s="1">
        <v>44423</v>
      </c>
      <c r="F2164">
        <v>8639</v>
      </c>
      <c r="G2164">
        <v>0</v>
      </c>
      <c r="H2164">
        <v>0</v>
      </c>
      <c r="I2164" s="1">
        <v>44434</v>
      </c>
      <c r="J2164">
        <v>41</v>
      </c>
      <c r="K2164">
        <v>11</v>
      </c>
    </row>
    <row r="2165" spans="1:11" x14ac:dyDescent="0.3">
      <c r="A2165" t="s">
        <v>13</v>
      </c>
      <c r="B2165" t="s">
        <v>51</v>
      </c>
      <c r="C2165">
        <v>7218760518</v>
      </c>
      <c r="D2165" s="1">
        <v>44426</v>
      </c>
      <c r="E2165" s="1">
        <v>44456</v>
      </c>
      <c r="F2165">
        <v>6293</v>
      </c>
      <c r="G2165">
        <v>1</v>
      </c>
      <c r="H2165">
        <v>1</v>
      </c>
      <c r="I2165" s="1">
        <v>44460</v>
      </c>
      <c r="J2165">
        <v>34</v>
      </c>
      <c r="K2165">
        <v>4</v>
      </c>
    </row>
    <row r="2166" spans="1:11" x14ac:dyDescent="0.3">
      <c r="A2166" t="s">
        <v>11</v>
      </c>
      <c r="B2166" t="s">
        <v>110</v>
      </c>
      <c r="C2166">
        <v>8733352411</v>
      </c>
      <c r="D2166" s="1">
        <v>44364</v>
      </c>
      <c r="E2166" s="1">
        <v>44394</v>
      </c>
      <c r="F2166">
        <v>6421</v>
      </c>
      <c r="G2166">
        <v>0</v>
      </c>
      <c r="H2166">
        <v>0</v>
      </c>
      <c r="I2166" s="1">
        <v>44380</v>
      </c>
      <c r="J2166">
        <v>16</v>
      </c>
      <c r="K2166">
        <v>0</v>
      </c>
    </row>
    <row r="2167" spans="1:11" x14ac:dyDescent="0.3">
      <c r="A2167" t="s">
        <v>20</v>
      </c>
      <c r="B2167" t="s">
        <v>109</v>
      </c>
      <c r="C2167">
        <v>8737102611</v>
      </c>
      <c r="D2167" s="1">
        <v>44198</v>
      </c>
      <c r="E2167" s="1">
        <v>44228</v>
      </c>
      <c r="F2167">
        <v>2750</v>
      </c>
      <c r="G2167">
        <v>0</v>
      </c>
      <c r="H2167">
        <v>0</v>
      </c>
      <c r="I2167" s="1">
        <v>44223</v>
      </c>
      <c r="J2167">
        <v>25</v>
      </c>
      <c r="K2167">
        <v>0</v>
      </c>
    </row>
    <row r="2168" spans="1:11" x14ac:dyDescent="0.3">
      <c r="A2168" t="s">
        <v>11</v>
      </c>
      <c r="B2168" t="s">
        <v>55</v>
      </c>
      <c r="C2168">
        <v>8738019739</v>
      </c>
      <c r="D2168" s="1">
        <v>43851</v>
      </c>
      <c r="E2168" s="1">
        <v>43881</v>
      </c>
      <c r="F2168">
        <v>9219</v>
      </c>
      <c r="G2168">
        <v>0</v>
      </c>
      <c r="H2168">
        <v>0</v>
      </c>
      <c r="I2168" s="1">
        <v>43880</v>
      </c>
      <c r="J2168">
        <v>29</v>
      </c>
      <c r="K2168">
        <v>0</v>
      </c>
    </row>
    <row r="2169" spans="1:11" x14ac:dyDescent="0.3">
      <c r="A2169" t="s">
        <v>11</v>
      </c>
      <c r="B2169" t="s">
        <v>15</v>
      </c>
      <c r="C2169">
        <v>8742038745</v>
      </c>
      <c r="D2169" s="1">
        <v>43983</v>
      </c>
      <c r="E2169" s="1">
        <v>44013</v>
      </c>
      <c r="F2169">
        <v>5591</v>
      </c>
      <c r="G2169">
        <v>0</v>
      </c>
      <c r="H2169">
        <v>0</v>
      </c>
      <c r="I2169" s="1">
        <v>43989</v>
      </c>
      <c r="J2169">
        <v>6</v>
      </c>
      <c r="K2169">
        <v>0</v>
      </c>
    </row>
    <row r="2170" spans="1:11" x14ac:dyDescent="0.3">
      <c r="A2170" t="s">
        <v>20</v>
      </c>
      <c r="B2170" t="s">
        <v>63</v>
      </c>
      <c r="C2170">
        <v>8748260263</v>
      </c>
      <c r="D2170" s="1">
        <v>44196</v>
      </c>
      <c r="E2170" s="1">
        <v>44226</v>
      </c>
      <c r="F2170">
        <v>4481</v>
      </c>
      <c r="G2170">
        <v>0</v>
      </c>
      <c r="H2170">
        <v>0</v>
      </c>
      <c r="I2170" s="1">
        <v>44243</v>
      </c>
      <c r="J2170">
        <v>47</v>
      </c>
      <c r="K2170">
        <v>17</v>
      </c>
    </row>
    <row r="2171" spans="1:11" x14ac:dyDescent="0.3">
      <c r="A2171" t="s">
        <v>22</v>
      </c>
      <c r="B2171" t="s">
        <v>47</v>
      </c>
      <c r="C2171">
        <v>8765324049</v>
      </c>
      <c r="D2171" s="1">
        <v>43846</v>
      </c>
      <c r="E2171" s="1">
        <v>43876</v>
      </c>
      <c r="F2171">
        <v>6284</v>
      </c>
      <c r="G2171">
        <v>0</v>
      </c>
      <c r="H2171">
        <v>0</v>
      </c>
      <c r="I2171" s="1">
        <v>43871</v>
      </c>
      <c r="J2171">
        <v>25</v>
      </c>
      <c r="K2171">
        <v>0</v>
      </c>
    </row>
    <row r="2172" spans="1:11" x14ac:dyDescent="0.3">
      <c r="A2172" t="s">
        <v>13</v>
      </c>
      <c r="B2172" t="s">
        <v>62</v>
      </c>
      <c r="C2172">
        <v>8772170448</v>
      </c>
      <c r="D2172" s="1">
        <v>43973</v>
      </c>
      <c r="E2172" s="1">
        <v>44003</v>
      </c>
      <c r="F2172">
        <v>5974</v>
      </c>
      <c r="G2172">
        <v>0</v>
      </c>
      <c r="H2172">
        <v>0</v>
      </c>
      <c r="I2172" s="1">
        <v>44000</v>
      </c>
      <c r="J2172">
        <v>27</v>
      </c>
      <c r="K2172">
        <v>0</v>
      </c>
    </row>
    <row r="2173" spans="1:11" x14ac:dyDescent="0.3">
      <c r="A2173" t="s">
        <v>17</v>
      </c>
      <c r="B2173" t="s">
        <v>98</v>
      </c>
      <c r="C2173">
        <v>8780390122</v>
      </c>
      <c r="D2173" s="1">
        <v>44060</v>
      </c>
      <c r="E2173" s="1">
        <v>44090</v>
      </c>
      <c r="F2173">
        <v>8795</v>
      </c>
      <c r="G2173">
        <v>0</v>
      </c>
      <c r="H2173">
        <v>0</v>
      </c>
      <c r="I2173" s="1">
        <v>44101</v>
      </c>
      <c r="J2173">
        <v>41</v>
      </c>
      <c r="K2173">
        <v>11</v>
      </c>
    </row>
    <row r="2174" spans="1:11" x14ac:dyDescent="0.3">
      <c r="A2174" t="s">
        <v>17</v>
      </c>
      <c r="B2174" t="s">
        <v>33</v>
      </c>
      <c r="C2174">
        <v>8786637235</v>
      </c>
      <c r="D2174" s="1">
        <v>44484</v>
      </c>
      <c r="E2174" s="1">
        <v>44514</v>
      </c>
      <c r="F2174">
        <v>6071</v>
      </c>
      <c r="G2174">
        <v>1</v>
      </c>
      <c r="H2174">
        <v>0</v>
      </c>
      <c r="I2174" s="1">
        <v>44508</v>
      </c>
      <c r="J2174">
        <v>24</v>
      </c>
      <c r="K2174">
        <v>0</v>
      </c>
    </row>
    <row r="2175" spans="1:11" x14ac:dyDescent="0.3">
      <c r="A2175" t="s">
        <v>13</v>
      </c>
      <c r="B2175" t="s">
        <v>51</v>
      </c>
      <c r="C2175">
        <v>8788784425</v>
      </c>
      <c r="D2175" s="1">
        <v>43933</v>
      </c>
      <c r="E2175" s="1">
        <v>43963</v>
      </c>
      <c r="F2175">
        <v>7329</v>
      </c>
      <c r="G2175">
        <v>0</v>
      </c>
      <c r="H2175">
        <v>0</v>
      </c>
      <c r="I2175" s="1">
        <v>43969</v>
      </c>
      <c r="J2175">
        <v>36</v>
      </c>
      <c r="K2175">
        <v>6</v>
      </c>
    </row>
    <row r="2176" spans="1:11" x14ac:dyDescent="0.3">
      <c r="A2176" t="s">
        <v>22</v>
      </c>
      <c r="B2176" t="s">
        <v>26</v>
      </c>
      <c r="C2176">
        <v>8788830849</v>
      </c>
      <c r="D2176" s="1">
        <v>44442</v>
      </c>
      <c r="E2176" s="1">
        <v>44472</v>
      </c>
      <c r="F2176">
        <v>8491</v>
      </c>
      <c r="G2176">
        <v>0</v>
      </c>
      <c r="H2176">
        <v>0</v>
      </c>
      <c r="I2176" s="1">
        <v>44458</v>
      </c>
      <c r="J2176">
        <v>16</v>
      </c>
      <c r="K2176">
        <v>0</v>
      </c>
    </row>
    <row r="2177" spans="1:11" x14ac:dyDescent="0.3">
      <c r="A2177" t="s">
        <v>11</v>
      </c>
      <c r="B2177" t="s">
        <v>44</v>
      </c>
      <c r="C2177">
        <v>8793921356</v>
      </c>
      <c r="D2177" s="1">
        <v>44425</v>
      </c>
      <c r="E2177" s="1">
        <v>44455</v>
      </c>
      <c r="F2177">
        <v>8291</v>
      </c>
      <c r="G2177">
        <v>0</v>
      </c>
      <c r="H2177">
        <v>0</v>
      </c>
      <c r="I2177" s="1">
        <v>44436</v>
      </c>
      <c r="J2177">
        <v>11</v>
      </c>
      <c r="K2177">
        <v>0</v>
      </c>
    </row>
    <row r="2178" spans="1:11" x14ac:dyDescent="0.3">
      <c r="A2178" t="s">
        <v>22</v>
      </c>
      <c r="B2178" t="s">
        <v>24</v>
      </c>
      <c r="C2178">
        <v>8808258474</v>
      </c>
      <c r="D2178" s="1">
        <v>44139</v>
      </c>
      <c r="E2178" s="1">
        <v>44169</v>
      </c>
      <c r="F2178">
        <v>6603</v>
      </c>
      <c r="G2178">
        <v>0</v>
      </c>
      <c r="H2178">
        <v>0</v>
      </c>
      <c r="I2178" s="1">
        <v>44170</v>
      </c>
      <c r="J2178">
        <v>31</v>
      </c>
      <c r="K2178">
        <v>1</v>
      </c>
    </row>
    <row r="2179" spans="1:11" x14ac:dyDescent="0.3">
      <c r="A2179" t="s">
        <v>22</v>
      </c>
      <c r="B2179" t="s">
        <v>85</v>
      </c>
      <c r="C2179">
        <v>8810803769</v>
      </c>
      <c r="D2179" s="1">
        <v>44035</v>
      </c>
      <c r="E2179" s="1">
        <v>44065</v>
      </c>
      <c r="F2179">
        <v>2962</v>
      </c>
      <c r="G2179">
        <v>0</v>
      </c>
      <c r="H2179">
        <v>0</v>
      </c>
      <c r="I2179" s="1">
        <v>44074</v>
      </c>
      <c r="J2179">
        <v>39</v>
      </c>
      <c r="K2179">
        <v>9</v>
      </c>
    </row>
    <row r="2180" spans="1:11" x14ac:dyDescent="0.3">
      <c r="A2180" t="s">
        <v>11</v>
      </c>
      <c r="B2180" t="s">
        <v>79</v>
      </c>
      <c r="C2180">
        <v>8813796388</v>
      </c>
      <c r="D2180" s="1">
        <v>44312</v>
      </c>
      <c r="E2180" s="1">
        <v>44342</v>
      </c>
      <c r="F2180">
        <v>5706</v>
      </c>
      <c r="G2180">
        <v>0</v>
      </c>
      <c r="H2180">
        <v>0</v>
      </c>
      <c r="I2180" s="1">
        <v>44327</v>
      </c>
      <c r="J2180">
        <v>15</v>
      </c>
      <c r="K2180">
        <v>0</v>
      </c>
    </row>
    <row r="2181" spans="1:11" x14ac:dyDescent="0.3">
      <c r="A2181" t="s">
        <v>22</v>
      </c>
      <c r="B2181" t="s">
        <v>53</v>
      </c>
      <c r="C2181">
        <v>8815422174</v>
      </c>
      <c r="D2181" s="1">
        <v>44394</v>
      </c>
      <c r="E2181" s="1">
        <v>44424</v>
      </c>
      <c r="F2181">
        <v>2942</v>
      </c>
      <c r="G2181">
        <v>0</v>
      </c>
      <c r="H2181">
        <v>0</v>
      </c>
      <c r="I2181" s="1">
        <v>44418</v>
      </c>
      <c r="J2181">
        <v>24</v>
      </c>
      <c r="K2181">
        <v>0</v>
      </c>
    </row>
    <row r="2182" spans="1:11" x14ac:dyDescent="0.3">
      <c r="A2182" t="s">
        <v>22</v>
      </c>
      <c r="B2182" t="s">
        <v>99</v>
      </c>
      <c r="C2182">
        <v>8820244619</v>
      </c>
      <c r="D2182" s="1">
        <v>44451</v>
      </c>
      <c r="E2182" s="1">
        <v>44481</v>
      </c>
      <c r="F2182">
        <v>1970</v>
      </c>
      <c r="G2182">
        <v>0</v>
      </c>
      <c r="H2182">
        <v>0</v>
      </c>
      <c r="I2182" s="1">
        <v>44475</v>
      </c>
      <c r="J2182">
        <v>24</v>
      </c>
      <c r="K2182">
        <v>0</v>
      </c>
    </row>
    <row r="2183" spans="1:11" x14ac:dyDescent="0.3">
      <c r="A2183" t="s">
        <v>22</v>
      </c>
      <c r="B2183" t="s">
        <v>26</v>
      </c>
      <c r="C2183">
        <v>8828293477</v>
      </c>
      <c r="D2183" s="1">
        <v>44045</v>
      </c>
      <c r="E2183" s="1">
        <v>44075</v>
      </c>
      <c r="F2183">
        <v>6790</v>
      </c>
      <c r="G2183">
        <v>0</v>
      </c>
      <c r="H2183">
        <v>0</v>
      </c>
      <c r="I2183" s="1">
        <v>44061</v>
      </c>
      <c r="J2183">
        <v>16</v>
      </c>
      <c r="K2183">
        <v>0</v>
      </c>
    </row>
    <row r="2184" spans="1:11" x14ac:dyDescent="0.3">
      <c r="A2184" t="s">
        <v>20</v>
      </c>
      <c r="B2184" t="s">
        <v>108</v>
      </c>
      <c r="C2184">
        <v>8835176664</v>
      </c>
      <c r="D2184" s="1">
        <v>44195</v>
      </c>
      <c r="E2184" s="1">
        <v>44225</v>
      </c>
      <c r="F2184">
        <v>5986</v>
      </c>
      <c r="G2184">
        <v>0</v>
      </c>
      <c r="H2184">
        <v>0</v>
      </c>
      <c r="I2184" s="1">
        <v>44221</v>
      </c>
      <c r="J2184">
        <v>26</v>
      </c>
      <c r="K2184">
        <v>0</v>
      </c>
    </row>
    <row r="2185" spans="1:11" x14ac:dyDescent="0.3">
      <c r="A2185" t="s">
        <v>13</v>
      </c>
      <c r="B2185" t="s">
        <v>83</v>
      </c>
      <c r="C2185">
        <v>8840023232</v>
      </c>
      <c r="D2185" s="1">
        <v>43868</v>
      </c>
      <c r="E2185" s="1">
        <v>43898</v>
      </c>
      <c r="F2185">
        <v>8889</v>
      </c>
      <c r="G2185">
        <v>0</v>
      </c>
      <c r="H2185">
        <v>0</v>
      </c>
      <c r="I2185" s="1">
        <v>43890</v>
      </c>
      <c r="J2185">
        <v>22</v>
      </c>
      <c r="K2185">
        <v>0</v>
      </c>
    </row>
    <row r="2186" spans="1:11" x14ac:dyDescent="0.3">
      <c r="A2186" t="s">
        <v>13</v>
      </c>
      <c r="B2186" t="s">
        <v>35</v>
      </c>
      <c r="C2186">
        <v>8844419761</v>
      </c>
      <c r="D2186" s="1">
        <v>44326</v>
      </c>
      <c r="E2186" s="1">
        <v>44356</v>
      </c>
      <c r="F2186">
        <v>5469</v>
      </c>
      <c r="G2186">
        <v>0</v>
      </c>
      <c r="H2186">
        <v>0</v>
      </c>
      <c r="I2186" s="1">
        <v>44348</v>
      </c>
      <c r="J2186">
        <v>22</v>
      </c>
      <c r="K2186">
        <v>0</v>
      </c>
    </row>
    <row r="2187" spans="1:11" x14ac:dyDescent="0.3">
      <c r="A2187" t="s">
        <v>20</v>
      </c>
      <c r="B2187" t="s">
        <v>113</v>
      </c>
      <c r="C2187">
        <v>8852045930</v>
      </c>
      <c r="D2187" s="1">
        <v>43937</v>
      </c>
      <c r="E2187" s="1">
        <v>43967</v>
      </c>
      <c r="F2187">
        <v>6478</v>
      </c>
      <c r="G2187">
        <v>0</v>
      </c>
      <c r="H2187">
        <v>0</v>
      </c>
      <c r="I2187" s="1">
        <v>43964</v>
      </c>
      <c r="J2187">
        <v>27</v>
      </c>
      <c r="K2187">
        <v>0</v>
      </c>
    </row>
    <row r="2188" spans="1:11" x14ac:dyDescent="0.3">
      <c r="A2188" t="s">
        <v>20</v>
      </c>
      <c r="B2188" t="s">
        <v>90</v>
      </c>
      <c r="C2188">
        <v>8857063465</v>
      </c>
      <c r="D2188" s="1">
        <v>44241</v>
      </c>
      <c r="E2188" s="1">
        <v>44271</v>
      </c>
      <c r="F2188">
        <v>778</v>
      </c>
      <c r="G2188">
        <v>0</v>
      </c>
      <c r="H2188">
        <v>0</v>
      </c>
      <c r="I2188" s="1">
        <v>44270</v>
      </c>
      <c r="J2188">
        <v>29</v>
      </c>
      <c r="K2188">
        <v>0</v>
      </c>
    </row>
    <row r="2189" spans="1:11" x14ac:dyDescent="0.3">
      <c r="A2189" t="s">
        <v>11</v>
      </c>
      <c r="B2189" t="s">
        <v>31</v>
      </c>
      <c r="C2189">
        <v>8857627389</v>
      </c>
      <c r="D2189" s="1">
        <v>43929</v>
      </c>
      <c r="E2189" s="1">
        <v>43959</v>
      </c>
      <c r="F2189">
        <v>8349</v>
      </c>
      <c r="G2189">
        <v>0</v>
      </c>
      <c r="H2189">
        <v>0</v>
      </c>
      <c r="I2189" s="1">
        <v>43941</v>
      </c>
      <c r="J2189">
        <v>12</v>
      </c>
      <c r="K2189">
        <v>0</v>
      </c>
    </row>
    <row r="2190" spans="1:11" x14ac:dyDescent="0.3">
      <c r="A2190" t="s">
        <v>20</v>
      </c>
      <c r="B2190" t="s">
        <v>90</v>
      </c>
      <c r="C2190">
        <v>8861999698</v>
      </c>
      <c r="D2190" s="1">
        <v>44040</v>
      </c>
      <c r="E2190" s="1">
        <v>44070</v>
      </c>
      <c r="F2190">
        <v>4524</v>
      </c>
      <c r="G2190">
        <v>1</v>
      </c>
      <c r="H2190">
        <v>0</v>
      </c>
      <c r="I2190" s="1">
        <v>44086</v>
      </c>
      <c r="J2190">
        <v>46</v>
      </c>
      <c r="K2190">
        <v>16</v>
      </c>
    </row>
    <row r="2191" spans="1:11" x14ac:dyDescent="0.3">
      <c r="A2191" t="s">
        <v>20</v>
      </c>
      <c r="B2191" t="s">
        <v>113</v>
      </c>
      <c r="C2191">
        <v>8862522772</v>
      </c>
      <c r="D2191" s="1">
        <v>43982</v>
      </c>
      <c r="E2191" s="1">
        <v>44012</v>
      </c>
      <c r="F2191">
        <v>2691</v>
      </c>
      <c r="G2191">
        <v>0</v>
      </c>
      <c r="H2191">
        <v>0</v>
      </c>
      <c r="I2191" s="1">
        <v>44003</v>
      </c>
      <c r="J2191">
        <v>21</v>
      </c>
      <c r="K2191">
        <v>0</v>
      </c>
    </row>
    <row r="2192" spans="1:11" x14ac:dyDescent="0.3">
      <c r="A2192" t="s">
        <v>11</v>
      </c>
      <c r="B2192" t="s">
        <v>110</v>
      </c>
      <c r="C2192">
        <v>8864060748</v>
      </c>
      <c r="D2192" s="1">
        <v>44421</v>
      </c>
      <c r="E2192" s="1">
        <v>44451</v>
      </c>
      <c r="F2192">
        <v>6106</v>
      </c>
      <c r="G2192">
        <v>0</v>
      </c>
      <c r="H2192">
        <v>0</v>
      </c>
      <c r="I2192" s="1">
        <v>44438</v>
      </c>
      <c r="J2192">
        <v>17</v>
      </c>
      <c r="K2192">
        <v>0</v>
      </c>
    </row>
    <row r="2193" spans="1:11" x14ac:dyDescent="0.3">
      <c r="A2193" t="s">
        <v>13</v>
      </c>
      <c r="B2193" t="s">
        <v>106</v>
      </c>
      <c r="C2193">
        <v>5564408624</v>
      </c>
      <c r="D2193" s="1">
        <v>44430</v>
      </c>
      <c r="E2193" s="1">
        <v>44460</v>
      </c>
      <c r="F2193">
        <v>5069</v>
      </c>
      <c r="G2193">
        <v>1</v>
      </c>
      <c r="H2193">
        <v>0</v>
      </c>
      <c r="I2193" s="1">
        <v>44474</v>
      </c>
      <c r="J2193">
        <v>44</v>
      </c>
      <c r="K2193">
        <v>14</v>
      </c>
    </row>
    <row r="2194" spans="1:11" x14ac:dyDescent="0.3">
      <c r="A2194" t="s">
        <v>17</v>
      </c>
      <c r="B2194" t="s">
        <v>77</v>
      </c>
      <c r="C2194">
        <v>8871842653</v>
      </c>
      <c r="D2194" s="1">
        <v>43895</v>
      </c>
      <c r="E2194" s="1">
        <v>43925</v>
      </c>
      <c r="F2194">
        <v>5707</v>
      </c>
      <c r="G2194">
        <v>0</v>
      </c>
      <c r="H2194">
        <v>0</v>
      </c>
      <c r="I2194" s="1">
        <v>43904</v>
      </c>
      <c r="J2194">
        <v>9</v>
      </c>
      <c r="K2194">
        <v>0</v>
      </c>
    </row>
    <row r="2195" spans="1:11" x14ac:dyDescent="0.3">
      <c r="A2195" t="s">
        <v>13</v>
      </c>
      <c r="B2195" t="s">
        <v>83</v>
      </c>
      <c r="C2195">
        <v>8873482075</v>
      </c>
      <c r="D2195" s="1">
        <v>43972</v>
      </c>
      <c r="E2195" s="1">
        <v>44002</v>
      </c>
      <c r="F2195">
        <v>9386</v>
      </c>
      <c r="G2195">
        <v>0</v>
      </c>
      <c r="H2195">
        <v>0</v>
      </c>
      <c r="I2195" s="1">
        <v>43995</v>
      </c>
      <c r="J2195">
        <v>23</v>
      </c>
      <c r="K2195">
        <v>0</v>
      </c>
    </row>
    <row r="2196" spans="1:11" x14ac:dyDescent="0.3">
      <c r="A2196" t="s">
        <v>22</v>
      </c>
      <c r="B2196" t="s">
        <v>88</v>
      </c>
      <c r="C2196">
        <v>8875015994</v>
      </c>
      <c r="D2196" s="1">
        <v>44151</v>
      </c>
      <c r="E2196" s="1">
        <v>44181</v>
      </c>
      <c r="F2196">
        <v>7621</v>
      </c>
      <c r="G2196">
        <v>0</v>
      </c>
      <c r="H2196">
        <v>0</v>
      </c>
      <c r="I2196" s="1">
        <v>44185</v>
      </c>
      <c r="J2196">
        <v>34</v>
      </c>
      <c r="K2196">
        <v>4</v>
      </c>
    </row>
    <row r="2197" spans="1:11" x14ac:dyDescent="0.3">
      <c r="A2197" t="s">
        <v>20</v>
      </c>
      <c r="B2197" t="s">
        <v>80</v>
      </c>
      <c r="C2197">
        <v>8891547275</v>
      </c>
      <c r="D2197" s="1">
        <v>44245</v>
      </c>
      <c r="E2197" s="1">
        <v>44275</v>
      </c>
      <c r="F2197">
        <v>5853</v>
      </c>
      <c r="G2197">
        <v>0</v>
      </c>
      <c r="H2197">
        <v>0</v>
      </c>
      <c r="I2197" s="1">
        <v>44273</v>
      </c>
      <c r="J2197">
        <v>28</v>
      </c>
      <c r="K2197">
        <v>0</v>
      </c>
    </row>
    <row r="2198" spans="1:11" x14ac:dyDescent="0.3">
      <c r="A2198" t="s">
        <v>22</v>
      </c>
      <c r="B2198" t="s">
        <v>96</v>
      </c>
      <c r="C2198">
        <v>8892880121</v>
      </c>
      <c r="D2198" s="1">
        <v>44004</v>
      </c>
      <c r="E2198" s="1">
        <v>44034</v>
      </c>
      <c r="F2198">
        <v>4835</v>
      </c>
      <c r="G2198">
        <v>0</v>
      </c>
      <c r="H2198">
        <v>0</v>
      </c>
      <c r="I2198" s="1">
        <v>44030</v>
      </c>
      <c r="J2198">
        <v>26</v>
      </c>
      <c r="K2198">
        <v>0</v>
      </c>
    </row>
    <row r="2199" spans="1:11" x14ac:dyDescent="0.3">
      <c r="A2199" t="s">
        <v>11</v>
      </c>
      <c r="B2199" t="s">
        <v>12</v>
      </c>
      <c r="C2199">
        <v>8893171508</v>
      </c>
      <c r="D2199" s="1">
        <v>44345</v>
      </c>
      <c r="E2199" s="1">
        <v>44375</v>
      </c>
      <c r="F2199">
        <v>6849</v>
      </c>
      <c r="G2199">
        <v>0</v>
      </c>
      <c r="H2199">
        <v>0</v>
      </c>
      <c r="I2199" s="1">
        <v>44353</v>
      </c>
      <c r="J2199">
        <v>8</v>
      </c>
      <c r="K2199">
        <v>0</v>
      </c>
    </row>
    <row r="2200" spans="1:11" x14ac:dyDescent="0.3">
      <c r="A2200" t="s">
        <v>20</v>
      </c>
      <c r="B2200" t="s">
        <v>81</v>
      </c>
      <c r="C2200">
        <v>8893780423</v>
      </c>
      <c r="D2200" s="1">
        <v>44488</v>
      </c>
      <c r="E2200" s="1">
        <v>44518</v>
      </c>
      <c r="F2200">
        <v>2022</v>
      </c>
      <c r="G2200">
        <v>0</v>
      </c>
      <c r="H2200">
        <v>0</v>
      </c>
      <c r="I2200" s="1">
        <v>44496</v>
      </c>
      <c r="J2200">
        <v>8</v>
      </c>
      <c r="K2200">
        <v>0</v>
      </c>
    </row>
    <row r="2201" spans="1:11" x14ac:dyDescent="0.3">
      <c r="A2201" t="s">
        <v>22</v>
      </c>
      <c r="B2201" t="s">
        <v>72</v>
      </c>
      <c r="C2201">
        <v>8898728543</v>
      </c>
      <c r="D2201" s="1">
        <v>44293</v>
      </c>
      <c r="E2201" s="1">
        <v>44323</v>
      </c>
      <c r="F2201">
        <v>8415</v>
      </c>
      <c r="G2201">
        <v>1</v>
      </c>
      <c r="H2201">
        <v>0</v>
      </c>
      <c r="I2201" s="1">
        <v>44323</v>
      </c>
      <c r="J2201">
        <v>30</v>
      </c>
      <c r="K2201">
        <v>0</v>
      </c>
    </row>
    <row r="2202" spans="1:11" x14ac:dyDescent="0.3">
      <c r="A2202" t="s">
        <v>22</v>
      </c>
      <c r="B2202" t="s">
        <v>99</v>
      </c>
      <c r="C2202">
        <v>8900955747</v>
      </c>
      <c r="D2202" s="1">
        <v>44080</v>
      </c>
      <c r="E2202" s="1">
        <v>44110</v>
      </c>
      <c r="F2202">
        <v>4499</v>
      </c>
      <c r="G2202">
        <v>0</v>
      </c>
      <c r="H2202">
        <v>0</v>
      </c>
      <c r="I2202" s="1">
        <v>44100</v>
      </c>
      <c r="J2202">
        <v>20</v>
      </c>
      <c r="K2202">
        <v>0</v>
      </c>
    </row>
    <row r="2203" spans="1:11" x14ac:dyDescent="0.3">
      <c r="A2203" t="s">
        <v>17</v>
      </c>
      <c r="B2203" t="s">
        <v>40</v>
      </c>
      <c r="C2203">
        <v>8908680989</v>
      </c>
      <c r="D2203" s="1">
        <v>44286</v>
      </c>
      <c r="E2203" s="1">
        <v>44316</v>
      </c>
      <c r="F2203">
        <v>4807</v>
      </c>
      <c r="G2203">
        <v>0</v>
      </c>
      <c r="H2203">
        <v>0</v>
      </c>
      <c r="I2203" s="1">
        <v>44312</v>
      </c>
      <c r="J2203">
        <v>26</v>
      </c>
      <c r="K2203">
        <v>0</v>
      </c>
    </row>
    <row r="2204" spans="1:11" x14ac:dyDescent="0.3">
      <c r="A2204" t="s">
        <v>11</v>
      </c>
      <c r="B2204" t="s">
        <v>105</v>
      </c>
      <c r="C2204">
        <v>8911239770</v>
      </c>
      <c r="D2204" s="1">
        <v>44310</v>
      </c>
      <c r="E2204" s="1">
        <v>44340</v>
      </c>
      <c r="F2204">
        <v>6934</v>
      </c>
      <c r="G2204">
        <v>0</v>
      </c>
      <c r="H2204">
        <v>0</v>
      </c>
      <c r="I2204" s="1">
        <v>44344</v>
      </c>
      <c r="J2204">
        <v>34</v>
      </c>
      <c r="K2204">
        <v>4</v>
      </c>
    </row>
    <row r="2205" spans="1:11" x14ac:dyDescent="0.3">
      <c r="A2205" t="s">
        <v>13</v>
      </c>
      <c r="B2205" t="s">
        <v>66</v>
      </c>
      <c r="C2205">
        <v>368163381</v>
      </c>
      <c r="D2205" s="1">
        <v>44431</v>
      </c>
      <c r="E2205" s="1">
        <v>44461</v>
      </c>
      <c r="F2205">
        <v>6268</v>
      </c>
      <c r="G2205">
        <v>1</v>
      </c>
      <c r="H2205">
        <v>1</v>
      </c>
      <c r="I2205" s="1">
        <v>44450</v>
      </c>
      <c r="J2205">
        <v>19</v>
      </c>
      <c r="K2205">
        <v>0</v>
      </c>
    </row>
    <row r="2206" spans="1:11" x14ac:dyDescent="0.3">
      <c r="A2206" t="s">
        <v>11</v>
      </c>
      <c r="B2206" t="s">
        <v>64</v>
      </c>
      <c r="C2206">
        <v>8921244707</v>
      </c>
      <c r="D2206" s="1">
        <v>44222</v>
      </c>
      <c r="E2206" s="1">
        <v>44252</v>
      </c>
      <c r="F2206">
        <v>5842</v>
      </c>
      <c r="G2206">
        <v>0</v>
      </c>
      <c r="H2206">
        <v>0</v>
      </c>
      <c r="I2206" s="1">
        <v>44246</v>
      </c>
      <c r="J2206">
        <v>24</v>
      </c>
      <c r="K2206">
        <v>0</v>
      </c>
    </row>
    <row r="2207" spans="1:11" x14ac:dyDescent="0.3">
      <c r="A2207" t="s">
        <v>11</v>
      </c>
      <c r="B2207" t="s">
        <v>110</v>
      </c>
      <c r="C2207">
        <v>8922128667</v>
      </c>
      <c r="D2207" s="1">
        <v>44260</v>
      </c>
      <c r="E2207" s="1">
        <v>44290</v>
      </c>
      <c r="F2207">
        <v>7349</v>
      </c>
      <c r="G2207">
        <v>0</v>
      </c>
      <c r="H2207">
        <v>0</v>
      </c>
      <c r="I2207" s="1">
        <v>44287</v>
      </c>
      <c r="J2207">
        <v>27</v>
      </c>
      <c r="K2207">
        <v>0</v>
      </c>
    </row>
    <row r="2208" spans="1:11" x14ac:dyDescent="0.3">
      <c r="A2208" t="s">
        <v>22</v>
      </c>
      <c r="B2208" t="s">
        <v>88</v>
      </c>
      <c r="C2208">
        <v>8925106994</v>
      </c>
      <c r="D2208" s="1">
        <v>44214</v>
      </c>
      <c r="E2208" s="1">
        <v>44244</v>
      </c>
      <c r="F2208">
        <v>6448</v>
      </c>
      <c r="G2208">
        <v>0</v>
      </c>
      <c r="H2208">
        <v>0</v>
      </c>
      <c r="I2208" s="1">
        <v>44250</v>
      </c>
      <c r="J2208">
        <v>36</v>
      </c>
      <c r="K2208">
        <v>6</v>
      </c>
    </row>
    <row r="2209" spans="1:11" x14ac:dyDescent="0.3">
      <c r="A2209" t="s">
        <v>22</v>
      </c>
      <c r="B2209" t="s">
        <v>53</v>
      </c>
      <c r="C2209">
        <v>8926617482</v>
      </c>
      <c r="D2209" s="1">
        <v>44160</v>
      </c>
      <c r="E2209" s="1">
        <v>44190</v>
      </c>
      <c r="F2209">
        <v>5201</v>
      </c>
      <c r="G2209">
        <v>1</v>
      </c>
      <c r="H2209">
        <v>0</v>
      </c>
      <c r="I2209" s="1">
        <v>44215</v>
      </c>
      <c r="J2209">
        <v>55</v>
      </c>
      <c r="K2209">
        <v>25</v>
      </c>
    </row>
    <row r="2210" spans="1:11" x14ac:dyDescent="0.3">
      <c r="A2210" t="s">
        <v>22</v>
      </c>
      <c r="B2210" t="s">
        <v>78</v>
      </c>
      <c r="C2210">
        <v>8927871048</v>
      </c>
      <c r="D2210" s="1">
        <v>44274</v>
      </c>
      <c r="E2210" s="1">
        <v>44304</v>
      </c>
      <c r="F2210">
        <v>6660</v>
      </c>
      <c r="G2210">
        <v>0</v>
      </c>
      <c r="H2210">
        <v>0</v>
      </c>
      <c r="I2210" s="1">
        <v>44297</v>
      </c>
      <c r="J2210">
        <v>23</v>
      </c>
      <c r="K2210">
        <v>0</v>
      </c>
    </row>
    <row r="2211" spans="1:11" x14ac:dyDescent="0.3">
      <c r="A2211" t="s">
        <v>22</v>
      </c>
      <c r="B2211" t="s">
        <v>58</v>
      </c>
      <c r="C2211">
        <v>8935367432</v>
      </c>
      <c r="D2211" s="1">
        <v>43930</v>
      </c>
      <c r="E2211" s="1">
        <v>43960</v>
      </c>
      <c r="F2211">
        <v>6316</v>
      </c>
      <c r="G2211">
        <v>1</v>
      </c>
      <c r="H2211">
        <v>0</v>
      </c>
      <c r="I2211" s="1">
        <v>43977</v>
      </c>
      <c r="J2211">
        <v>47</v>
      </c>
      <c r="K2211">
        <v>17</v>
      </c>
    </row>
    <row r="2212" spans="1:11" x14ac:dyDescent="0.3">
      <c r="A2212" t="s">
        <v>11</v>
      </c>
      <c r="B2212" t="s">
        <v>110</v>
      </c>
      <c r="C2212">
        <v>8938303761</v>
      </c>
      <c r="D2212" s="1">
        <v>43984</v>
      </c>
      <c r="E2212" s="1">
        <v>44014</v>
      </c>
      <c r="F2212">
        <v>7395</v>
      </c>
      <c r="G2212">
        <v>0</v>
      </c>
      <c r="H2212">
        <v>0</v>
      </c>
      <c r="I2212" s="1">
        <v>44010</v>
      </c>
      <c r="J2212">
        <v>26</v>
      </c>
      <c r="K2212">
        <v>0</v>
      </c>
    </row>
    <row r="2213" spans="1:11" x14ac:dyDescent="0.3">
      <c r="A2213" t="s">
        <v>11</v>
      </c>
      <c r="B2213" t="s">
        <v>76</v>
      </c>
      <c r="C2213">
        <v>8942200261</v>
      </c>
      <c r="D2213" s="1">
        <v>44033</v>
      </c>
      <c r="E2213" s="1">
        <v>44063</v>
      </c>
      <c r="F2213">
        <v>6433</v>
      </c>
      <c r="G2213">
        <v>0</v>
      </c>
      <c r="H2213">
        <v>0</v>
      </c>
      <c r="I2213" s="1">
        <v>44050</v>
      </c>
      <c r="J2213">
        <v>17</v>
      </c>
      <c r="K2213">
        <v>0</v>
      </c>
    </row>
    <row r="2214" spans="1:11" x14ac:dyDescent="0.3">
      <c r="A2214" t="s">
        <v>22</v>
      </c>
      <c r="B2214" t="s">
        <v>99</v>
      </c>
      <c r="C2214">
        <v>8945106531</v>
      </c>
      <c r="D2214" s="1">
        <v>44026</v>
      </c>
      <c r="E2214" s="1">
        <v>44056</v>
      </c>
      <c r="F2214">
        <v>6749</v>
      </c>
      <c r="G2214">
        <v>0</v>
      </c>
      <c r="H2214">
        <v>0</v>
      </c>
      <c r="I2214" s="1">
        <v>44041</v>
      </c>
      <c r="J2214">
        <v>15</v>
      </c>
      <c r="K2214">
        <v>0</v>
      </c>
    </row>
    <row r="2215" spans="1:11" x14ac:dyDescent="0.3">
      <c r="A2215" t="s">
        <v>20</v>
      </c>
      <c r="B2215" t="s">
        <v>102</v>
      </c>
      <c r="C2215">
        <v>8945288109</v>
      </c>
      <c r="D2215" s="1">
        <v>44019</v>
      </c>
      <c r="E2215" s="1">
        <v>44049</v>
      </c>
      <c r="F2215">
        <v>3181</v>
      </c>
      <c r="G2215">
        <v>0</v>
      </c>
      <c r="H2215">
        <v>0</v>
      </c>
      <c r="I2215" s="1">
        <v>44031</v>
      </c>
      <c r="J2215">
        <v>12</v>
      </c>
      <c r="K2215">
        <v>0</v>
      </c>
    </row>
    <row r="2216" spans="1:11" x14ac:dyDescent="0.3">
      <c r="A2216" t="s">
        <v>11</v>
      </c>
      <c r="B2216" t="s">
        <v>105</v>
      </c>
      <c r="C2216">
        <v>8951862221</v>
      </c>
      <c r="D2216" s="1">
        <v>44130</v>
      </c>
      <c r="E2216" s="1">
        <v>44160</v>
      </c>
      <c r="F2216">
        <v>7492</v>
      </c>
      <c r="G2216">
        <v>0</v>
      </c>
      <c r="H2216">
        <v>0</v>
      </c>
      <c r="I2216" s="1">
        <v>44160</v>
      </c>
      <c r="J2216">
        <v>30</v>
      </c>
      <c r="K2216">
        <v>0</v>
      </c>
    </row>
    <row r="2217" spans="1:11" x14ac:dyDescent="0.3">
      <c r="A2217" t="s">
        <v>13</v>
      </c>
      <c r="B2217" t="s">
        <v>74</v>
      </c>
      <c r="C2217">
        <v>5352209758</v>
      </c>
      <c r="D2217" s="1">
        <v>44433</v>
      </c>
      <c r="E2217" s="1">
        <v>44463</v>
      </c>
      <c r="F2217">
        <v>6057</v>
      </c>
      <c r="G2217">
        <v>1</v>
      </c>
      <c r="H2217">
        <v>1</v>
      </c>
      <c r="I2217" s="1">
        <v>44453</v>
      </c>
      <c r="J2217">
        <v>20</v>
      </c>
      <c r="K2217">
        <v>0</v>
      </c>
    </row>
    <row r="2218" spans="1:11" x14ac:dyDescent="0.3">
      <c r="A2218" t="s">
        <v>13</v>
      </c>
      <c r="B2218" t="s">
        <v>51</v>
      </c>
      <c r="C2218">
        <v>8965430329</v>
      </c>
      <c r="D2218" s="1">
        <v>43998</v>
      </c>
      <c r="E2218" s="1">
        <v>44028</v>
      </c>
      <c r="F2218">
        <v>6160</v>
      </c>
      <c r="G2218">
        <v>0</v>
      </c>
      <c r="H2218">
        <v>0</v>
      </c>
      <c r="I2218" s="1">
        <v>44034</v>
      </c>
      <c r="J2218">
        <v>36</v>
      </c>
      <c r="K2218">
        <v>6</v>
      </c>
    </row>
    <row r="2219" spans="1:11" x14ac:dyDescent="0.3">
      <c r="A2219" t="s">
        <v>17</v>
      </c>
      <c r="B2219" t="s">
        <v>28</v>
      </c>
      <c r="C2219">
        <v>8969881000</v>
      </c>
      <c r="D2219" s="1">
        <v>44093</v>
      </c>
      <c r="E2219" s="1">
        <v>44123</v>
      </c>
      <c r="F2219">
        <v>9164</v>
      </c>
      <c r="G2219">
        <v>0</v>
      </c>
      <c r="H2219">
        <v>0</v>
      </c>
      <c r="I2219" s="1">
        <v>44114</v>
      </c>
      <c r="J2219">
        <v>21</v>
      </c>
      <c r="K2219">
        <v>0</v>
      </c>
    </row>
    <row r="2220" spans="1:11" x14ac:dyDescent="0.3">
      <c r="A2220" t="s">
        <v>11</v>
      </c>
      <c r="B2220" t="s">
        <v>48</v>
      </c>
      <c r="C2220">
        <v>8973326459</v>
      </c>
      <c r="D2220" s="1">
        <v>44043</v>
      </c>
      <c r="E2220" s="1">
        <v>44073</v>
      </c>
      <c r="F2220">
        <v>5308</v>
      </c>
      <c r="G2220">
        <v>0</v>
      </c>
      <c r="H2220">
        <v>0</v>
      </c>
      <c r="I2220" s="1">
        <v>44084</v>
      </c>
      <c r="J2220">
        <v>41</v>
      </c>
      <c r="K2220">
        <v>11</v>
      </c>
    </row>
    <row r="2221" spans="1:11" x14ac:dyDescent="0.3">
      <c r="A2221" t="s">
        <v>22</v>
      </c>
      <c r="B2221" t="s">
        <v>85</v>
      </c>
      <c r="C2221">
        <v>8978691415</v>
      </c>
      <c r="D2221" s="1">
        <v>44472</v>
      </c>
      <c r="E2221" s="1">
        <v>44502</v>
      </c>
      <c r="F2221">
        <v>4436</v>
      </c>
      <c r="G2221">
        <v>0</v>
      </c>
      <c r="H2221">
        <v>0</v>
      </c>
      <c r="I2221" s="1">
        <v>44497</v>
      </c>
      <c r="J2221">
        <v>25</v>
      </c>
      <c r="K2221">
        <v>0</v>
      </c>
    </row>
    <row r="2222" spans="1:11" x14ac:dyDescent="0.3">
      <c r="A2222" t="s">
        <v>22</v>
      </c>
      <c r="B2222" t="s">
        <v>82</v>
      </c>
      <c r="C2222">
        <v>8983088903</v>
      </c>
      <c r="D2222" s="1">
        <v>43938</v>
      </c>
      <c r="E2222" s="1">
        <v>43968</v>
      </c>
      <c r="F2222">
        <v>4617</v>
      </c>
      <c r="G2222">
        <v>0</v>
      </c>
      <c r="H2222">
        <v>0</v>
      </c>
      <c r="I2222" s="1">
        <v>43965</v>
      </c>
      <c r="J2222">
        <v>27</v>
      </c>
      <c r="K2222">
        <v>0</v>
      </c>
    </row>
    <row r="2223" spans="1:11" x14ac:dyDescent="0.3">
      <c r="A2223" t="s">
        <v>22</v>
      </c>
      <c r="B2223" t="s">
        <v>99</v>
      </c>
      <c r="C2223">
        <v>8984387474</v>
      </c>
      <c r="D2223" s="1">
        <v>44009</v>
      </c>
      <c r="E2223" s="1">
        <v>44039</v>
      </c>
      <c r="F2223">
        <v>5640</v>
      </c>
      <c r="G2223">
        <v>0</v>
      </c>
      <c r="H2223">
        <v>0</v>
      </c>
      <c r="I2223" s="1">
        <v>44033</v>
      </c>
      <c r="J2223">
        <v>24</v>
      </c>
      <c r="K2223">
        <v>0</v>
      </c>
    </row>
    <row r="2224" spans="1:11" x14ac:dyDescent="0.3">
      <c r="A2224" t="s">
        <v>22</v>
      </c>
      <c r="B2224" t="s">
        <v>53</v>
      </c>
      <c r="C2224">
        <v>8996690503</v>
      </c>
      <c r="D2224" s="1">
        <v>44092</v>
      </c>
      <c r="E2224" s="1">
        <v>44122</v>
      </c>
      <c r="F2224">
        <v>6132</v>
      </c>
      <c r="G2224">
        <v>1</v>
      </c>
      <c r="H2224">
        <v>0</v>
      </c>
      <c r="I2224" s="1">
        <v>44129</v>
      </c>
      <c r="J2224">
        <v>37</v>
      </c>
      <c r="K2224">
        <v>7</v>
      </c>
    </row>
    <row r="2225" spans="1:11" x14ac:dyDescent="0.3">
      <c r="A2225" t="s">
        <v>13</v>
      </c>
      <c r="B2225" t="s">
        <v>75</v>
      </c>
      <c r="C2225">
        <v>8455537995</v>
      </c>
      <c r="D2225" s="1">
        <v>44441</v>
      </c>
      <c r="E2225" s="1">
        <v>44471</v>
      </c>
      <c r="F2225">
        <v>4724</v>
      </c>
      <c r="G2225">
        <v>1</v>
      </c>
      <c r="H2225">
        <v>0</v>
      </c>
      <c r="I2225" s="1">
        <v>44467</v>
      </c>
      <c r="J2225">
        <v>26</v>
      </c>
      <c r="K2225">
        <v>0</v>
      </c>
    </row>
    <row r="2226" spans="1:11" x14ac:dyDescent="0.3">
      <c r="A2226" t="s">
        <v>22</v>
      </c>
      <c r="B2226" t="s">
        <v>88</v>
      </c>
      <c r="C2226">
        <v>9010084863</v>
      </c>
      <c r="D2226" s="1">
        <v>44513</v>
      </c>
      <c r="E2226" s="1">
        <v>44543</v>
      </c>
      <c r="F2226">
        <v>5822</v>
      </c>
      <c r="G2226">
        <v>0</v>
      </c>
      <c r="H2226">
        <v>0</v>
      </c>
      <c r="I2226" s="1">
        <v>44542</v>
      </c>
      <c r="J2226">
        <v>29</v>
      </c>
      <c r="K2226">
        <v>0</v>
      </c>
    </row>
    <row r="2227" spans="1:11" x14ac:dyDescent="0.3">
      <c r="A2227" t="s">
        <v>11</v>
      </c>
      <c r="B2227" t="s">
        <v>87</v>
      </c>
      <c r="C2227">
        <v>9010843366</v>
      </c>
      <c r="D2227" s="1">
        <v>43846</v>
      </c>
      <c r="E2227" s="1">
        <v>43876</v>
      </c>
      <c r="F2227">
        <v>4925</v>
      </c>
      <c r="G2227">
        <v>0</v>
      </c>
      <c r="H2227">
        <v>0</v>
      </c>
      <c r="I2227" s="1">
        <v>43869</v>
      </c>
      <c r="J2227">
        <v>23</v>
      </c>
      <c r="K2227">
        <v>0</v>
      </c>
    </row>
    <row r="2228" spans="1:11" x14ac:dyDescent="0.3">
      <c r="A2228" t="s">
        <v>22</v>
      </c>
      <c r="B2228" t="s">
        <v>88</v>
      </c>
      <c r="C2228">
        <v>9012691752</v>
      </c>
      <c r="D2228" s="1">
        <v>44397</v>
      </c>
      <c r="E2228" s="1">
        <v>44427</v>
      </c>
      <c r="F2228">
        <v>3855</v>
      </c>
      <c r="G2228">
        <v>0</v>
      </c>
      <c r="H2228">
        <v>0</v>
      </c>
      <c r="I2228" s="1">
        <v>44423</v>
      </c>
      <c r="J2228">
        <v>26</v>
      </c>
      <c r="K2228">
        <v>0</v>
      </c>
    </row>
    <row r="2229" spans="1:11" x14ac:dyDescent="0.3">
      <c r="A2229" t="s">
        <v>11</v>
      </c>
      <c r="B2229" t="s">
        <v>57</v>
      </c>
      <c r="C2229">
        <v>9012800022</v>
      </c>
      <c r="D2229" s="1">
        <v>44399</v>
      </c>
      <c r="E2229" s="1">
        <v>44429</v>
      </c>
      <c r="F2229">
        <v>3342</v>
      </c>
      <c r="G2229">
        <v>1</v>
      </c>
      <c r="H2229">
        <v>0</v>
      </c>
      <c r="I2229" s="1">
        <v>44437</v>
      </c>
      <c r="J2229">
        <v>38</v>
      </c>
      <c r="K2229">
        <v>8</v>
      </c>
    </row>
    <row r="2230" spans="1:11" x14ac:dyDescent="0.3">
      <c r="A2230" t="s">
        <v>20</v>
      </c>
      <c r="B2230" t="s">
        <v>80</v>
      </c>
      <c r="C2230">
        <v>9013501866</v>
      </c>
      <c r="D2230" s="1">
        <v>44035</v>
      </c>
      <c r="E2230" s="1">
        <v>44065</v>
      </c>
      <c r="F2230">
        <v>5882</v>
      </c>
      <c r="G2230">
        <v>0</v>
      </c>
      <c r="H2230">
        <v>0</v>
      </c>
      <c r="I2230" s="1">
        <v>44056</v>
      </c>
      <c r="J2230">
        <v>21</v>
      </c>
      <c r="K2230">
        <v>0</v>
      </c>
    </row>
    <row r="2231" spans="1:11" x14ac:dyDescent="0.3">
      <c r="A2231" t="s">
        <v>11</v>
      </c>
      <c r="B2231" t="s">
        <v>61</v>
      </c>
      <c r="C2231">
        <v>9016415003</v>
      </c>
      <c r="D2231" s="1">
        <v>44479</v>
      </c>
      <c r="E2231" s="1">
        <v>44509</v>
      </c>
      <c r="F2231">
        <v>4192</v>
      </c>
      <c r="G2231">
        <v>0</v>
      </c>
      <c r="H2231">
        <v>0</v>
      </c>
      <c r="I2231" s="1">
        <v>44503</v>
      </c>
      <c r="J2231">
        <v>24</v>
      </c>
      <c r="K2231">
        <v>0</v>
      </c>
    </row>
    <row r="2232" spans="1:11" x14ac:dyDescent="0.3">
      <c r="A2232" t="s">
        <v>11</v>
      </c>
      <c r="B2232" t="s">
        <v>79</v>
      </c>
      <c r="C2232">
        <v>9018028314</v>
      </c>
      <c r="D2232" s="1">
        <v>44352</v>
      </c>
      <c r="E2232" s="1">
        <v>44382</v>
      </c>
      <c r="F2232">
        <v>5733</v>
      </c>
      <c r="G2232">
        <v>0</v>
      </c>
      <c r="H2232">
        <v>0</v>
      </c>
      <c r="I2232" s="1">
        <v>44367</v>
      </c>
      <c r="J2232">
        <v>15</v>
      </c>
      <c r="K2232">
        <v>0</v>
      </c>
    </row>
    <row r="2233" spans="1:11" x14ac:dyDescent="0.3">
      <c r="A2233" t="s">
        <v>13</v>
      </c>
      <c r="B2233" t="s">
        <v>71</v>
      </c>
      <c r="C2233">
        <v>6109735891</v>
      </c>
      <c r="D2233" s="1">
        <v>44442</v>
      </c>
      <c r="E2233" s="1">
        <v>44472</v>
      </c>
      <c r="F2233">
        <v>9027</v>
      </c>
      <c r="G2233">
        <v>1</v>
      </c>
      <c r="H2233">
        <v>0</v>
      </c>
      <c r="I2233" s="1">
        <v>44460</v>
      </c>
      <c r="J2233">
        <v>18</v>
      </c>
      <c r="K2233">
        <v>0</v>
      </c>
    </row>
    <row r="2234" spans="1:11" x14ac:dyDescent="0.3">
      <c r="A2234" t="s">
        <v>13</v>
      </c>
      <c r="B2234" t="s">
        <v>27</v>
      </c>
      <c r="C2234">
        <v>9027165795</v>
      </c>
      <c r="D2234" s="1">
        <v>44407</v>
      </c>
      <c r="E2234" s="1">
        <v>44437</v>
      </c>
      <c r="F2234">
        <v>6815</v>
      </c>
      <c r="G2234">
        <v>0</v>
      </c>
      <c r="H2234">
        <v>0</v>
      </c>
      <c r="I2234" s="1">
        <v>44414</v>
      </c>
      <c r="J2234">
        <v>7</v>
      </c>
      <c r="K2234">
        <v>0</v>
      </c>
    </row>
    <row r="2235" spans="1:11" x14ac:dyDescent="0.3">
      <c r="A2235" t="s">
        <v>13</v>
      </c>
      <c r="B2235" t="s">
        <v>92</v>
      </c>
      <c r="C2235">
        <v>9028881795</v>
      </c>
      <c r="D2235" s="1">
        <v>44199</v>
      </c>
      <c r="E2235" s="1">
        <v>44229</v>
      </c>
      <c r="F2235">
        <v>6766</v>
      </c>
      <c r="G2235">
        <v>0</v>
      </c>
      <c r="H2235">
        <v>0</v>
      </c>
      <c r="I2235" s="1">
        <v>44228</v>
      </c>
      <c r="J2235">
        <v>29</v>
      </c>
      <c r="K2235">
        <v>0</v>
      </c>
    </row>
    <row r="2236" spans="1:11" x14ac:dyDescent="0.3">
      <c r="A2236" t="s">
        <v>11</v>
      </c>
      <c r="B2236" t="s">
        <v>31</v>
      </c>
      <c r="C2236">
        <v>9037173247</v>
      </c>
      <c r="D2236" s="1">
        <v>44469</v>
      </c>
      <c r="E2236" s="1">
        <v>44499</v>
      </c>
      <c r="F2236">
        <v>6682</v>
      </c>
      <c r="G2236">
        <v>0</v>
      </c>
      <c r="H2236">
        <v>0</v>
      </c>
      <c r="I2236" s="1">
        <v>44470</v>
      </c>
      <c r="J2236">
        <v>1</v>
      </c>
      <c r="K2236">
        <v>0</v>
      </c>
    </row>
    <row r="2237" spans="1:11" x14ac:dyDescent="0.3">
      <c r="A2237" t="s">
        <v>17</v>
      </c>
      <c r="B2237" t="s">
        <v>42</v>
      </c>
      <c r="C2237">
        <v>9037530272</v>
      </c>
      <c r="D2237" s="1">
        <v>44329</v>
      </c>
      <c r="E2237" s="1">
        <v>44359</v>
      </c>
      <c r="F2237">
        <v>3184</v>
      </c>
      <c r="G2237">
        <v>0</v>
      </c>
      <c r="H2237">
        <v>0</v>
      </c>
      <c r="I2237" s="1">
        <v>44352</v>
      </c>
      <c r="J2237">
        <v>23</v>
      </c>
      <c r="K2237">
        <v>0</v>
      </c>
    </row>
    <row r="2238" spans="1:11" x14ac:dyDescent="0.3">
      <c r="A2238" t="s">
        <v>11</v>
      </c>
      <c r="B2238" t="s">
        <v>38</v>
      </c>
      <c r="C2238">
        <v>9039192109</v>
      </c>
      <c r="D2238" s="1">
        <v>43993</v>
      </c>
      <c r="E2238" s="1">
        <v>44023</v>
      </c>
      <c r="F2238">
        <v>2718</v>
      </c>
      <c r="G2238">
        <v>0</v>
      </c>
      <c r="H2238">
        <v>0</v>
      </c>
      <c r="I2238" s="1">
        <v>44023</v>
      </c>
      <c r="J2238">
        <v>30</v>
      </c>
      <c r="K2238">
        <v>0</v>
      </c>
    </row>
    <row r="2239" spans="1:11" x14ac:dyDescent="0.3">
      <c r="A2239" t="s">
        <v>13</v>
      </c>
      <c r="B2239" t="s">
        <v>71</v>
      </c>
      <c r="C2239">
        <v>9042158941</v>
      </c>
      <c r="D2239" s="1">
        <v>44073</v>
      </c>
      <c r="E2239" s="1">
        <v>44103</v>
      </c>
      <c r="F2239">
        <v>7559</v>
      </c>
      <c r="G2239">
        <v>0</v>
      </c>
      <c r="H2239">
        <v>0</v>
      </c>
      <c r="I2239" s="1">
        <v>44080</v>
      </c>
      <c r="J2239">
        <v>7</v>
      </c>
      <c r="K2239">
        <v>0</v>
      </c>
    </row>
    <row r="2240" spans="1:11" x14ac:dyDescent="0.3">
      <c r="A2240" t="s">
        <v>11</v>
      </c>
      <c r="B2240" t="s">
        <v>61</v>
      </c>
      <c r="C2240">
        <v>9046073849</v>
      </c>
      <c r="D2240" s="1">
        <v>43928</v>
      </c>
      <c r="E2240" s="1">
        <v>43958</v>
      </c>
      <c r="F2240">
        <v>8431</v>
      </c>
      <c r="G2240">
        <v>0</v>
      </c>
      <c r="H2240">
        <v>0</v>
      </c>
      <c r="I2240" s="1">
        <v>43967</v>
      </c>
      <c r="J2240">
        <v>39</v>
      </c>
      <c r="K2240">
        <v>9</v>
      </c>
    </row>
    <row r="2241" spans="1:11" x14ac:dyDescent="0.3">
      <c r="A2241" t="s">
        <v>11</v>
      </c>
      <c r="B2241" t="s">
        <v>91</v>
      </c>
      <c r="C2241">
        <v>9052269765</v>
      </c>
      <c r="D2241" s="1">
        <v>44122</v>
      </c>
      <c r="E2241" s="1">
        <v>44152</v>
      </c>
      <c r="F2241">
        <v>9861</v>
      </c>
      <c r="G2241">
        <v>0</v>
      </c>
      <c r="H2241">
        <v>0</v>
      </c>
      <c r="I2241" s="1">
        <v>44142</v>
      </c>
      <c r="J2241">
        <v>20</v>
      </c>
      <c r="K2241">
        <v>0</v>
      </c>
    </row>
    <row r="2242" spans="1:11" x14ac:dyDescent="0.3">
      <c r="A2242" t="s">
        <v>22</v>
      </c>
      <c r="B2242" t="s">
        <v>78</v>
      </c>
      <c r="C2242">
        <v>9054937897</v>
      </c>
      <c r="D2242" s="1">
        <v>43934</v>
      </c>
      <c r="E2242" s="1">
        <v>43964</v>
      </c>
      <c r="F2242">
        <v>6149</v>
      </c>
      <c r="G2242">
        <v>0</v>
      </c>
      <c r="H2242">
        <v>0</v>
      </c>
      <c r="I2242" s="1">
        <v>43960</v>
      </c>
      <c r="J2242">
        <v>26</v>
      </c>
      <c r="K2242">
        <v>0</v>
      </c>
    </row>
    <row r="2243" spans="1:11" x14ac:dyDescent="0.3">
      <c r="A2243" t="s">
        <v>11</v>
      </c>
      <c r="B2243" t="s">
        <v>39</v>
      </c>
      <c r="C2243">
        <v>9057872088</v>
      </c>
      <c r="D2243" s="1">
        <v>44233</v>
      </c>
      <c r="E2243" s="1">
        <v>44263</v>
      </c>
      <c r="F2243">
        <v>8093</v>
      </c>
      <c r="G2243">
        <v>0</v>
      </c>
      <c r="H2243">
        <v>0</v>
      </c>
      <c r="I2243" s="1">
        <v>44259</v>
      </c>
      <c r="J2243">
        <v>26</v>
      </c>
      <c r="K2243">
        <v>0</v>
      </c>
    </row>
    <row r="2244" spans="1:11" x14ac:dyDescent="0.3">
      <c r="A2244" t="s">
        <v>22</v>
      </c>
      <c r="B2244" t="s">
        <v>103</v>
      </c>
      <c r="C2244">
        <v>9061983609</v>
      </c>
      <c r="D2244" s="1">
        <v>44349</v>
      </c>
      <c r="E2244" s="1">
        <v>44379</v>
      </c>
      <c r="F2244">
        <v>6786</v>
      </c>
      <c r="G2244">
        <v>0</v>
      </c>
      <c r="H2244">
        <v>0</v>
      </c>
      <c r="I2244" s="1">
        <v>44375</v>
      </c>
      <c r="J2244">
        <v>26</v>
      </c>
      <c r="K2244">
        <v>0</v>
      </c>
    </row>
    <row r="2245" spans="1:11" x14ac:dyDescent="0.3">
      <c r="A2245" t="s">
        <v>20</v>
      </c>
      <c r="B2245" t="s">
        <v>69</v>
      </c>
      <c r="C2245">
        <v>9065240153</v>
      </c>
      <c r="D2245" s="1">
        <v>43941</v>
      </c>
      <c r="E2245" s="1">
        <v>43971</v>
      </c>
      <c r="F2245">
        <v>5494</v>
      </c>
      <c r="G2245">
        <v>0</v>
      </c>
      <c r="H2245">
        <v>0</v>
      </c>
      <c r="I2245" s="1">
        <v>43968</v>
      </c>
      <c r="J2245">
        <v>27</v>
      </c>
      <c r="K2245">
        <v>0</v>
      </c>
    </row>
    <row r="2246" spans="1:11" x14ac:dyDescent="0.3">
      <c r="A2246" t="s">
        <v>20</v>
      </c>
      <c r="B2246" t="s">
        <v>25</v>
      </c>
      <c r="C2246">
        <v>9069342751</v>
      </c>
      <c r="D2246" s="1">
        <v>44071</v>
      </c>
      <c r="E2246" s="1">
        <v>44101</v>
      </c>
      <c r="F2246">
        <v>6955</v>
      </c>
      <c r="G2246">
        <v>0</v>
      </c>
      <c r="H2246">
        <v>0</v>
      </c>
      <c r="I2246" s="1">
        <v>44097</v>
      </c>
      <c r="J2246">
        <v>26</v>
      </c>
      <c r="K2246">
        <v>0</v>
      </c>
    </row>
    <row r="2247" spans="1:11" x14ac:dyDescent="0.3">
      <c r="A2247" t="s">
        <v>13</v>
      </c>
      <c r="B2247" t="s">
        <v>62</v>
      </c>
      <c r="C2247">
        <v>806089606</v>
      </c>
      <c r="D2247" s="1">
        <v>44451</v>
      </c>
      <c r="E2247" s="1">
        <v>44481</v>
      </c>
      <c r="F2247">
        <v>7618</v>
      </c>
      <c r="G2247">
        <v>1</v>
      </c>
      <c r="H2247">
        <v>1</v>
      </c>
      <c r="I2247" s="1">
        <v>44474</v>
      </c>
      <c r="J2247">
        <v>23</v>
      </c>
      <c r="K2247">
        <v>0</v>
      </c>
    </row>
    <row r="2248" spans="1:11" x14ac:dyDescent="0.3">
      <c r="A2248" t="s">
        <v>11</v>
      </c>
      <c r="B2248" t="s">
        <v>91</v>
      </c>
      <c r="C2248">
        <v>9073174131</v>
      </c>
      <c r="D2248" s="1">
        <v>44236</v>
      </c>
      <c r="E2248" s="1">
        <v>44266</v>
      </c>
      <c r="F2248">
        <v>9297</v>
      </c>
      <c r="G2248">
        <v>0</v>
      </c>
      <c r="H2248">
        <v>0</v>
      </c>
      <c r="I2248" s="1">
        <v>44246</v>
      </c>
      <c r="J2248">
        <v>10</v>
      </c>
      <c r="K2248">
        <v>0</v>
      </c>
    </row>
    <row r="2249" spans="1:11" x14ac:dyDescent="0.3">
      <c r="A2249" t="s">
        <v>22</v>
      </c>
      <c r="B2249" t="s">
        <v>82</v>
      </c>
      <c r="C2249">
        <v>9077886672</v>
      </c>
      <c r="D2249" s="1">
        <v>44080</v>
      </c>
      <c r="E2249" s="1">
        <v>44110</v>
      </c>
      <c r="F2249">
        <v>3023</v>
      </c>
      <c r="G2249">
        <v>0</v>
      </c>
      <c r="H2249">
        <v>0</v>
      </c>
      <c r="I2249" s="1">
        <v>44096</v>
      </c>
      <c r="J2249">
        <v>16</v>
      </c>
      <c r="K2249">
        <v>0</v>
      </c>
    </row>
    <row r="2250" spans="1:11" x14ac:dyDescent="0.3">
      <c r="A2250" t="s">
        <v>20</v>
      </c>
      <c r="B2250" t="s">
        <v>111</v>
      </c>
      <c r="C2250">
        <v>9080028887</v>
      </c>
      <c r="D2250" s="1">
        <v>43892</v>
      </c>
      <c r="E2250" s="1">
        <v>43922</v>
      </c>
      <c r="F2250">
        <v>4597</v>
      </c>
      <c r="G2250">
        <v>0</v>
      </c>
      <c r="H2250">
        <v>0</v>
      </c>
      <c r="I2250" s="1">
        <v>43930</v>
      </c>
      <c r="J2250">
        <v>38</v>
      </c>
      <c r="K2250">
        <v>8</v>
      </c>
    </row>
    <row r="2251" spans="1:11" x14ac:dyDescent="0.3">
      <c r="A2251" t="s">
        <v>20</v>
      </c>
      <c r="B2251" t="s">
        <v>60</v>
      </c>
      <c r="C2251">
        <v>9081761696</v>
      </c>
      <c r="D2251" s="1">
        <v>44396</v>
      </c>
      <c r="E2251" s="1">
        <v>44426</v>
      </c>
      <c r="F2251">
        <v>6501</v>
      </c>
      <c r="G2251">
        <v>0</v>
      </c>
      <c r="H2251">
        <v>0</v>
      </c>
      <c r="I2251" s="1">
        <v>44411</v>
      </c>
      <c r="J2251">
        <v>15</v>
      </c>
      <c r="K2251">
        <v>0</v>
      </c>
    </row>
    <row r="2252" spans="1:11" x14ac:dyDescent="0.3">
      <c r="A2252" t="s">
        <v>13</v>
      </c>
      <c r="B2252" t="s">
        <v>35</v>
      </c>
      <c r="C2252">
        <v>9083415808</v>
      </c>
      <c r="D2252" s="1">
        <v>44464</v>
      </c>
      <c r="E2252" s="1">
        <v>44494</v>
      </c>
      <c r="F2252">
        <v>5638</v>
      </c>
      <c r="G2252">
        <v>0</v>
      </c>
      <c r="H2252">
        <v>0</v>
      </c>
      <c r="I2252" s="1">
        <v>44489</v>
      </c>
      <c r="J2252">
        <v>25</v>
      </c>
      <c r="K2252">
        <v>0</v>
      </c>
    </row>
    <row r="2253" spans="1:11" x14ac:dyDescent="0.3">
      <c r="A2253" t="s">
        <v>13</v>
      </c>
      <c r="B2253" t="s">
        <v>29</v>
      </c>
      <c r="C2253">
        <v>9086013190</v>
      </c>
      <c r="D2253" s="1">
        <v>44211</v>
      </c>
      <c r="E2253" s="1">
        <v>44241</v>
      </c>
      <c r="F2253">
        <v>6011</v>
      </c>
      <c r="G2253">
        <v>0</v>
      </c>
      <c r="H2253">
        <v>0</v>
      </c>
      <c r="I2253" s="1">
        <v>44254</v>
      </c>
      <c r="J2253">
        <v>43</v>
      </c>
      <c r="K2253">
        <v>13</v>
      </c>
    </row>
    <row r="2254" spans="1:11" x14ac:dyDescent="0.3">
      <c r="A2254" t="s">
        <v>11</v>
      </c>
      <c r="B2254" t="s">
        <v>110</v>
      </c>
      <c r="C2254">
        <v>9089611762</v>
      </c>
      <c r="D2254" s="1">
        <v>44359</v>
      </c>
      <c r="E2254" s="1">
        <v>44389</v>
      </c>
      <c r="F2254">
        <v>9172</v>
      </c>
      <c r="G2254">
        <v>0</v>
      </c>
      <c r="H2254">
        <v>0</v>
      </c>
      <c r="I2254" s="1">
        <v>44379</v>
      </c>
      <c r="J2254">
        <v>20</v>
      </c>
      <c r="K2254">
        <v>0</v>
      </c>
    </row>
    <row r="2255" spans="1:11" x14ac:dyDescent="0.3">
      <c r="A2255" t="s">
        <v>11</v>
      </c>
      <c r="B2255" t="s">
        <v>12</v>
      </c>
      <c r="C2255">
        <v>9091156209</v>
      </c>
      <c r="D2255" s="1">
        <v>44168</v>
      </c>
      <c r="E2255" s="1">
        <v>44198</v>
      </c>
      <c r="F2255">
        <v>5247</v>
      </c>
      <c r="G2255">
        <v>0</v>
      </c>
      <c r="H2255">
        <v>0</v>
      </c>
      <c r="I2255" s="1">
        <v>44184</v>
      </c>
      <c r="J2255">
        <v>16</v>
      </c>
      <c r="K2255">
        <v>0</v>
      </c>
    </row>
    <row r="2256" spans="1:11" x14ac:dyDescent="0.3">
      <c r="A2256" t="s">
        <v>20</v>
      </c>
      <c r="B2256" t="s">
        <v>90</v>
      </c>
      <c r="C2256">
        <v>9092385558</v>
      </c>
      <c r="D2256" s="1">
        <v>44113</v>
      </c>
      <c r="E2256" s="1">
        <v>44143</v>
      </c>
      <c r="F2256">
        <v>1877</v>
      </c>
      <c r="G2256">
        <v>0</v>
      </c>
      <c r="H2256">
        <v>0</v>
      </c>
      <c r="I2256" s="1">
        <v>44144</v>
      </c>
      <c r="J2256">
        <v>31</v>
      </c>
      <c r="K2256">
        <v>1</v>
      </c>
    </row>
    <row r="2257" spans="1:11" x14ac:dyDescent="0.3">
      <c r="A2257" t="s">
        <v>11</v>
      </c>
      <c r="B2257" t="s">
        <v>55</v>
      </c>
      <c r="C2257">
        <v>9094577240</v>
      </c>
      <c r="D2257" s="1">
        <v>44023</v>
      </c>
      <c r="E2257" s="1">
        <v>44053</v>
      </c>
      <c r="F2257">
        <v>7360</v>
      </c>
      <c r="G2257">
        <v>0</v>
      </c>
      <c r="H2257">
        <v>0</v>
      </c>
      <c r="I2257" s="1">
        <v>44067</v>
      </c>
      <c r="J2257">
        <v>44</v>
      </c>
      <c r="K2257">
        <v>14</v>
      </c>
    </row>
    <row r="2258" spans="1:11" x14ac:dyDescent="0.3">
      <c r="A2258" t="s">
        <v>13</v>
      </c>
      <c r="B2258" t="s">
        <v>32</v>
      </c>
      <c r="C2258">
        <v>9095475537</v>
      </c>
      <c r="D2258" s="1">
        <v>44362</v>
      </c>
      <c r="E2258" s="1">
        <v>44392</v>
      </c>
      <c r="F2258">
        <v>9356</v>
      </c>
      <c r="G2258">
        <v>0</v>
      </c>
      <c r="H2258">
        <v>0</v>
      </c>
      <c r="I2258" s="1">
        <v>44385</v>
      </c>
      <c r="J2258">
        <v>23</v>
      </c>
      <c r="K2258">
        <v>0</v>
      </c>
    </row>
    <row r="2259" spans="1:11" x14ac:dyDescent="0.3">
      <c r="A2259" t="s">
        <v>11</v>
      </c>
      <c r="B2259" t="s">
        <v>44</v>
      </c>
      <c r="C2259">
        <v>9097859581</v>
      </c>
      <c r="D2259" s="1">
        <v>44220</v>
      </c>
      <c r="E2259" s="1">
        <v>44250</v>
      </c>
      <c r="F2259">
        <v>4464</v>
      </c>
      <c r="G2259">
        <v>0</v>
      </c>
      <c r="H2259">
        <v>0</v>
      </c>
      <c r="I2259" s="1">
        <v>44238</v>
      </c>
      <c r="J2259">
        <v>18</v>
      </c>
      <c r="K2259">
        <v>0</v>
      </c>
    </row>
    <row r="2260" spans="1:11" x14ac:dyDescent="0.3">
      <c r="A2260" t="s">
        <v>22</v>
      </c>
      <c r="B2260" t="s">
        <v>96</v>
      </c>
      <c r="C2260">
        <v>9099988532</v>
      </c>
      <c r="D2260" s="1">
        <v>44163</v>
      </c>
      <c r="E2260" s="1">
        <v>44193</v>
      </c>
      <c r="F2260">
        <v>2432</v>
      </c>
      <c r="G2260">
        <v>0</v>
      </c>
      <c r="H2260">
        <v>0</v>
      </c>
      <c r="I2260" s="1">
        <v>44190</v>
      </c>
      <c r="J2260">
        <v>27</v>
      </c>
      <c r="K2260">
        <v>0</v>
      </c>
    </row>
    <row r="2261" spans="1:11" x14ac:dyDescent="0.3">
      <c r="A2261" t="s">
        <v>11</v>
      </c>
      <c r="B2261" t="s">
        <v>114</v>
      </c>
      <c r="C2261">
        <v>9108099905</v>
      </c>
      <c r="D2261" s="1">
        <v>43953</v>
      </c>
      <c r="E2261" s="1">
        <v>43983</v>
      </c>
      <c r="F2261">
        <v>7330</v>
      </c>
      <c r="G2261">
        <v>0</v>
      </c>
      <c r="H2261">
        <v>0</v>
      </c>
      <c r="I2261" s="1">
        <v>43970</v>
      </c>
      <c r="J2261">
        <v>17</v>
      </c>
      <c r="K2261">
        <v>0</v>
      </c>
    </row>
    <row r="2262" spans="1:11" x14ac:dyDescent="0.3">
      <c r="A2262" t="s">
        <v>22</v>
      </c>
      <c r="B2262" t="s">
        <v>72</v>
      </c>
      <c r="C2262">
        <v>9111152226</v>
      </c>
      <c r="D2262" s="1">
        <v>44099</v>
      </c>
      <c r="E2262" s="1">
        <v>44129</v>
      </c>
      <c r="F2262">
        <v>4424</v>
      </c>
      <c r="G2262">
        <v>0</v>
      </c>
      <c r="H2262">
        <v>0</v>
      </c>
      <c r="I2262" s="1">
        <v>44123</v>
      </c>
      <c r="J2262">
        <v>24</v>
      </c>
      <c r="K2262">
        <v>0</v>
      </c>
    </row>
    <row r="2263" spans="1:11" x14ac:dyDescent="0.3">
      <c r="A2263" t="s">
        <v>13</v>
      </c>
      <c r="B2263" t="s">
        <v>41</v>
      </c>
      <c r="C2263">
        <v>2739453651</v>
      </c>
      <c r="D2263" s="1">
        <v>44453</v>
      </c>
      <c r="E2263" s="1">
        <v>44483</v>
      </c>
      <c r="F2263">
        <v>6014</v>
      </c>
      <c r="G2263">
        <v>1</v>
      </c>
      <c r="H2263">
        <v>1</v>
      </c>
      <c r="I2263" s="1">
        <v>44485</v>
      </c>
      <c r="J2263">
        <v>32</v>
      </c>
      <c r="K2263">
        <v>2</v>
      </c>
    </row>
    <row r="2264" spans="1:11" x14ac:dyDescent="0.3">
      <c r="A2264" t="s">
        <v>11</v>
      </c>
      <c r="B2264" t="s">
        <v>39</v>
      </c>
      <c r="C2264">
        <v>9121577010</v>
      </c>
      <c r="D2264" s="1">
        <v>44467</v>
      </c>
      <c r="E2264" s="1">
        <v>44497</v>
      </c>
      <c r="F2264">
        <v>7625</v>
      </c>
      <c r="G2264">
        <v>0</v>
      </c>
      <c r="H2264">
        <v>0</v>
      </c>
      <c r="I2264" s="1">
        <v>44493</v>
      </c>
      <c r="J2264">
        <v>26</v>
      </c>
      <c r="K2264">
        <v>0</v>
      </c>
    </row>
    <row r="2265" spans="1:11" x14ac:dyDescent="0.3">
      <c r="A2265" t="s">
        <v>17</v>
      </c>
      <c r="B2265" t="s">
        <v>18</v>
      </c>
      <c r="C2265">
        <v>9124590748</v>
      </c>
      <c r="D2265" s="1">
        <v>44347</v>
      </c>
      <c r="E2265" s="1">
        <v>44377</v>
      </c>
      <c r="F2265">
        <v>6651</v>
      </c>
      <c r="G2265">
        <v>0</v>
      </c>
      <c r="H2265">
        <v>0</v>
      </c>
      <c r="I2265" s="1">
        <v>44363</v>
      </c>
      <c r="J2265">
        <v>16</v>
      </c>
      <c r="K2265">
        <v>0</v>
      </c>
    </row>
    <row r="2266" spans="1:11" x14ac:dyDescent="0.3">
      <c r="A2266" t="s">
        <v>11</v>
      </c>
      <c r="B2266" t="s">
        <v>38</v>
      </c>
      <c r="C2266">
        <v>9146955602</v>
      </c>
      <c r="D2266" s="1">
        <v>43968</v>
      </c>
      <c r="E2266" s="1">
        <v>43998</v>
      </c>
      <c r="F2266">
        <v>3884</v>
      </c>
      <c r="G2266">
        <v>0</v>
      </c>
      <c r="H2266">
        <v>0</v>
      </c>
      <c r="I2266" s="1">
        <v>43996</v>
      </c>
      <c r="J2266">
        <v>28</v>
      </c>
      <c r="K2266">
        <v>0</v>
      </c>
    </row>
    <row r="2267" spans="1:11" x14ac:dyDescent="0.3">
      <c r="A2267" t="s">
        <v>13</v>
      </c>
      <c r="B2267" t="s">
        <v>106</v>
      </c>
      <c r="C2267">
        <v>3922850581</v>
      </c>
      <c r="D2267" s="1">
        <v>44456</v>
      </c>
      <c r="E2267" s="1">
        <v>44486</v>
      </c>
      <c r="F2267">
        <v>7287</v>
      </c>
      <c r="G2267">
        <v>1</v>
      </c>
      <c r="H2267">
        <v>1</v>
      </c>
      <c r="I2267" s="1">
        <v>44513</v>
      </c>
      <c r="J2267">
        <v>57</v>
      </c>
      <c r="K2267">
        <v>27</v>
      </c>
    </row>
    <row r="2268" spans="1:11" x14ac:dyDescent="0.3">
      <c r="A2268" t="s">
        <v>13</v>
      </c>
      <c r="B2268" t="s">
        <v>62</v>
      </c>
      <c r="C2268">
        <v>9163369386</v>
      </c>
      <c r="D2268" s="1">
        <v>43986</v>
      </c>
      <c r="E2268" s="1">
        <v>44016</v>
      </c>
      <c r="F2268">
        <v>4375</v>
      </c>
      <c r="G2268">
        <v>0</v>
      </c>
      <c r="H2268">
        <v>0</v>
      </c>
      <c r="I2268" s="1">
        <v>44007</v>
      </c>
      <c r="J2268">
        <v>21</v>
      </c>
      <c r="K2268">
        <v>0</v>
      </c>
    </row>
    <row r="2269" spans="1:11" x14ac:dyDescent="0.3">
      <c r="A2269" t="s">
        <v>11</v>
      </c>
      <c r="B2269" t="s">
        <v>57</v>
      </c>
      <c r="C2269">
        <v>9166038468</v>
      </c>
      <c r="D2269" s="1">
        <v>44411</v>
      </c>
      <c r="E2269" s="1">
        <v>44441</v>
      </c>
      <c r="F2269">
        <v>6973</v>
      </c>
      <c r="G2269">
        <v>0</v>
      </c>
      <c r="H2269">
        <v>0</v>
      </c>
      <c r="I2269" s="1">
        <v>44442</v>
      </c>
      <c r="J2269">
        <v>31</v>
      </c>
      <c r="K2269">
        <v>1</v>
      </c>
    </row>
    <row r="2270" spans="1:11" x14ac:dyDescent="0.3">
      <c r="A2270" t="s">
        <v>22</v>
      </c>
      <c r="B2270" t="s">
        <v>86</v>
      </c>
      <c r="C2270">
        <v>9169343910</v>
      </c>
      <c r="D2270" s="1">
        <v>44242</v>
      </c>
      <c r="E2270" s="1">
        <v>44272</v>
      </c>
      <c r="F2270">
        <v>5229</v>
      </c>
      <c r="G2270">
        <v>0</v>
      </c>
      <c r="H2270">
        <v>0</v>
      </c>
      <c r="I2270" s="1">
        <v>44259</v>
      </c>
      <c r="J2270">
        <v>17</v>
      </c>
      <c r="K2270">
        <v>0</v>
      </c>
    </row>
    <row r="2271" spans="1:11" x14ac:dyDescent="0.3">
      <c r="A2271" t="s">
        <v>11</v>
      </c>
      <c r="B2271" t="s">
        <v>55</v>
      </c>
      <c r="C2271">
        <v>9171870990</v>
      </c>
      <c r="D2271" s="1">
        <v>44274</v>
      </c>
      <c r="E2271" s="1">
        <v>44304</v>
      </c>
      <c r="F2271">
        <v>8799</v>
      </c>
      <c r="G2271">
        <v>0</v>
      </c>
      <c r="H2271">
        <v>0</v>
      </c>
      <c r="I2271" s="1">
        <v>44314</v>
      </c>
      <c r="J2271">
        <v>40</v>
      </c>
      <c r="K2271">
        <v>10</v>
      </c>
    </row>
    <row r="2272" spans="1:11" x14ac:dyDescent="0.3">
      <c r="A2272" t="s">
        <v>22</v>
      </c>
      <c r="B2272" t="s">
        <v>65</v>
      </c>
      <c r="C2272">
        <v>9176928131</v>
      </c>
      <c r="D2272" s="1">
        <v>44338</v>
      </c>
      <c r="E2272" s="1">
        <v>44368</v>
      </c>
      <c r="F2272">
        <v>7786</v>
      </c>
      <c r="G2272">
        <v>0</v>
      </c>
      <c r="H2272">
        <v>0</v>
      </c>
      <c r="I2272" s="1">
        <v>44354</v>
      </c>
      <c r="J2272">
        <v>16</v>
      </c>
      <c r="K2272">
        <v>0</v>
      </c>
    </row>
    <row r="2273" spans="1:11" x14ac:dyDescent="0.3">
      <c r="A2273" t="s">
        <v>20</v>
      </c>
      <c r="B2273" t="s">
        <v>69</v>
      </c>
      <c r="C2273">
        <v>9180666472</v>
      </c>
      <c r="D2273" s="1">
        <v>43874</v>
      </c>
      <c r="E2273" s="1">
        <v>43904</v>
      </c>
      <c r="F2273">
        <v>6828</v>
      </c>
      <c r="G2273">
        <v>0</v>
      </c>
      <c r="H2273">
        <v>0</v>
      </c>
      <c r="I2273" s="1">
        <v>43909</v>
      </c>
      <c r="J2273">
        <v>35</v>
      </c>
      <c r="K2273">
        <v>5</v>
      </c>
    </row>
    <row r="2274" spans="1:11" x14ac:dyDescent="0.3">
      <c r="A2274" t="s">
        <v>11</v>
      </c>
      <c r="B2274" t="s">
        <v>91</v>
      </c>
      <c r="C2274">
        <v>9183796742</v>
      </c>
      <c r="D2274" s="1">
        <v>43903</v>
      </c>
      <c r="E2274" s="1">
        <v>43933</v>
      </c>
      <c r="F2274">
        <v>8185</v>
      </c>
      <c r="G2274">
        <v>0</v>
      </c>
      <c r="H2274">
        <v>0</v>
      </c>
      <c r="I2274" s="1">
        <v>43916</v>
      </c>
      <c r="J2274">
        <v>13</v>
      </c>
      <c r="K2274">
        <v>0</v>
      </c>
    </row>
    <row r="2275" spans="1:11" x14ac:dyDescent="0.3">
      <c r="A2275" t="s">
        <v>13</v>
      </c>
      <c r="B2275" t="s">
        <v>29</v>
      </c>
      <c r="C2275">
        <v>9184635048</v>
      </c>
      <c r="D2275" s="1">
        <v>44482</v>
      </c>
      <c r="E2275" s="1">
        <v>44512</v>
      </c>
      <c r="F2275">
        <v>6825</v>
      </c>
      <c r="G2275">
        <v>1</v>
      </c>
      <c r="H2275">
        <v>1</v>
      </c>
      <c r="I2275" s="1">
        <v>44516</v>
      </c>
      <c r="J2275">
        <v>34</v>
      </c>
      <c r="K2275">
        <v>4</v>
      </c>
    </row>
    <row r="2276" spans="1:11" x14ac:dyDescent="0.3">
      <c r="A2276" t="s">
        <v>20</v>
      </c>
      <c r="B2276" t="s">
        <v>90</v>
      </c>
      <c r="C2276">
        <v>9186926292</v>
      </c>
      <c r="D2276" s="1">
        <v>44253</v>
      </c>
      <c r="E2276" s="1">
        <v>44283</v>
      </c>
      <c r="F2276">
        <v>2637</v>
      </c>
      <c r="G2276">
        <v>0</v>
      </c>
      <c r="H2276">
        <v>0</v>
      </c>
      <c r="I2276" s="1">
        <v>44286</v>
      </c>
      <c r="J2276">
        <v>33</v>
      </c>
      <c r="K2276">
        <v>3</v>
      </c>
    </row>
    <row r="2277" spans="1:11" x14ac:dyDescent="0.3">
      <c r="A2277" t="s">
        <v>17</v>
      </c>
      <c r="B2277" t="s">
        <v>93</v>
      </c>
      <c r="C2277">
        <v>9188803308</v>
      </c>
      <c r="D2277" s="1">
        <v>44399</v>
      </c>
      <c r="E2277" s="1">
        <v>44429</v>
      </c>
      <c r="F2277">
        <v>6757</v>
      </c>
      <c r="G2277">
        <v>0</v>
      </c>
      <c r="H2277">
        <v>0</v>
      </c>
      <c r="I2277" s="1">
        <v>44415</v>
      </c>
      <c r="J2277">
        <v>16</v>
      </c>
      <c r="K2277">
        <v>0</v>
      </c>
    </row>
    <row r="2278" spans="1:11" x14ac:dyDescent="0.3">
      <c r="A2278" t="s">
        <v>20</v>
      </c>
      <c r="B2278" t="s">
        <v>21</v>
      </c>
      <c r="C2278">
        <v>9188939939</v>
      </c>
      <c r="D2278" s="1">
        <v>44499</v>
      </c>
      <c r="E2278" s="1">
        <v>44529</v>
      </c>
      <c r="F2278">
        <v>5716</v>
      </c>
      <c r="G2278">
        <v>0</v>
      </c>
      <c r="H2278">
        <v>0</v>
      </c>
      <c r="I2278" s="1">
        <v>44535</v>
      </c>
      <c r="J2278">
        <v>36</v>
      </c>
      <c r="K2278">
        <v>6</v>
      </c>
    </row>
    <row r="2279" spans="1:11" x14ac:dyDescent="0.3">
      <c r="A2279" t="s">
        <v>11</v>
      </c>
      <c r="B2279" t="s">
        <v>54</v>
      </c>
      <c r="C2279">
        <v>9189385048</v>
      </c>
      <c r="D2279" s="1">
        <v>44486</v>
      </c>
      <c r="E2279" s="1">
        <v>44516</v>
      </c>
      <c r="F2279">
        <v>6537</v>
      </c>
      <c r="G2279">
        <v>0</v>
      </c>
      <c r="H2279">
        <v>0</v>
      </c>
      <c r="I2279" s="1">
        <v>44501</v>
      </c>
      <c r="J2279">
        <v>15</v>
      </c>
      <c r="K2279">
        <v>0</v>
      </c>
    </row>
    <row r="2280" spans="1:11" x14ac:dyDescent="0.3">
      <c r="A2280" t="s">
        <v>13</v>
      </c>
      <c r="B2280" t="s">
        <v>62</v>
      </c>
      <c r="C2280">
        <v>9191319419</v>
      </c>
      <c r="D2280" s="1">
        <v>44190</v>
      </c>
      <c r="E2280" s="1">
        <v>44220</v>
      </c>
      <c r="F2280">
        <v>5859</v>
      </c>
      <c r="G2280">
        <v>0</v>
      </c>
      <c r="H2280">
        <v>0</v>
      </c>
      <c r="I2280" s="1">
        <v>44219</v>
      </c>
      <c r="J2280">
        <v>29</v>
      </c>
      <c r="K2280">
        <v>0</v>
      </c>
    </row>
    <row r="2281" spans="1:11" x14ac:dyDescent="0.3">
      <c r="A2281" t="s">
        <v>20</v>
      </c>
      <c r="B2281" t="s">
        <v>69</v>
      </c>
      <c r="C2281">
        <v>9192101573</v>
      </c>
      <c r="D2281" s="1">
        <v>44383</v>
      </c>
      <c r="E2281" s="1">
        <v>44413</v>
      </c>
      <c r="F2281">
        <v>1309</v>
      </c>
      <c r="G2281">
        <v>0</v>
      </c>
      <c r="H2281">
        <v>0</v>
      </c>
      <c r="I2281" s="1">
        <v>44410</v>
      </c>
      <c r="J2281">
        <v>27</v>
      </c>
      <c r="K2281">
        <v>0</v>
      </c>
    </row>
    <row r="2282" spans="1:11" x14ac:dyDescent="0.3">
      <c r="A2282" t="s">
        <v>17</v>
      </c>
      <c r="B2282" t="s">
        <v>40</v>
      </c>
      <c r="C2282">
        <v>9193816294</v>
      </c>
      <c r="D2282" s="1">
        <v>44430</v>
      </c>
      <c r="E2282" s="1">
        <v>44460</v>
      </c>
      <c r="F2282">
        <v>5885</v>
      </c>
      <c r="G2282">
        <v>0</v>
      </c>
      <c r="H2282">
        <v>0</v>
      </c>
      <c r="I2282" s="1">
        <v>44458</v>
      </c>
      <c r="J2282">
        <v>28</v>
      </c>
      <c r="K2282">
        <v>0</v>
      </c>
    </row>
    <row r="2283" spans="1:11" x14ac:dyDescent="0.3">
      <c r="A2283" t="s">
        <v>13</v>
      </c>
      <c r="B2283" t="s">
        <v>75</v>
      </c>
      <c r="C2283">
        <v>9540987941</v>
      </c>
      <c r="D2283" s="1">
        <v>44458</v>
      </c>
      <c r="E2283" s="1">
        <v>44488</v>
      </c>
      <c r="F2283">
        <v>3390</v>
      </c>
      <c r="G2283">
        <v>1</v>
      </c>
      <c r="H2283">
        <v>1</v>
      </c>
      <c r="I2283" s="1">
        <v>44508</v>
      </c>
      <c r="J2283">
        <v>50</v>
      </c>
      <c r="K2283">
        <v>20</v>
      </c>
    </row>
    <row r="2284" spans="1:11" x14ac:dyDescent="0.3">
      <c r="A2284" t="s">
        <v>17</v>
      </c>
      <c r="B2284" t="s">
        <v>52</v>
      </c>
      <c r="C2284">
        <v>9200291512</v>
      </c>
      <c r="D2284" s="1">
        <v>43962</v>
      </c>
      <c r="E2284" s="1">
        <v>43992</v>
      </c>
      <c r="F2284">
        <v>5492</v>
      </c>
      <c r="G2284">
        <v>1</v>
      </c>
      <c r="H2284">
        <v>0</v>
      </c>
      <c r="I2284" s="1">
        <v>44016</v>
      </c>
      <c r="J2284">
        <v>54</v>
      </c>
      <c r="K2284">
        <v>24</v>
      </c>
    </row>
    <row r="2285" spans="1:11" x14ac:dyDescent="0.3">
      <c r="A2285" t="s">
        <v>17</v>
      </c>
      <c r="B2285" t="s">
        <v>42</v>
      </c>
      <c r="C2285">
        <v>9200902255</v>
      </c>
      <c r="D2285" s="1">
        <v>44389</v>
      </c>
      <c r="E2285" s="1">
        <v>44419</v>
      </c>
      <c r="F2285">
        <v>2625</v>
      </c>
      <c r="G2285">
        <v>1</v>
      </c>
      <c r="H2285">
        <v>0</v>
      </c>
      <c r="I2285" s="1">
        <v>44424</v>
      </c>
      <c r="J2285">
        <v>35</v>
      </c>
      <c r="K2285">
        <v>5</v>
      </c>
    </row>
    <row r="2286" spans="1:11" x14ac:dyDescent="0.3">
      <c r="A2286" t="s">
        <v>22</v>
      </c>
      <c r="B2286" t="s">
        <v>86</v>
      </c>
      <c r="C2286">
        <v>9201510343</v>
      </c>
      <c r="D2286" s="1">
        <v>43941</v>
      </c>
      <c r="E2286" s="1">
        <v>43971</v>
      </c>
      <c r="F2286">
        <v>5206</v>
      </c>
      <c r="G2286">
        <v>0</v>
      </c>
      <c r="H2286">
        <v>0</v>
      </c>
      <c r="I2286" s="1">
        <v>43955</v>
      </c>
      <c r="J2286">
        <v>14</v>
      </c>
      <c r="K2286">
        <v>0</v>
      </c>
    </row>
    <row r="2287" spans="1:11" x14ac:dyDescent="0.3">
      <c r="A2287" t="s">
        <v>22</v>
      </c>
      <c r="B2287" t="s">
        <v>26</v>
      </c>
      <c r="C2287">
        <v>9202536124</v>
      </c>
      <c r="D2287" s="1">
        <v>44368</v>
      </c>
      <c r="E2287" s="1">
        <v>44398</v>
      </c>
      <c r="F2287">
        <v>8106</v>
      </c>
      <c r="G2287">
        <v>0</v>
      </c>
      <c r="H2287">
        <v>0</v>
      </c>
      <c r="I2287" s="1">
        <v>44377</v>
      </c>
      <c r="J2287">
        <v>9</v>
      </c>
      <c r="K2287">
        <v>0</v>
      </c>
    </row>
    <row r="2288" spans="1:11" x14ac:dyDescent="0.3">
      <c r="A2288" t="s">
        <v>20</v>
      </c>
      <c r="B2288" t="s">
        <v>46</v>
      </c>
      <c r="C2288">
        <v>9215762028</v>
      </c>
      <c r="D2288" s="1">
        <v>44254</v>
      </c>
      <c r="E2288" s="1">
        <v>44284</v>
      </c>
      <c r="F2288">
        <v>3510</v>
      </c>
      <c r="G2288">
        <v>0</v>
      </c>
      <c r="H2288">
        <v>0</v>
      </c>
      <c r="I2288" s="1">
        <v>44259</v>
      </c>
      <c r="J2288">
        <v>5</v>
      </c>
      <c r="K2288">
        <v>0</v>
      </c>
    </row>
    <row r="2289" spans="1:11" x14ac:dyDescent="0.3">
      <c r="A2289" t="s">
        <v>20</v>
      </c>
      <c r="B2289" t="s">
        <v>60</v>
      </c>
      <c r="C2289">
        <v>9215826735</v>
      </c>
      <c r="D2289" s="1">
        <v>44146</v>
      </c>
      <c r="E2289" s="1">
        <v>44176</v>
      </c>
      <c r="F2289">
        <v>5430</v>
      </c>
      <c r="G2289">
        <v>0</v>
      </c>
      <c r="H2289">
        <v>0</v>
      </c>
      <c r="I2289" s="1">
        <v>44166</v>
      </c>
      <c r="J2289">
        <v>20</v>
      </c>
      <c r="K2289">
        <v>0</v>
      </c>
    </row>
    <row r="2290" spans="1:11" x14ac:dyDescent="0.3">
      <c r="A2290" t="s">
        <v>13</v>
      </c>
      <c r="B2290" t="s">
        <v>70</v>
      </c>
      <c r="C2290">
        <v>1907393570</v>
      </c>
      <c r="D2290" s="1">
        <v>44461</v>
      </c>
      <c r="E2290" s="1">
        <v>44491</v>
      </c>
      <c r="F2290">
        <v>6776</v>
      </c>
      <c r="G2290">
        <v>1</v>
      </c>
      <c r="H2290">
        <v>1</v>
      </c>
      <c r="I2290" s="1">
        <v>44491</v>
      </c>
      <c r="J2290">
        <v>30</v>
      </c>
      <c r="K2290">
        <v>0</v>
      </c>
    </row>
    <row r="2291" spans="1:11" x14ac:dyDescent="0.3">
      <c r="A2291" t="s">
        <v>17</v>
      </c>
      <c r="B2291" t="s">
        <v>93</v>
      </c>
      <c r="C2291">
        <v>9227624437</v>
      </c>
      <c r="D2291" s="1">
        <v>44057</v>
      </c>
      <c r="E2291" s="1">
        <v>44087</v>
      </c>
      <c r="F2291">
        <v>8927</v>
      </c>
      <c r="G2291">
        <v>0</v>
      </c>
      <c r="H2291">
        <v>0</v>
      </c>
      <c r="I2291" s="1">
        <v>44084</v>
      </c>
      <c r="J2291">
        <v>27</v>
      </c>
      <c r="K2291">
        <v>0</v>
      </c>
    </row>
    <row r="2292" spans="1:11" x14ac:dyDescent="0.3">
      <c r="A2292" t="s">
        <v>17</v>
      </c>
      <c r="B2292" t="s">
        <v>37</v>
      </c>
      <c r="C2292">
        <v>9232223339</v>
      </c>
      <c r="D2292" s="1">
        <v>44179</v>
      </c>
      <c r="E2292" s="1">
        <v>44209</v>
      </c>
      <c r="F2292">
        <v>5856</v>
      </c>
      <c r="G2292">
        <v>0</v>
      </c>
      <c r="H2292">
        <v>0</v>
      </c>
      <c r="I2292" s="1">
        <v>44203</v>
      </c>
      <c r="J2292">
        <v>24</v>
      </c>
      <c r="K2292">
        <v>0</v>
      </c>
    </row>
    <row r="2293" spans="1:11" x14ac:dyDescent="0.3">
      <c r="A2293" t="s">
        <v>11</v>
      </c>
      <c r="B2293" t="s">
        <v>39</v>
      </c>
      <c r="C2293">
        <v>9236280634</v>
      </c>
      <c r="D2293" s="1">
        <v>43847</v>
      </c>
      <c r="E2293" s="1">
        <v>43877</v>
      </c>
      <c r="F2293">
        <v>6715</v>
      </c>
      <c r="G2293">
        <v>0</v>
      </c>
      <c r="H2293">
        <v>0</v>
      </c>
      <c r="I2293" s="1">
        <v>43890</v>
      </c>
      <c r="J2293">
        <v>43</v>
      </c>
      <c r="K2293">
        <v>13</v>
      </c>
    </row>
    <row r="2294" spans="1:11" x14ac:dyDescent="0.3">
      <c r="A2294" t="s">
        <v>11</v>
      </c>
      <c r="B2294" t="s">
        <v>61</v>
      </c>
      <c r="C2294">
        <v>9236420705</v>
      </c>
      <c r="D2294" s="1">
        <v>44085</v>
      </c>
      <c r="E2294" s="1">
        <v>44115</v>
      </c>
      <c r="F2294">
        <v>2809</v>
      </c>
      <c r="G2294">
        <v>0</v>
      </c>
      <c r="H2294">
        <v>0</v>
      </c>
      <c r="I2294" s="1">
        <v>44122</v>
      </c>
      <c r="J2294">
        <v>37</v>
      </c>
      <c r="K2294">
        <v>7</v>
      </c>
    </row>
    <row r="2295" spans="1:11" x14ac:dyDescent="0.3">
      <c r="A2295" t="s">
        <v>13</v>
      </c>
      <c r="B2295" t="s">
        <v>59</v>
      </c>
      <c r="C2295">
        <v>9238366168</v>
      </c>
      <c r="D2295" s="1">
        <v>44514</v>
      </c>
      <c r="E2295" s="1">
        <v>44544</v>
      </c>
      <c r="F2295">
        <v>10458</v>
      </c>
      <c r="G2295">
        <v>0</v>
      </c>
      <c r="H2295">
        <v>0</v>
      </c>
      <c r="I2295" s="1">
        <v>44541</v>
      </c>
      <c r="J2295">
        <v>27</v>
      </c>
      <c r="K2295">
        <v>0</v>
      </c>
    </row>
    <row r="2296" spans="1:11" x14ac:dyDescent="0.3">
      <c r="A2296" t="s">
        <v>22</v>
      </c>
      <c r="B2296" t="s">
        <v>72</v>
      </c>
      <c r="C2296">
        <v>9239905667</v>
      </c>
      <c r="D2296" s="1">
        <v>44244</v>
      </c>
      <c r="E2296" s="1">
        <v>44274</v>
      </c>
      <c r="F2296">
        <v>4341</v>
      </c>
      <c r="G2296">
        <v>1</v>
      </c>
      <c r="H2296">
        <v>0</v>
      </c>
      <c r="I2296" s="1">
        <v>44277</v>
      </c>
      <c r="J2296">
        <v>33</v>
      </c>
      <c r="K2296">
        <v>3</v>
      </c>
    </row>
    <row r="2297" spans="1:11" x14ac:dyDescent="0.3">
      <c r="A2297" t="s">
        <v>17</v>
      </c>
      <c r="B2297" t="s">
        <v>52</v>
      </c>
      <c r="C2297">
        <v>9242384432</v>
      </c>
      <c r="D2297" s="1">
        <v>44114</v>
      </c>
      <c r="E2297" s="1">
        <v>44144</v>
      </c>
      <c r="F2297">
        <v>10585</v>
      </c>
      <c r="G2297">
        <v>0</v>
      </c>
      <c r="H2297">
        <v>0</v>
      </c>
      <c r="I2297" s="1">
        <v>44135</v>
      </c>
      <c r="J2297">
        <v>21</v>
      </c>
      <c r="K2297">
        <v>0</v>
      </c>
    </row>
    <row r="2298" spans="1:11" x14ac:dyDescent="0.3">
      <c r="A2298" t="s">
        <v>13</v>
      </c>
      <c r="B2298" t="s">
        <v>41</v>
      </c>
      <c r="C2298">
        <v>9544630517</v>
      </c>
      <c r="D2298" s="1">
        <v>44461</v>
      </c>
      <c r="E2298" s="1">
        <v>44491</v>
      </c>
      <c r="F2298">
        <v>8638</v>
      </c>
      <c r="G2298">
        <v>1</v>
      </c>
      <c r="H2298">
        <v>0</v>
      </c>
      <c r="I2298" s="1">
        <v>44511</v>
      </c>
      <c r="J2298">
        <v>50</v>
      </c>
      <c r="K2298">
        <v>20</v>
      </c>
    </row>
    <row r="2299" spans="1:11" x14ac:dyDescent="0.3">
      <c r="A2299" t="s">
        <v>13</v>
      </c>
      <c r="B2299" t="s">
        <v>56</v>
      </c>
      <c r="C2299">
        <v>2163218884</v>
      </c>
      <c r="D2299" s="1">
        <v>44462</v>
      </c>
      <c r="E2299" s="1">
        <v>44492</v>
      </c>
      <c r="F2299">
        <v>5654</v>
      </c>
      <c r="G2299">
        <v>1</v>
      </c>
      <c r="H2299">
        <v>1</v>
      </c>
      <c r="I2299" s="1">
        <v>44480</v>
      </c>
      <c r="J2299">
        <v>18</v>
      </c>
      <c r="K2299">
        <v>0</v>
      </c>
    </row>
    <row r="2300" spans="1:11" x14ac:dyDescent="0.3">
      <c r="A2300" t="s">
        <v>17</v>
      </c>
      <c r="B2300" t="s">
        <v>37</v>
      </c>
      <c r="C2300">
        <v>9250019415</v>
      </c>
      <c r="D2300" s="1">
        <v>43987</v>
      </c>
      <c r="E2300" s="1">
        <v>44017</v>
      </c>
      <c r="F2300">
        <v>7490</v>
      </c>
      <c r="G2300">
        <v>0</v>
      </c>
      <c r="H2300">
        <v>0</v>
      </c>
      <c r="I2300" s="1">
        <v>44000</v>
      </c>
      <c r="J2300">
        <v>13</v>
      </c>
      <c r="K2300">
        <v>0</v>
      </c>
    </row>
    <row r="2301" spans="1:11" x14ac:dyDescent="0.3">
      <c r="A2301" t="s">
        <v>13</v>
      </c>
      <c r="B2301" t="s">
        <v>92</v>
      </c>
      <c r="C2301">
        <v>9250499188</v>
      </c>
      <c r="D2301" s="1">
        <v>44406</v>
      </c>
      <c r="E2301" s="1">
        <v>44436</v>
      </c>
      <c r="F2301">
        <v>7537</v>
      </c>
      <c r="G2301">
        <v>0</v>
      </c>
      <c r="H2301">
        <v>0</v>
      </c>
      <c r="I2301" s="1">
        <v>44431</v>
      </c>
      <c r="J2301">
        <v>25</v>
      </c>
      <c r="K2301">
        <v>0</v>
      </c>
    </row>
    <row r="2302" spans="1:11" x14ac:dyDescent="0.3">
      <c r="A2302" t="s">
        <v>20</v>
      </c>
      <c r="B2302" t="s">
        <v>113</v>
      </c>
      <c r="C2302">
        <v>9254517013</v>
      </c>
      <c r="D2302" s="1">
        <v>43893</v>
      </c>
      <c r="E2302" s="1">
        <v>43923</v>
      </c>
      <c r="F2302">
        <v>2939</v>
      </c>
      <c r="G2302">
        <v>0</v>
      </c>
      <c r="H2302">
        <v>0</v>
      </c>
      <c r="I2302" s="1">
        <v>43911</v>
      </c>
      <c r="J2302">
        <v>18</v>
      </c>
      <c r="K2302">
        <v>0</v>
      </c>
    </row>
    <row r="2303" spans="1:11" x14ac:dyDescent="0.3">
      <c r="A2303" t="s">
        <v>22</v>
      </c>
      <c r="B2303" t="s">
        <v>86</v>
      </c>
      <c r="C2303">
        <v>9257925380</v>
      </c>
      <c r="D2303" s="1">
        <v>44480</v>
      </c>
      <c r="E2303" s="1">
        <v>44510</v>
      </c>
      <c r="F2303">
        <v>6206</v>
      </c>
      <c r="G2303">
        <v>0</v>
      </c>
      <c r="H2303">
        <v>0</v>
      </c>
      <c r="I2303" s="1">
        <v>44487</v>
      </c>
      <c r="J2303">
        <v>7</v>
      </c>
      <c r="K2303">
        <v>0</v>
      </c>
    </row>
    <row r="2304" spans="1:11" x14ac:dyDescent="0.3">
      <c r="A2304" t="s">
        <v>11</v>
      </c>
      <c r="B2304" t="s">
        <v>94</v>
      </c>
      <c r="C2304">
        <v>9258277700</v>
      </c>
      <c r="D2304" s="1">
        <v>44379</v>
      </c>
      <c r="E2304" s="1">
        <v>44409</v>
      </c>
      <c r="F2304">
        <v>4471</v>
      </c>
      <c r="G2304">
        <v>0</v>
      </c>
      <c r="H2304">
        <v>0</v>
      </c>
      <c r="I2304" s="1">
        <v>44401</v>
      </c>
      <c r="J2304">
        <v>22</v>
      </c>
      <c r="K2304">
        <v>0</v>
      </c>
    </row>
    <row r="2305" spans="1:11" x14ac:dyDescent="0.3">
      <c r="A2305" t="s">
        <v>13</v>
      </c>
      <c r="B2305" t="s">
        <v>35</v>
      </c>
      <c r="C2305">
        <v>9262446048</v>
      </c>
      <c r="D2305" s="1">
        <v>44076</v>
      </c>
      <c r="E2305" s="1">
        <v>44106</v>
      </c>
      <c r="F2305">
        <v>6668</v>
      </c>
      <c r="G2305">
        <v>0</v>
      </c>
      <c r="H2305">
        <v>0</v>
      </c>
      <c r="I2305" s="1">
        <v>44086</v>
      </c>
      <c r="J2305">
        <v>10</v>
      </c>
      <c r="K2305">
        <v>0</v>
      </c>
    </row>
    <row r="2306" spans="1:11" x14ac:dyDescent="0.3">
      <c r="A2306" t="s">
        <v>22</v>
      </c>
      <c r="B2306" t="s">
        <v>82</v>
      </c>
      <c r="C2306">
        <v>9264242334</v>
      </c>
      <c r="D2306" s="1">
        <v>44361</v>
      </c>
      <c r="E2306" s="1">
        <v>44391</v>
      </c>
      <c r="F2306">
        <v>4818</v>
      </c>
      <c r="G2306">
        <v>0</v>
      </c>
      <c r="H2306">
        <v>0</v>
      </c>
      <c r="I2306" s="1">
        <v>44377</v>
      </c>
      <c r="J2306">
        <v>16</v>
      </c>
      <c r="K2306">
        <v>0</v>
      </c>
    </row>
    <row r="2307" spans="1:11" x14ac:dyDescent="0.3">
      <c r="A2307" t="s">
        <v>13</v>
      </c>
      <c r="B2307" t="s">
        <v>83</v>
      </c>
      <c r="C2307">
        <v>9265800851</v>
      </c>
      <c r="D2307" s="1">
        <v>44318</v>
      </c>
      <c r="E2307" s="1">
        <v>44348</v>
      </c>
      <c r="F2307">
        <v>7436</v>
      </c>
      <c r="G2307">
        <v>0</v>
      </c>
      <c r="H2307">
        <v>0</v>
      </c>
      <c r="I2307" s="1">
        <v>44329</v>
      </c>
      <c r="J2307">
        <v>11</v>
      </c>
      <c r="K2307">
        <v>0</v>
      </c>
    </row>
    <row r="2308" spans="1:11" x14ac:dyDescent="0.3">
      <c r="A2308" t="s">
        <v>17</v>
      </c>
      <c r="B2308" t="s">
        <v>30</v>
      </c>
      <c r="C2308">
        <v>9268191212</v>
      </c>
      <c r="D2308" s="1">
        <v>44111</v>
      </c>
      <c r="E2308" s="1">
        <v>44141</v>
      </c>
      <c r="F2308">
        <v>4752</v>
      </c>
      <c r="G2308">
        <v>0</v>
      </c>
      <c r="H2308">
        <v>0</v>
      </c>
      <c r="I2308" s="1">
        <v>44125</v>
      </c>
      <c r="J2308">
        <v>14</v>
      </c>
      <c r="K2308">
        <v>0</v>
      </c>
    </row>
    <row r="2309" spans="1:11" x14ac:dyDescent="0.3">
      <c r="A2309" t="s">
        <v>13</v>
      </c>
      <c r="B2309" t="s">
        <v>71</v>
      </c>
      <c r="C2309">
        <v>3166292468</v>
      </c>
      <c r="D2309" s="1">
        <v>44464</v>
      </c>
      <c r="E2309" s="1">
        <v>44494</v>
      </c>
      <c r="F2309">
        <v>8858</v>
      </c>
      <c r="G2309">
        <v>1</v>
      </c>
      <c r="H2309">
        <v>0</v>
      </c>
      <c r="I2309" s="1">
        <v>44488</v>
      </c>
      <c r="J2309">
        <v>24</v>
      </c>
      <c r="K2309">
        <v>0</v>
      </c>
    </row>
    <row r="2310" spans="1:11" x14ac:dyDescent="0.3">
      <c r="A2310" t="s">
        <v>11</v>
      </c>
      <c r="B2310" t="s">
        <v>45</v>
      </c>
      <c r="C2310">
        <v>9288370923</v>
      </c>
      <c r="D2310" s="1">
        <v>44016</v>
      </c>
      <c r="E2310" s="1">
        <v>44046</v>
      </c>
      <c r="F2310">
        <v>7747</v>
      </c>
      <c r="G2310">
        <v>1</v>
      </c>
      <c r="H2310">
        <v>0</v>
      </c>
      <c r="I2310" s="1">
        <v>44048</v>
      </c>
      <c r="J2310">
        <v>32</v>
      </c>
      <c r="K2310">
        <v>2</v>
      </c>
    </row>
    <row r="2311" spans="1:11" x14ac:dyDescent="0.3">
      <c r="A2311" t="s">
        <v>13</v>
      </c>
      <c r="B2311" t="s">
        <v>83</v>
      </c>
      <c r="C2311">
        <v>9294398501</v>
      </c>
      <c r="D2311" s="1">
        <v>43988</v>
      </c>
      <c r="E2311" s="1">
        <v>44018</v>
      </c>
      <c r="F2311">
        <v>4972</v>
      </c>
      <c r="G2311">
        <v>0</v>
      </c>
      <c r="H2311">
        <v>0</v>
      </c>
      <c r="I2311" s="1">
        <v>44001</v>
      </c>
      <c r="J2311">
        <v>13</v>
      </c>
      <c r="K2311">
        <v>0</v>
      </c>
    </row>
    <row r="2312" spans="1:11" x14ac:dyDescent="0.3">
      <c r="A2312" t="s">
        <v>11</v>
      </c>
      <c r="B2312" t="s">
        <v>49</v>
      </c>
      <c r="C2312">
        <v>9298034378</v>
      </c>
      <c r="D2312" s="1">
        <v>44329</v>
      </c>
      <c r="E2312" s="1">
        <v>44359</v>
      </c>
      <c r="F2312">
        <v>6869</v>
      </c>
      <c r="G2312">
        <v>0</v>
      </c>
      <c r="H2312">
        <v>0</v>
      </c>
      <c r="I2312" s="1">
        <v>44338</v>
      </c>
      <c r="J2312">
        <v>9</v>
      </c>
      <c r="K2312">
        <v>0</v>
      </c>
    </row>
    <row r="2313" spans="1:11" x14ac:dyDescent="0.3">
      <c r="A2313" t="s">
        <v>11</v>
      </c>
      <c r="B2313" t="s">
        <v>50</v>
      </c>
      <c r="C2313">
        <v>9312710244</v>
      </c>
      <c r="D2313" s="1">
        <v>44099</v>
      </c>
      <c r="E2313" s="1">
        <v>44129</v>
      </c>
      <c r="F2313">
        <v>5956</v>
      </c>
      <c r="G2313">
        <v>0</v>
      </c>
      <c r="H2313">
        <v>0</v>
      </c>
      <c r="I2313" s="1">
        <v>44121</v>
      </c>
      <c r="J2313">
        <v>22</v>
      </c>
      <c r="K2313">
        <v>0</v>
      </c>
    </row>
    <row r="2314" spans="1:11" x14ac:dyDescent="0.3">
      <c r="A2314" t="s">
        <v>17</v>
      </c>
      <c r="B2314" t="s">
        <v>112</v>
      </c>
      <c r="C2314">
        <v>9313451295</v>
      </c>
      <c r="D2314" s="1">
        <v>43894</v>
      </c>
      <c r="E2314" s="1">
        <v>43924</v>
      </c>
      <c r="F2314">
        <v>4811</v>
      </c>
      <c r="G2314">
        <v>0</v>
      </c>
      <c r="H2314">
        <v>0</v>
      </c>
      <c r="I2314" s="1">
        <v>43915</v>
      </c>
      <c r="J2314">
        <v>21</v>
      </c>
      <c r="K2314">
        <v>0</v>
      </c>
    </row>
    <row r="2315" spans="1:11" x14ac:dyDescent="0.3">
      <c r="A2315" t="s">
        <v>17</v>
      </c>
      <c r="B2315" t="s">
        <v>33</v>
      </c>
      <c r="C2315">
        <v>9314335308</v>
      </c>
      <c r="D2315" s="1">
        <v>44091</v>
      </c>
      <c r="E2315" s="1">
        <v>44121</v>
      </c>
      <c r="F2315">
        <v>6758</v>
      </c>
      <c r="G2315">
        <v>1</v>
      </c>
      <c r="H2315">
        <v>0</v>
      </c>
      <c r="I2315" s="1">
        <v>44108</v>
      </c>
      <c r="J2315">
        <v>17</v>
      </c>
      <c r="K2315">
        <v>0</v>
      </c>
    </row>
    <row r="2316" spans="1:11" x14ac:dyDescent="0.3">
      <c r="A2316" t="s">
        <v>20</v>
      </c>
      <c r="B2316" t="s">
        <v>81</v>
      </c>
      <c r="C2316">
        <v>9314800674</v>
      </c>
      <c r="D2316" s="1">
        <v>44419</v>
      </c>
      <c r="E2316" s="1">
        <v>44449</v>
      </c>
      <c r="F2316">
        <v>3713</v>
      </c>
      <c r="G2316">
        <v>1</v>
      </c>
      <c r="H2316">
        <v>0</v>
      </c>
      <c r="I2316" s="1">
        <v>44450</v>
      </c>
      <c r="J2316">
        <v>31</v>
      </c>
      <c r="K2316">
        <v>1</v>
      </c>
    </row>
    <row r="2317" spans="1:11" x14ac:dyDescent="0.3">
      <c r="A2317" t="s">
        <v>20</v>
      </c>
      <c r="B2317" t="s">
        <v>46</v>
      </c>
      <c r="C2317">
        <v>9315531233</v>
      </c>
      <c r="D2317" s="1">
        <v>44034</v>
      </c>
      <c r="E2317" s="1">
        <v>44064</v>
      </c>
      <c r="F2317">
        <v>2977</v>
      </c>
      <c r="G2317">
        <v>0</v>
      </c>
      <c r="H2317">
        <v>0</v>
      </c>
      <c r="I2317" s="1">
        <v>44037</v>
      </c>
      <c r="J2317">
        <v>3</v>
      </c>
      <c r="K2317">
        <v>0</v>
      </c>
    </row>
    <row r="2318" spans="1:11" x14ac:dyDescent="0.3">
      <c r="A2318" t="s">
        <v>20</v>
      </c>
      <c r="B2318" t="s">
        <v>80</v>
      </c>
      <c r="C2318">
        <v>9324391627</v>
      </c>
      <c r="D2318" s="1">
        <v>44126</v>
      </c>
      <c r="E2318" s="1">
        <v>44156</v>
      </c>
      <c r="F2318">
        <v>4741</v>
      </c>
      <c r="G2318">
        <v>1</v>
      </c>
      <c r="H2318">
        <v>0</v>
      </c>
      <c r="I2318" s="1">
        <v>44162</v>
      </c>
      <c r="J2318">
        <v>36</v>
      </c>
      <c r="K2318">
        <v>6</v>
      </c>
    </row>
    <row r="2319" spans="1:11" x14ac:dyDescent="0.3">
      <c r="A2319" t="s">
        <v>11</v>
      </c>
      <c r="B2319" t="s">
        <v>76</v>
      </c>
      <c r="C2319">
        <v>9327462141</v>
      </c>
      <c r="D2319" s="1">
        <v>44485</v>
      </c>
      <c r="E2319" s="1">
        <v>44515</v>
      </c>
      <c r="F2319">
        <v>9061</v>
      </c>
      <c r="G2319">
        <v>0</v>
      </c>
      <c r="H2319">
        <v>0</v>
      </c>
      <c r="I2319" s="1">
        <v>44506</v>
      </c>
      <c r="J2319">
        <v>21</v>
      </c>
      <c r="K2319">
        <v>0</v>
      </c>
    </row>
    <row r="2320" spans="1:11" x14ac:dyDescent="0.3">
      <c r="A2320" t="s">
        <v>17</v>
      </c>
      <c r="B2320" t="s">
        <v>112</v>
      </c>
      <c r="C2320">
        <v>9327668635</v>
      </c>
      <c r="D2320" s="1">
        <v>43926</v>
      </c>
      <c r="E2320" s="1">
        <v>43956</v>
      </c>
      <c r="F2320">
        <v>4499</v>
      </c>
      <c r="G2320">
        <v>0</v>
      </c>
      <c r="H2320">
        <v>0</v>
      </c>
      <c r="I2320" s="1">
        <v>43950</v>
      </c>
      <c r="J2320">
        <v>24</v>
      </c>
      <c r="K2320">
        <v>0</v>
      </c>
    </row>
    <row r="2321" spans="1:11" x14ac:dyDescent="0.3">
      <c r="A2321" t="s">
        <v>17</v>
      </c>
      <c r="B2321" t="s">
        <v>30</v>
      </c>
      <c r="C2321">
        <v>9338042562</v>
      </c>
      <c r="D2321" s="1">
        <v>43958</v>
      </c>
      <c r="E2321" s="1">
        <v>43988</v>
      </c>
      <c r="F2321">
        <v>4576</v>
      </c>
      <c r="G2321">
        <v>1</v>
      </c>
      <c r="H2321">
        <v>0</v>
      </c>
      <c r="I2321" s="1">
        <v>43977</v>
      </c>
      <c r="J2321">
        <v>19</v>
      </c>
      <c r="K2321">
        <v>0</v>
      </c>
    </row>
    <row r="2322" spans="1:11" x14ac:dyDescent="0.3">
      <c r="A2322" t="s">
        <v>22</v>
      </c>
      <c r="B2322" t="s">
        <v>89</v>
      </c>
      <c r="C2322">
        <v>9339508583</v>
      </c>
      <c r="D2322" s="1">
        <v>44075</v>
      </c>
      <c r="E2322" s="1">
        <v>44105</v>
      </c>
      <c r="F2322">
        <v>6990</v>
      </c>
      <c r="G2322">
        <v>0</v>
      </c>
      <c r="H2322">
        <v>0</v>
      </c>
      <c r="I2322" s="1">
        <v>44110</v>
      </c>
      <c r="J2322">
        <v>35</v>
      </c>
      <c r="K2322">
        <v>5</v>
      </c>
    </row>
    <row r="2323" spans="1:11" x14ac:dyDescent="0.3">
      <c r="A2323" t="s">
        <v>17</v>
      </c>
      <c r="B2323" t="s">
        <v>112</v>
      </c>
      <c r="C2323">
        <v>9340071189</v>
      </c>
      <c r="D2323" s="1">
        <v>43896</v>
      </c>
      <c r="E2323" s="1">
        <v>43926</v>
      </c>
      <c r="F2323">
        <v>5814</v>
      </c>
      <c r="G2323">
        <v>0</v>
      </c>
      <c r="H2323">
        <v>0</v>
      </c>
      <c r="I2323" s="1">
        <v>43913</v>
      </c>
      <c r="J2323">
        <v>17</v>
      </c>
      <c r="K2323">
        <v>0</v>
      </c>
    </row>
    <row r="2324" spans="1:11" x14ac:dyDescent="0.3">
      <c r="A2324" t="s">
        <v>20</v>
      </c>
      <c r="B2324" t="s">
        <v>111</v>
      </c>
      <c r="C2324">
        <v>9343302864</v>
      </c>
      <c r="D2324" s="1">
        <v>44150</v>
      </c>
      <c r="E2324" s="1">
        <v>44180</v>
      </c>
      <c r="F2324">
        <v>5033</v>
      </c>
      <c r="G2324">
        <v>0</v>
      </c>
      <c r="H2324">
        <v>0</v>
      </c>
      <c r="I2324" s="1">
        <v>44188</v>
      </c>
      <c r="J2324">
        <v>38</v>
      </c>
      <c r="K2324">
        <v>8</v>
      </c>
    </row>
    <row r="2325" spans="1:11" x14ac:dyDescent="0.3">
      <c r="A2325" t="s">
        <v>11</v>
      </c>
      <c r="B2325" t="s">
        <v>54</v>
      </c>
      <c r="C2325">
        <v>9344726527</v>
      </c>
      <c r="D2325" s="1">
        <v>44344</v>
      </c>
      <c r="E2325" s="1">
        <v>44374</v>
      </c>
      <c r="F2325">
        <v>6839</v>
      </c>
      <c r="G2325">
        <v>0</v>
      </c>
      <c r="H2325">
        <v>0</v>
      </c>
      <c r="I2325" s="1">
        <v>44357</v>
      </c>
      <c r="J2325">
        <v>13</v>
      </c>
      <c r="K2325">
        <v>0</v>
      </c>
    </row>
    <row r="2326" spans="1:11" x14ac:dyDescent="0.3">
      <c r="A2326" t="s">
        <v>11</v>
      </c>
      <c r="B2326" t="s">
        <v>64</v>
      </c>
      <c r="C2326">
        <v>9346541006</v>
      </c>
      <c r="D2326" s="1">
        <v>43886</v>
      </c>
      <c r="E2326" s="1">
        <v>43916</v>
      </c>
      <c r="F2326">
        <v>5509</v>
      </c>
      <c r="G2326">
        <v>0</v>
      </c>
      <c r="H2326">
        <v>0</v>
      </c>
      <c r="I2326" s="1">
        <v>43912</v>
      </c>
      <c r="J2326">
        <v>26</v>
      </c>
      <c r="K2326">
        <v>0</v>
      </c>
    </row>
    <row r="2327" spans="1:11" x14ac:dyDescent="0.3">
      <c r="A2327" t="s">
        <v>20</v>
      </c>
      <c r="B2327" t="s">
        <v>63</v>
      </c>
      <c r="C2327">
        <v>9359250752</v>
      </c>
      <c r="D2327" s="1">
        <v>44445</v>
      </c>
      <c r="E2327" s="1">
        <v>44475</v>
      </c>
      <c r="F2327">
        <v>2507</v>
      </c>
      <c r="G2327">
        <v>0</v>
      </c>
      <c r="H2327">
        <v>0</v>
      </c>
      <c r="I2327" s="1">
        <v>44473</v>
      </c>
      <c r="J2327">
        <v>28</v>
      </c>
      <c r="K2327">
        <v>0</v>
      </c>
    </row>
    <row r="2328" spans="1:11" x14ac:dyDescent="0.3">
      <c r="A2328" t="s">
        <v>20</v>
      </c>
      <c r="B2328" t="s">
        <v>107</v>
      </c>
      <c r="C2328">
        <v>9366628825</v>
      </c>
      <c r="D2328" s="1">
        <v>44532</v>
      </c>
      <c r="E2328" s="1">
        <v>44562</v>
      </c>
      <c r="F2328">
        <v>1805</v>
      </c>
      <c r="G2328">
        <v>0</v>
      </c>
      <c r="H2328">
        <v>0</v>
      </c>
      <c r="I2328" s="1">
        <v>44543</v>
      </c>
      <c r="J2328">
        <v>11</v>
      </c>
      <c r="K2328">
        <v>0</v>
      </c>
    </row>
    <row r="2329" spans="1:11" x14ac:dyDescent="0.3">
      <c r="A2329" t="s">
        <v>11</v>
      </c>
      <c r="B2329" t="s">
        <v>44</v>
      </c>
      <c r="C2329">
        <v>9367388295</v>
      </c>
      <c r="D2329" s="1">
        <v>44310</v>
      </c>
      <c r="E2329" s="1">
        <v>44340</v>
      </c>
      <c r="F2329">
        <v>4395</v>
      </c>
      <c r="G2329">
        <v>0</v>
      </c>
      <c r="H2329">
        <v>0</v>
      </c>
      <c r="I2329" s="1">
        <v>44336</v>
      </c>
      <c r="J2329">
        <v>26</v>
      </c>
      <c r="K2329">
        <v>0</v>
      </c>
    </row>
    <row r="2330" spans="1:11" x14ac:dyDescent="0.3">
      <c r="A2330" t="s">
        <v>22</v>
      </c>
      <c r="B2330" t="s">
        <v>100</v>
      </c>
      <c r="C2330">
        <v>9368067229</v>
      </c>
      <c r="D2330" s="1">
        <v>44496</v>
      </c>
      <c r="E2330" s="1">
        <v>44526</v>
      </c>
      <c r="F2330">
        <v>4517</v>
      </c>
      <c r="G2330">
        <v>0</v>
      </c>
      <c r="H2330">
        <v>0</v>
      </c>
      <c r="I2330" s="1">
        <v>44507</v>
      </c>
      <c r="J2330">
        <v>11</v>
      </c>
      <c r="K2330">
        <v>0</v>
      </c>
    </row>
    <row r="2331" spans="1:11" x14ac:dyDescent="0.3">
      <c r="A2331" t="s">
        <v>17</v>
      </c>
      <c r="B2331" t="s">
        <v>40</v>
      </c>
      <c r="C2331">
        <v>9373791288</v>
      </c>
      <c r="D2331" s="1">
        <v>43921</v>
      </c>
      <c r="E2331" s="1">
        <v>43951</v>
      </c>
      <c r="F2331">
        <v>6057</v>
      </c>
      <c r="G2331">
        <v>0</v>
      </c>
      <c r="H2331">
        <v>0</v>
      </c>
      <c r="I2331" s="1">
        <v>43942</v>
      </c>
      <c r="J2331">
        <v>21</v>
      </c>
      <c r="K2331">
        <v>0</v>
      </c>
    </row>
    <row r="2332" spans="1:11" x14ac:dyDescent="0.3">
      <c r="A2332" t="s">
        <v>20</v>
      </c>
      <c r="B2332" t="s">
        <v>21</v>
      </c>
      <c r="C2332">
        <v>9375684651</v>
      </c>
      <c r="D2332" s="1">
        <v>44141</v>
      </c>
      <c r="E2332" s="1">
        <v>44171</v>
      </c>
      <c r="F2332">
        <v>5027</v>
      </c>
      <c r="G2332">
        <v>0</v>
      </c>
      <c r="H2332">
        <v>0</v>
      </c>
      <c r="I2332" s="1">
        <v>44176</v>
      </c>
      <c r="J2332">
        <v>35</v>
      </c>
      <c r="K2332">
        <v>5</v>
      </c>
    </row>
    <row r="2333" spans="1:11" x14ac:dyDescent="0.3">
      <c r="A2333" t="s">
        <v>20</v>
      </c>
      <c r="B2333" t="s">
        <v>107</v>
      </c>
      <c r="C2333">
        <v>9380641705</v>
      </c>
      <c r="D2333" s="1">
        <v>44487</v>
      </c>
      <c r="E2333" s="1">
        <v>44517</v>
      </c>
      <c r="F2333">
        <v>861</v>
      </c>
      <c r="G2333">
        <v>0</v>
      </c>
      <c r="H2333">
        <v>0</v>
      </c>
      <c r="I2333" s="1">
        <v>44500</v>
      </c>
      <c r="J2333">
        <v>13</v>
      </c>
      <c r="K2333">
        <v>0</v>
      </c>
    </row>
    <row r="2334" spans="1:11" x14ac:dyDescent="0.3">
      <c r="A2334" t="s">
        <v>17</v>
      </c>
      <c r="B2334" t="s">
        <v>98</v>
      </c>
      <c r="C2334">
        <v>9385395392</v>
      </c>
      <c r="D2334" s="1">
        <v>43898</v>
      </c>
      <c r="E2334" s="1">
        <v>43928</v>
      </c>
      <c r="F2334">
        <v>5441</v>
      </c>
      <c r="G2334">
        <v>0</v>
      </c>
      <c r="H2334">
        <v>0</v>
      </c>
      <c r="I2334" s="1">
        <v>43952</v>
      </c>
      <c r="J2334">
        <v>54</v>
      </c>
      <c r="K2334">
        <v>24</v>
      </c>
    </row>
    <row r="2335" spans="1:11" x14ac:dyDescent="0.3">
      <c r="A2335" t="s">
        <v>11</v>
      </c>
      <c r="B2335" t="s">
        <v>45</v>
      </c>
      <c r="C2335">
        <v>9390786866</v>
      </c>
      <c r="D2335" s="1">
        <v>44251</v>
      </c>
      <c r="E2335" s="1">
        <v>44281</v>
      </c>
      <c r="F2335">
        <v>7462</v>
      </c>
      <c r="G2335">
        <v>1</v>
      </c>
      <c r="H2335">
        <v>0</v>
      </c>
      <c r="I2335" s="1">
        <v>44292</v>
      </c>
      <c r="J2335">
        <v>41</v>
      </c>
      <c r="K2335">
        <v>11</v>
      </c>
    </row>
    <row r="2336" spans="1:11" x14ac:dyDescent="0.3">
      <c r="A2336" t="s">
        <v>11</v>
      </c>
      <c r="B2336" t="s">
        <v>49</v>
      </c>
      <c r="C2336">
        <v>9393038918</v>
      </c>
      <c r="D2336" s="1">
        <v>44460</v>
      </c>
      <c r="E2336" s="1">
        <v>44490</v>
      </c>
      <c r="F2336">
        <v>7386</v>
      </c>
      <c r="G2336">
        <v>0</v>
      </c>
      <c r="H2336">
        <v>0</v>
      </c>
      <c r="I2336" s="1">
        <v>44477</v>
      </c>
      <c r="J2336">
        <v>17</v>
      </c>
      <c r="K2336">
        <v>0</v>
      </c>
    </row>
    <row r="2337" spans="1:11" x14ac:dyDescent="0.3">
      <c r="A2337" t="s">
        <v>11</v>
      </c>
      <c r="B2337" t="s">
        <v>105</v>
      </c>
      <c r="C2337">
        <v>9394972219</v>
      </c>
      <c r="D2337" s="1">
        <v>43943</v>
      </c>
      <c r="E2337" s="1">
        <v>43973</v>
      </c>
      <c r="F2337">
        <v>7262</v>
      </c>
      <c r="G2337">
        <v>0</v>
      </c>
      <c r="H2337">
        <v>0</v>
      </c>
      <c r="I2337" s="1">
        <v>43979</v>
      </c>
      <c r="J2337">
        <v>36</v>
      </c>
      <c r="K2337">
        <v>6</v>
      </c>
    </row>
    <row r="2338" spans="1:11" x14ac:dyDescent="0.3">
      <c r="A2338" t="s">
        <v>13</v>
      </c>
      <c r="B2338" t="s">
        <v>41</v>
      </c>
      <c r="C2338">
        <v>5411405629</v>
      </c>
      <c r="D2338" s="1">
        <v>44469</v>
      </c>
      <c r="E2338" s="1">
        <v>44499</v>
      </c>
      <c r="F2338">
        <v>7399</v>
      </c>
      <c r="G2338">
        <v>1</v>
      </c>
      <c r="H2338">
        <v>1</v>
      </c>
      <c r="I2338" s="1">
        <v>44496</v>
      </c>
      <c r="J2338">
        <v>27</v>
      </c>
      <c r="K2338">
        <v>0</v>
      </c>
    </row>
    <row r="2339" spans="1:11" x14ac:dyDescent="0.3">
      <c r="A2339" t="s">
        <v>13</v>
      </c>
      <c r="B2339" t="s">
        <v>66</v>
      </c>
      <c r="C2339">
        <v>9401804366</v>
      </c>
      <c r="D2339" s="1">
        <v>43872</v>
      </c>
      <c r="E2339" s="1">
        <v>43902</v>
      </c>
      <c r="F2339">
        <v>4362</v>
      </c>
      <c r="G2339">
        <v>0</v>
      </c>
      <c r="H2339">
        <v>0</v>
      </c>
      <c r="I2339" s="1">
        <v>43879</v>
      </c>
      <c r="J2339">
        <v>7</v>
      </c>
      <c r="K2339">
        <v>0</v>
      </c>
    </row>
    <row r="2340" spans="1:11" x14ac:dyDescent="0.3">
      <c r="A2340" t="s">
        <v>17</v>
      </c>
      <c r="B2340" t="s">
        <v>33</v>
      </c>
      <c r="C2340">
        <v>9414806653</v>
      </c>
      <c r="D2340" s="1">
        <v>44030</v>
      </c>
      <c r="E2340" s="1">
        <v>44060</v>
      </c>
      <c r="F2340">
        <v>8479</v>
      </c>
      <c r="G2340">
        <v>1</v>
      </c>
      <c r="H2340">
        <v>0</v>
      </c>
      <c r="I2340" s="1">
        <v>44057</v>
      </c>
      <c r="J2340">
        <v>27</v>
      </c>
      <c r="K2340">
        <v>0</v>
      </c>
    </row>
    <row r="2341" spans="1:11" x14ac:dyDescent="0.3">
      <c r="A2341" t="s">
        <v>11</v>
      </c>
      <c r="B2341" t="s">
        <v>48</v>
      </c>
      <c r="C2341">
        <v>9418503093</v>
      </c>
      <c r="D2341" s="1">
        <v>44349</v>
      </c>
      <c r="E2341" s="1">
        <v>44379</v>
      </c>
      <c r="F2341">
        <v>6065</v>
      </c>
      <c r="G2341">
        <v>0</v>
      </c>
      <c r="H2341">
        <v>0</v>
      </c>
      <c r="I2341" s="1">
        <v>44374</v>
      </c>
      <c r="J2341">
        <v>25</v>
      </c>
      <c r="K2341">
        <v>0</v>
      </c>
    </row>
    <row r="2342" spans="1:11" x14ac:dyDescent="0.3">
      <c r="A2342" t="s">
        <v>17</v>
      </c>
      <c r="B2342" t="s">
        <v>18</v>
      </c>
      <c r="C2342">
        <v>9448816022</v>
      </c>
      <c r="D2342" s="1">
        <v>44243</v>
      </c>
      <c r="E2342" s="1">
        <v>44273</v>
      </c>
      <c r="F2342">
        <v>8293</v>
      </c>
      <c r="G2342">
        <v>0</v>
      </c>
      <c r="H2342">
        <v>0</v>
      </c>
      <c r="I2342" s="1">
        <v>44259</v>
      </c>
      <c r="J2342">
        <v>16</v>
      </c>
      <c r="K2342">
        <v>0</v>
      </c>
    </row>
    <row r="2343" spans="1:11" x14ac:dyDescent="0.3">
      <c r="A2343" t="s">
        <v>13</v>
      </c>
      <c r="B2343" t="s">
        <v>92</v>
      </c>
      <c r="C2343">
        <v>9455464141</v>
      </c>
      <c r="D2343" s="1">
        <v>44321</v>
      </c>
      <c r="E2343" s="1">
        <v>44351</v>
      </c>
      <c r="F2343">
        <v>6077</v>
      </c>
      <c r="G2343">
        <v>0</v>
      </c>
      <c r="H2343">
        <v>0</v>
      </c>
      <c r="I2343" s="1">
        <v>44351</v>
      </c>
      <c r="J2343">
        <v>30</v>
      </c>
      <c r="K2343">
        <v>0</v>
      </c>
    </row>
    <row r="2344" spans="1:11" x14ac:dyDescent="0.3">
      <c r="A2344" t="s">
        <v>13</v>
      </c>
      <c r="B2344" t="s">
        <v>14</v>
      </c>
      <c r="C2344">
        <v>9465847338</v>
      </c>
      <c r="D2344" s="1">
        <v>44365</v>
      </c>
      <c r="E2344" s="1">
        <v>44395</v>
      </c>
      <c r="F2344">
        <v>3749</v>
      </c>
      <c r="G2344">
        <v>0</v>
      </c>
      <c r="H2344">
        <v>0</v>
      </c>
      <c r="I2344" s="1">
        <v>44394</v>
      </c>
      <c r="J2344">
        <v>29</v>
      </c>
      <c r="K2344">
        <v>0</v>
      </c>
    </row>
    <row r="2345" spans="1:11" x14ac:dyDescent="0.3">
      <c r="A2345" t="s">
        <v>13</v>
      </c>
      <c r="B2345" t="s">
        <v>92</v>
      </c>
      <c r="C2345">
        <v>9468928435</v>
      </c>
      <c r="D2345" s="1">
        <v>44150</v>
      </c>
      <c r="E2345" s="1">
        <v>44180</v>
      </c>
      <c r="F2345">
        <v>6262</v>
      </c>
      <c r="G2345">
        <v>0</v>
      </c>
      <c r="H2345">
        <v>0</v>
      </c>
      <c r="I2345" s="1">
        <v>44169</v>
      </c>
      <c r="J2345">
        <v>19</v>
      </c>
      <c r="K2345">
        <v>0</v>
      </c>
    </row>
    <row r="2346" spans="1:11" x14ac:dyDescent="0.3">
      <c r="A2346" t="s">
        <v>13</v>
      </c>
      <c r="B2346" t="s">
        <v>70</v>
      </c>
      <c r="C2346">
        <v>9469584989</v>
      </c>
      <c r="D2346" s="1">
        <v>44478</v>
      </c>
      <c r="E2346" s="1">
        <v>44508</v>
      </c>
      <c r="F2346">
        <v>5921</v>
      </c>
      <c r="G2346">
        <v>0</v>
      </c>
      <c r="H2346">
        <v>0</v>
      </c>
      <c r="I2346" s="1">
        <v>44504</v>
      </c>
      <c r="J2346">
        <v>26</v>
      </c>
      <c r="K2346">
        <v>0</v>
      </c>
    </row>
    <row r="2347" spans="1:11" x14ac:dyDescent="0.3">
      <c r="A2347" t="s">
        <v>11</v>
      </c>
      <c r="B2347" t="s">
        <v>115</v>
      </c>
      <c r="C2347">
        <v>9471530987</v>
      </c>
      <c r="D2347" s="1">
        <v>43966</v>
      </c>
      <c r="E2347" s="1">
        <v>43996</v>
      </c>
      <c r="F2347">
        <v>7719</v>
      </c>
      <c r="G2347">
        <v>0</v>
      </c>
      <c r="H2347">
        <v>0</v>
      </c>
      <c r="I2347" s="1">
        <v>43979</v>
      </c>
      <c r="J2347">
        <v>13</v>
      </c>
      <c r="K2347">
        <v>0</v>
      </c>
    </row>
    <row r="2348" spans="1:11" x14ac:dyDescent="0.3">
      <c r="A2348" t="s">
        <v>13</v>
      </c>
      <c r="B2348" t="s">
        <v>16</v>
      </c>
      <c r="C2348">
        <v>9482778673</v>
      </c>
      <c r="D2348" s="1">
        <v>43859</v>
      </c>
      <c r="E2348" s="1">
        <v>43889</v>
      </c>
      <c r="F2348">
        <v>9602</v>
      </c>
      <c r="G2348">
        <v>0</v>
      </c>
      <c r="H2348">
        <v>0</v>
      </c>
      <c r="I2348" s="1">
        <v>43908</v>
      </c>
      <c r="J2348">
        <v>49</v>
      </c>
      <c r="K2348">
        <v>19</v>
      </c>
    </row>
    <row r="2349" spans="1:11" x14ac:dyDescent="0.3">
      <c r="A2349" t="s">
        <v>22</v>
      </c>
      <c r="B2349" t="s">
        <v>47</v>
      </c>
      <c r="C2349">
        <v>9485505932</v>
      </c>
      <c r="D2349" s="1">
        <v>44416</v>
      </c>
      <c r="E2349" s="1">
        <v>44446</v>
      </c>
      <c r="F2349">
        <v>4018</v>
      </c>
      <c r="G2349">
        <v>1</v>
      </c>
      <c r="H2349">
        <v>0</v>
      </c>
      <c r="I2349" s="1">
        <v>44461</v>
      </c>
      <c r="J2349">
        <v>45</v>
      </c>
      <c r="K2349">
        <v>15</v>
      </c>
    </row>
    <row r="2350" spans="1:11" x14ac:dyDescent="0.3">
      <c r="A2350" t="s">
        <v>17</v>
      </c>
      <c r="B2350" t="s">
        <v>33</v>
      </c>
      <c r="C2350">
        <v>9493022226</v>
      </c>
      <c r="D2350" s="1">
        <v>44449</v>
      </c>
      <c r="E2350" s="1">
        <v>44479</v>
      </c>
      <c r="F2350">
        <v>8368</v>
      </c>
      <c r="G2350">
        <v>1</v>
      </c>
      <c r="H2350">
        <v>0</v>
      </c>
      <c r="I2350" s="1">
        <v>44473</v>
      </c>
      <c r="J2350">
        <v>24</v>
      </c>
      <c r="K2350">
        <v>0</v>
      </c>
    </row>
    <row r="2351" spans="1:11" x14ac:dyDescent="0.3">
      <c r="A2351" t="s">
        <v>22</v>
      </c>
      <c r="B2351" t="s">
        <v>82</v>
      </c>
      <c r="C2351">
        <v>9506308848</v>
      </c>
      <c r="D2351" s="1">
        <v>44279</v>
      </c>
      <c r="E2351" s="1">
        <v>44309</v>
      </c>
      <c r="F2351">
        <v>3337</v>
      </c>
      <c r="G2351">
        <v>0</v>
      </c>
      <c r="H2351">
        <v>0</v>
      </c>
      <c r="I2351" s="1">
        <v>44294</v>
      </c>
      <c r="J2351">
        <v>15</v>
      </c>
      <c r="K2351">
        <v>0</v>
      </c>
    </row>
    <row r="2352" spans="1:11" x14ac:dyDescent="0.3">
      <c r="A2352" t="s">
        <v>13</v>
      </c>
      <c r="B2352" t="s">
        <v>41</v>
      </c>
      <c r="C2352">
        <v>5259704172</v>
      </c>
      <c r="D2352" s="1">
        <v>44472</v>
      </c>
      <c r="E2352" s="1">
        <v>44502</v>
      </c>
      <c r="F2352">
        <v>6474</v>
      </c>
      <c r="G2352">
        <v>1</v>
      </c>
      <c r="H2352">
        <v>1</v>
      </c>
      <c r="I2352" s="1">
        <v>44509</v>
      </c>
      <c r="J2352">
        <v>37</v>
      </c>
      <c r="K2352">
        <v>7</v>
      </c>
    </row>
    <row r="2353" spans="1:11" x14ac:dyDescent="0.3">
      <c r="A2353" t="s">
        <v>13</v>
      </c>
      <c r="B2353" t="s">
        <v>35</v>
      </c>
      <c r="C2353">
        <v>9506990444</v>
      </c>
      <c r="D2353" s="1">
        <v>44317</v>
      </c>
      <c r="E2353" s="1">
        <v>44347</v>
      </c>
      <c r="F2353">
        <v>6529</v>
      </c>
      <c r="G2353">
        <v>0</v>
      </c>
      <c r="H2353">
        <v>0</v>
      </c>
      <c r="I2353" s="1">
        <v>44332</v>
      </c>
      <c r="J2353">
        <v>15</v>
      </c>
      <c r="K2353">
        <v>0</v>
      </c>
    </row>
    <row r="2354" spans="1:11" x14ac:dyDescent="0.3">
      <c r="A2354" t="s">
        <v>17</v>
      </c>
      <c r="B2354" t="s">
        <v>101</v>
      </c>
      <c r="C2354">
        <v>9520565243</v>
      </c>
      <c r="D2354" s="1">
        <v>44389</v>
      </c>
      <c r="E2354" s="1">
        <v>44419</v>
      </c>
      <c r="F2354">
        <v>5248</v>
      </c>
      <c r="G2354">
        <v>0</v>
      </c>
      <c r="H2354">
        <v>0</v>
      </c>
      <c r="I2354" s="1">
        <v>44428</v>
      </c>
      <c r="J2354">
        <v>39</v>
      </c>
      <c r="K2354">
        <v>9</v>
      </c>
    </row>
    <row r="2355" spans="1:11" x14ac:dyDescent="0.3">
      <c r="A2355" t="s">
        <v>22</v>
      </c>
      <c r="B2355" t="s">
        <v>72</v>
      </c>
      <c r="C2355">
        <v>9532348315</v>
      </c>
      <c r="D2355" s="1">
        <v>43874</v>
      </c>
      <c r="E2355" s="1">
        <v>43904</v>
      </c>
      <c r="F2355">
        <v>4016</v>
      </c>
      <c r="G2355">
        <v>0</v>
      </c>
      <c r="H2355">
        <v>0</v>
      </c>
      <c r="I2355" s="1">
        <v>43894</v>
      </c>
      <c r="J2355">
        <v>20</v>
      </c>
      <c r="K2355">
        <v>0</v>
      </c>
    </row>
    <row r="2356" spans="1:11" x14ac:dyDescent="0.3">
      <c r="A2356" t="s">
        <v>13</v>
      </c>
      <c r="B2356" t="s">
        <v>68</v>
      </c>
      <c r="C2356">
        <v>4695028902</v>
      </c>
      <c r="D2356" s="1">
        <v>44474</v>
      </c>
      <c r="E2356" s="1">
        <v>44504</v>
      </c>
      <c r="F2356">
        <v>6405</v>
      </c>
      <c r="G2356">
        <v>1</v>
      </c>
      <c r="H2356">
        <v>0</v>
      </c>
      <c r="I2356" s="1">
        <v>44502</v>
      </c>
      <c r="J2356">
        <v>28</v>
      </c>
      <c r="K2356">
        <v>0</v>
      </c>
    </row>
    <row r="2357" spans="1:11" x14ac:dyDescent="0.3">
      <c r="A2357" t="s">
        <v>11</v>
      </c>
      <c r="B2357" t="s">
        <v>105</v>
      </c>
      <c r="C2357">
        <v>9537610455</v>
      </c>
      <c r="D2357" s="1">
        <v>44119</v>
      </c>
      <c r="E2357" s="1">
        <v>44149</v>
      </c>
      <c r="F2357">
        <v>5585</v>
      </c>
      <c r="G2357">
        <v>0</v>
      </c>
      <c r="H2357">
        <v>0</v>
      </c>
      <c r="I2357" s="1">
        <v>44153</v>
      </c>
      <c r="J2357">
        <v>34</v>
      </c>
      <c r="K2357">
        <v>4</v>
      </c>
    </row>
    <row r="2358" spans="1:11" x14ac:dyDescent="0.3">
      <c r="A2358" t="s">
        <v>11</v>
      </c>
      <c r="B2358" t="s">
        <v>39</v>
      </c>
      <c r="C2358">
        <v>9538369066</v>
      </c>
      <c r="D2358" s="1">
        <v>44098</v>
      </c>
      <c r="E2358" s="1">
        <v>44128</v>
      </c>
      <c r="F2358">
        <v>8549</v>
      </c>
      <c r="G2358">
        <v>0</v>
      </c>
      <c r="H2358">
        <v>0</v>
      </c>
      <c r="I2358" s="1">
        <v>44124</v>
      </c>
      <c r="J2358">
        <v>26</v>
      </c>
      <c r="K2358">
        <v>0</v>
      </c>
    </row>
    <row r="2359" spans="1:11" x14ac:dyDescent="0.3">
      <c r="A2359" t="s">
        <v>13</v>
      </c>
      <c r="B2359" t="s">
        <v>68</v>
      </c>
      <c r="C2359">
        <v>4584232854</v>
      </c>
      <c r="D2359" s="1">
        <v>44482</v>
      </c>
      <c r="E2359" s="1">
        <v>44512</v>
      </c>
      <c r="F2359">
        <v>8438</v>
      </c>
      <c r="G2359">
        <v>1</v>
      </c>
      <c r="H2359">
        <v>1</v>
      </c>
      <c r="I2359" s="1">
        <v>44502</v>
      </c>
      <c r="J2359">
        <v>20</v>
      </c>
      <c r="K2359">
        <v>0</v>
      </c>
    </row>
    <row r="2360" spans="1:11" x14ac:dyDescent="0.3">
      <c r="A2360" t="s">
        <v>17</v>
      </c>
      <c r="B2360" t="s">
        <v>98</v>
      </c>
      <c r="C2360">
        <v>9543491185</v>
      </c>
      <c r="D2360" s="1">
        <v>44235</v>
      </c>
      <c r="E2360" s="1">
        <v>44265</v>
      </c>
      <c r="F2360">
        <v>8576</v>
      </c>
      <c r="G2360">
        <v>0</v>
      </c>
      <c r="H2360">
        <v>0</v>
      </c>
      <c r="I2360" s="1">
        <v>44274</v>
      </c>
      <c r="J2360">
        <v>39</v>
      </c>
      <c r="K2360">
        <v>9</v>
      </c>
    </row>
    <row r="2361" spans="1:11" x14ac:dyDescent="0.3">
      <c r="A2361" t="s">
        <v>17</v>
      </c>
      <c r="B2361" t="s">
        <v>93</v>
      </c>
      <c r="C2361">
        <v>9544605433</v>
      </c>
      <c r="D2361" s="1">
        <v>44146</v>
      </c>
      <c r="E2361" s="1">
        <v>44176</v>
      </c>
      <c r="F2361">
        <v>5787</v>
      </c>
      <c r="G2361">
        <v>0</v>
      </c>
      <c r="H2361">
        <v>0</v>
      </c>
      <c r="I2361" s="1">
        <v>44169</v>
      </c>
      <c r="J2361">
        <v>23</v>
      </c>
      <c r="K2361">
        <v>0</v>
      </c>
    </row>
    <row r="2362" spans="1:11" x14ac:dyDescent="0.3">
      <c r="A2362" t="s">
        <v>13</v>
      </c>
      <c r="B2362" t="s">
        <v>74</v>
      </c>
      <c r="C2362">
        <v>2328511433</v>
      </c>
      <c r="D2362" s="1">
        <v>44489</v>
      </c>
      <c r="E2362" s="1">
        <v>44519</v>
      </c>
      <c r="F2362">
        <v>7743</v>
      </c>
      <c r="G2362">
        <v>1</v>
      </c>
      <c r="H2362">
        <v>0</v>
      </c>
      <c r="I2362" s="1">
        <v>44512</v>
      </c>
      <c r="J2362">
        <v>23</v>
      </c>
      <c r="K2362">
        <v>0</v>
      </c>
    </row>
    <row r="2363" spans="1:11" x14ac:dyDescent="0.3">
      <c r="A2363" t="s">
        <v>22</v>
      </c>
      <c r="B2363" t="s">
        <v>65</v>
      </c>
      <c r="C2363">
        <v>9545237302</v>
      </c>
      <c r="D2363" s="1">
        <v>44330</v>
      </c>
      <c r="E2363" s="1">
        <v>44360</v>
      </c>
      <c r="F2363">
        <v>5983</v>
      </c>
      <c r="G2363">
        <v>0</v>
      </c>
      <c r="H2363">
        <v>0</v>
      </c>
      <c r="I2363" s="1">
        <v>44350</v>
      </c>
      <c r="J2363">
        <v>20</v>
      </c>
      <c r="K2363">
        <v>0</v>
      </c>
    </row>
    <row r="2364" spans="1:11" x14ac:dyDescent="0.3">
      <c r="A2364" t="s">
        <v>22</v>
      </c>
      <c r="B2364" t="s">
        <v>85</v>
      </c>
      <c r="C2364">
        <v>9546060439</v>
      </c>
      <c r="D2364" s="1">
        <v>44443</v>
      </c>
      <c r="E2364" s="1">
        <v>44473</v>
      </c>
      <c r="F2364">
        <v>1003</v>
      </c>
      <c r="G2364">
        <v>0</v>
      </c>
      <c r="H2364">
        <v>0</v>
      </c>
      <c r="I2364" s="1">
        <v>44473</v>
      </c>
      <c r="J2364">
        <v>30</v>
      </c>
      <c r="K2364">
        <v>0</v>
      </c>
    </row>
    <row r="2365" spans="1:11" x14ac:dyDescent="0.3">
      <c r="A2365" t="s">
        <v>22</v>
      </c>
      <c r="B2365" t="s">
        <v>23</v>
      </c>
      <c r="C2365">
        <v>9551992852</v>
      </c>
      <c r="D2365" s="1">
        <v>43974</v>
      </c>
      <c r="E2365" s="1">
        <v>44004</v>
      </c>
      <c r="F2365">
        <v>7428</v>
      </c>
      <c r="G2365">
        <v>1</v>
      </c>
      <c r="H2365">
        <v>0</v>
      </c>
      <c r="I2365" s="1">
        <v>44030</v>
      </c>
      <c r="J2365">
        <v>56</v>
      </c>
      <c r="K2365">
        <v>26</v>
      </c>
    </row>
    <row r="2366" spans="1:11" x14ac:dyDescent="0.3">
      <c r="A2366" t="s">
        <v>20</v>
      </c>
      <c r="B2366" t="s">
        <v>113</v>
      </c>
      <c r="C2366">
        <v>9555357249</v>
      </c>
      <c r="D2366" s="1">
        <v>44112</v>
      </c>
      <c r="E2366" s="1">
        <v>44142</v>
      </c>
      <c r="F2366">
        <v>3580</v>
      </c>
      <c r="G2366">
        <v>0</v>
      </c>
      <c r="H2366">
        <v>0</v>
      </c>
      <c r="I2366" s="1">
        <v>44133</v>
      </c>
      <c r="J2366">
        <v>21</v>
      </c>
      <c r="K2366">
        <v>0</v>
      </c>
    </row>
    <row r="2367" spans="1:11" x14ac:dyDescent="0.3">
      <c r="A2367" t="s">
        <v>22</v>
      </c>
      <c r="B2367" t="s">
        <v>99</v>
      </c>
      <c r="C2367">
        <v>9565133328</v>
      </c>
      <c r="D2367" s="1">
        <v>44274</v>
      </c>
      <c r="E2367" s="1">
        <v>44304</v>
      </c>
      <c r="F2367">
        <v>8110</v>
      </c>
      <c r="G2367">
        <v>0</v>
      </c>
      <c r="H2367">
        <v>0</v>
      </c>
      <c r="I2367" s="1">
        <v>44297</v>
      </c>
      <c r="J2367">
        <v>23</v>
      </c>
      <c r="K2367">
        <v>0</v>
      </c>
    </row>
    <row r="2368" spans="1:11" x14ac:dyDescent="0.3">
      <c r="A2368" t="s">
        <v>17</v>
      </c>
      <c r="B2368" t="s">
        <v>77</v>
      </c>
      <c r="C2368">
        <v>9566049241</v>
      </c>
      <c r="D2368" s="1">
        <v>44068</v>
      </c>
      <c r="E2368" s="1">
        <v>44098</v>
      </c>
      <c r="F2368">
        <v>3609</v>
      </c>
      <c r="G2368">
        <v>0</v>
      </c>
      <c r="H2368">
        <v>0</v>
      </c>
      <c r="I2368" s="1">
        <v>44074</v>
      </c>
      <c r="J2368">
        <v>6</v>
      </c>
      <c r="K2368">
        <v>0</v>
      </c>
    </row>
    <row r="2369" spans="1:11" x14ac:dyDescent="0.3">
      <c r="A2369" t="s">
        <v>20</v>
      </c>
      <c r="B2369" t="s">
        <v>109</v>
      </c>
      <c r="C2369">
        <v>9566496102</v>
      </c>
      <c r="D2369" s="1">
        <v>44351</v>
      </c>
      <c r="E2369" s="1">
        <v>44381</v>
      </c>
      <c r="F2369">
        <v>4454</v>
      </c>
      <c r="G2369">
        <v>0</v>
      </c>
      <c r="H2369">
        <v>0</v>
      </c>
      <c r="I2369" s="1">
        <v>44374</v>
      </c>
      <c r="J2369">
        <v>23</v>
      </c>
      <c r="K2369">
        <v>0</v>
      </c>
    </row>
    <row r="2370" spans="1:11" x14ac:dyDescent="0.3">
      <c r="A2370" t="s">
        <v>20</v>
      </c>
      <c r="B2370" t="s">
        <v>80</v>
      </c>
      <c r="C2370">
        <v>9566884305</v>
      </c>
      <c r="D2370" s="1">
        <v>44399</v>
      </c>
      <c r="E2370" s="1">
        <v>44429</v>
      </c>
      <c r="F2370">
        <v>5121</v>
      </c>
      <c r="G2370">
        <v>0</v>
      </c>
      <c r="H2370">
        <v>0</v>
      </c>
      <c r="I2370" s="1">
        <v>44418</v>
      </c>
      <c r="J2370">
        <v>19</v>
      </c>
      <c r="K2370">
        <v>0</v>
      </c>
    </row>
    <row r="2371" spans="1:11" x14ac:dyDescent="0.3">
      <c r="A2371" t="s">
        <v>13</v>
      </c>
      <c r="B2371" t="s">
        <v>62</v>
      </c>
      <c r="C2371">
        <v>9574377731</v>
      </c>
      <c r="D2371" s="1">
        <v>44099</v>
      </c>
      <c r="E2371" s="1">
        <v>44129</v>
      </c>
      <c r="F2371">
        <v>9351</v>
      </c>
      <c r="G2371">
        <v>0</v>
      </c>
      <c r="H2371">
        <v>0</v>
      </c>
      <c r="I2371" s="1">
        <v>44128</v>
      </c>
      <c r="J2371">
        <v>29</v>
      </c>
      <c r="K2371">
        <v>0</v>
      </c>
    </row>
    <row r="2372" spans="1:11" x14ac:dyDescent="0.3">
      <c r="A2372" t="s">
        <v>13</v>
      </c>
      <c r="B2372" t="s">
        <v>75</v>
      </c>
      <c r="C2372">
        <v>8148770791</v>
      </c>
      <c r="D2372" s="1">
        <v>44490</v>
      </c>
      <c r="E2372" s="1">
        <v>44520</v>
      </c>
      <c r="F2372">
        <v>3628</v>
      </c>
      <c r="G2372">
        <v>1</v>
      </c>
      <c r="H2372">
        <v>1</v>
      </c>
      <c r="I2372" s="1">
        <v>44534</v>
      </c>
      <c r="J2372">
        <v>44</v>
      </c>
      <c r="K2372">
        <v>14</v>
      </c>
    </row>
    <row r="2373" spans="1:11" x14ac:dyDescent="0.3">
      <c r="A2373" t="s">
        <v>13</v>
      </c>
      <c r="B2373" t="s">
        <v>27</v>
      </c>
      <c r="C2373">
        <v>9583697144</v>
      </c>
      <c r="D2373" s="1">
        <v>43884</v>
      </c>
      <c r="E2373" s="1">
        <v>43914</v>
      </c>
      <c r="F2373">
        <v>6759</v>
      </c>
      <c r="G2373">
        <v>0</v>
      </c>
      <c r="H2373">
        <v>0</v>
      </c>
      <c r="I2373" s="1">
        <v>43890</v>
      </c>
      <c r="J2373">
        <v>6</v>
      </c>
      <c r="K2373">
        <v>0</v>
      </c>
    </row>
    <row r="2374" spans="1:11" x14ac:dyDescent="0.3">
      <c r="A2374" t="s">
        <v>20</v>
      </c>
      <c r="B2374" t="s">
        <v>60</v>
      </c>
      <c r="C2374">
        <v>9584726059</v>
      </c>
      <c r="D2374" s="1">
        <v>44005</v>
      </c>
      <c r="E2374" s="1">
        <v>44035</v>
      </c>
      <c r="F2374">
        <v>4013</v>
      </c>
      <c r="G2374">
        <v>0</v>
      </c>
      <c r="H2374">
        <v>0</v>
      </c>
      <c r="I2374" s="1">
        <v>44026</v>
      </c>
      <c r="J2374">
        <v>21</v>
      </c>
      <c r="K2374">
        <v>0</v>
      </c>
    </row>
    <row r="2375" spans="1:11" x14ac:dyDescent="0.3">
      <c r="A2375" t="s">
        <v>17</v>
      </c>
      <c r="B2375" t="s">
        <v>37</v>
      </c>
      <c r="C2375">
        <v>9588957496</v>
      </c>
      <c r="D2375" s="1">
        <v>44447</v>
      </c>
      <c r="E2375" s="1">
        <v>44477</v>
      </c>
      <c r="F2375">
        <v>6986</v>
      </c>
      <c r="G2375">
        <v>0</v>
      </c>
      <c r="H2375">
        <v>0</v>
      </c>
      <c r="I2375" s="1">
        <v>44451</v>
      </c>
      <c r="J2375">
        <v>4</v>
      </c>
      <c r="K2375">
        <v>0</v>
      </c>
    </row>
    <row r="2376" spans="1:11" x14ac:dyDescent="0.3">
      <c r="A2376" t="s">
        <v>11</v>
      </c>
      <c r="B2376" t="s">
        <v>31</v>
      </c>
      <c r="C2376">
        <v>9590153054</v>
      </c>
      <c r="D2376" s="1">
        <v>44460</v>
      </c>
      <c r="E2376" s="1">
        <v>44490</v>
      </c>
      <c r="F2376">
        <v>7880</v>
      </c>
      <c r="G2376">
        <v>0</v>
      </c>
      <c r="H2376">
        <v>0</v>
      </c>
      <c r="I2376" s="1">
        <v>44465</v>
      </c>
      <c r="J2376">
        <v>5</v>
      </c>
      <c r="K2376">
        <v>0</v>
      </c>
    </row>
    <row r="2377" spans="1:11" x14ac:dyDescent="0.3">
      <c r="A2377" t="s">
        <v>17</v>
      </c>
      <c r="B2377" t="s">
        <v>40</v>
      </c>
      <c r="C2377">
        <v>9598751206</v>
      </c>
      <c r="D2377" s="1">
        <v>44324</v>
      </c>
      <c r="E2377" s="1">
        <v>44354</v>
      </c>
      <c r="F2377">
        <v>4183</v>
      </c>
      <c r="G2377">
        <v>0</v>
      </c>
      <c r="H2377">
        <v>0</v>
      </c>
      <c r="I2377" s="1">
        <v>44352</v>
      </c>
      <c r="J2377">
        <v>28</v>
      </c>
      <c r="K2377">
        <v>0</v>
      </c>
    </row>
    <row r="2378" spans="1:11" x14ac:dyDescent="0.3">
      <c r="A2378" t="s">
        <v>17</v>
      </c>
      <c r="B2378" t="s">
        <v>52</v>
      </c>
      <c r="C2378">
        <v>9611156539</v>
      </c>
      <c r="D2378" s="1">
        <v>43836</v>
      </c>
      <c r="E2378" s="1">
        <v>43866</v>
      </c>
      <c r="F2378">
        <v>7034</v>
      </c>
      <c r="G2378">
        <v>0</v>
      </c>
      <c r="H2378">
        <v>0</v>
      </c>
      <c r="I2378" s="1">
        <v>43867</v>
      </c>
      <c r="J2378">
        <v>31</v>
      </c>
      <c r="K2378">
        <v>1</v>
      </c>
    </row>
    <row r="2379" spans="1:11" x14ac:dyDescent="0.3">
      <c r="A2379" t="s">
        <v>17</v>
      </c>
      <c r="B2379" t="s">
        <v>97</v>
      </c>
      <c r="C2379">
        <v>9614769756</v>
      </c>
      <c r="D2379" s="1">
        <v>44422</v>
      </c>
      <c r="E2379" s="1">
        <v>44452</v>
      </c>
      <c r="F2379">
        <v>6073</v>
      </c>
      <c r="G2379">
        <v>1</v>
      </c>
      <c r="H2379">
        <v>0</v>
      </c>
      <c r="I2379" s="1">
        <v>44459</v>
      </c>
      <c r="J2379">
        <v>37</v>
      </c>
      <c r="K2379">
        <v>7</v>
      </c>
    </row>
    <row r="2380" spans="1:11" x14ac:dyDescent="0.3">
      <c r="A2380" t="s">
        <v>11</v>
      </c>
      <c r="B2380" t="s">
        <v>73</v>
      </c>
      <c r="C2380">
        <v>9618979999</v>
      </c>
      <c r="D2380" s="1">
        <v>44469</v>
      </c>
      <c r="E2380" s="1">
        <v>44499</v>
      </c>
      <c r="F2380">
        <v>5425</v>
      </c>
      <c r="G2380">
        <v>0</v>
      </c>
      <c r="H2380">
        <v>0</v>
      </c>
      <c r="I2380" s="1">
        <v>44490</v>
      </c>
      <c r="J2380">
        <v>21</v>
      </c>
      <c r="K2380">
        <v>0</v>
      </c>
    </row>
    <row r="2381" spans="1:11" x14ac:dyDescent="0.3">
      <c r="A2381" t="s">
        <v>11</v>
      </c>
      <c r="B2381" t="s">
        <v>45</v>
      </c>
      <c r="C2381">
        <v>9632048192</v>
      </c>
      <c r="D2381" s="1">
        <v>44021</v>
      </c>
      <c r="E2381" s="1">
        <v>44051</v>
      </c>
      <c r="F2381">
        <v>12828</v>
      </c>
      <c r="G2381">
        <v>1</v>
      </c>
      <c r="H2381">
        <v>0</v>
      </c>
      <c r="I2381" s="1">
        <v>44066</v>
      </c>
      <c r="J2381">
        <v>45</v>
      </c>
      <c r="K2381">
        <v>15</v>
      </c>
    </row>
    <row r="2382" spans="1:11" x14ac:dyDescent="0.3">
      <c r="A2382" t="s">
        <v>13</v>
      </c>
      <c r="B2382" t="s">
        <v>35</v>
      </c>
      <c r="C2382">
        <v>9633035865</v>
      </c>
      <c r="D2382" s="1">
        <v>44136</v>
      </c>
      <c r="E2382" s="1">
        <v>44166</v>
      </c>
      <c r="F2382">
        <v>7881</v>
      </c>
      <c r="G2382">
        <v>0</v>
      </c>
      <c r="H2382">
        <v>0</v>
      </c>
      <c r="I2382" s="1">
        <v>44160</v>
      </c>
      <c r="J2382">
        <v>24</v>
      </c>
      <c r="K2382">
        <v>0</v>
      </c>
    </row>
    <row r="2383" spans="1:11" x14ac:dyDescent="0.3">
      <c r="A2383" t="s">
        <v>11</v>
      </c>
      <c r="B2383" t="s">
        <v>91</v>
      </c>
      <c r="C2383">
        <v>9641285578</v>
      </c>
      <c r="D2383" s="1">
        <v>43974</v>
      </c>
      <c r="E2383" s="1">
        <v>44004</v>
      </c>
      <c r="F2383">
        <v>9198</v>
      </c>
      <c r="G2383">
        <v>0</v>
      </c>
      <c r="H2383">
        <v>0</v>
      </c>
      <c r="I2383" s="1">
        <v>43987</v>
      </c>
      <c r="J2383">
        <v>13</v>
      </c>
      <c r="K2383">
        <v>0</v>
      </c>
    </row>
    <row r="2384" spans="1:11" x14ac:dyDescent="0.3">
      <c r="A2384" t="s">
        <v>20</v>
      </c>
      <c r="B2384" t="s">
        <v>21</v>
      </c>
      <c r="C2384">
        <v>9647514843</v>
      </c>
      <c r="D2384" s="1">
        <v>43976</v>
      </c>
      <c r="E2384" s="1">
        <v>44006</v>
      </c>
      <c r="F2384">
        <v>7104</v>
      </c>
      <c r="G2384">
        <v>0</v>
      </c>
      <c r="H2384">
        <v>0</v>
      </c>
      <c r="I2384" s="1">
        <v>44027</v>
      </c>
      <c r="J2384">
        <v>51</v>
      </c>
      <c r="K2384">
        <v>21</v>
      </c>
    </row>
    <row r="2385" spans="1:11" x14ac:dyDescent="0.3">
      <c r="A2385" t="s">
        <v>13</v>
      </c>
      <c r="B2385" t="s">
        <v>51</v>
      </c>
      <c r="C2385">
        <v>9647532335</v>
      </c>
      <c r="D2385" s="1">
        <v>44173</v>
      </c>
      <c r="E2385" s="1">
        <v>44203</v>
      </c>
      <c r="F2385">
        <v>10590</v>
      </c>
      <c r="G2385">
        <v>0</v>
      </c>
      <c r="H2385">
        <v>0</v>
      </c>
      <c r="I2385" s="1">
        <v>44203</v>
      </c>
      <c r="J2385">
        <v>30</v>
      </c>
      <c r="K2385">
        <v>0</v>
      </c>
    </row>
    <row r="2386" spans="1:11" x14ac:dyDescent="0.3">
      <c r="A2386" t="s">
        <v>17</v>
      </c>
      <c r="B2386" t="s">
        <v>34</v>
      </c>
      <c r="C2386">
        <v>9652079777</v>
      </c>
      <c r="D2386" s="1">
        <v>43938</v>
      </c>
      <c r="E2386" s="1">
        <v>43968</v>
      </c>
      <c r="F2386">
        <v>5493</v>
      </c>
      <c r="G2386">
        <v>1</v>
      </c>
      <c r="H2386">
        <v>0</v>
      </c>
      <c r="I2386" s="1">
        <v>43996</v>
      </c>
      <c r="J2386">
        <v>58</v>
      </c>
      <c r="K2386">
        <v>28</v>
      </c>
    </row>
    <row r="2387" spans="1:11" x14ac:dyDescent="0.3">
      <c r="A2387" t="s">
        <v>11</v>
      </c>
      <c r="B2387" t="s">
        <v>110</v>
      </c>
      <c r="C2387">
        <v>9654364049</v>
      </c>
      <c r="D2387" s="1">
        <v>44075</v>
      </c>
      <c r="E2387" s="1">
        <v>44105</v>
      </c>
      <c r="F2387">
        <v>5558</v>
      </c>
      <c r="G2387">
        <v>0</v>
      </c>
      <c r="H2387">
        <v>0</v>
      </c>
      <c r="I2387" s="1">
        <v>44100</v>
      </c>
      <c r="J2387">
        <v>25</v>
      </c>
      <c r="K2387">
        <v>0</v>
      </c>
    </row>
    <row r="2388" spans="1:11" x14ac:dyDescent="0.3">
      <c r="A2388" t="s">
        <v>17</v>
      </c>
      <c r="B2388" t="s">
        <v>42</v>
      </c>
      <c r="C2388">
        <v>9661947571</v>
      </c>
      <c r="D2388" s="1">
        <v>44490</v>
      </c>
      <c r="E2388" s="1">
        <v>44520</v>
      </c>
      <c r="F2388">
        <v>4409</v>
      </c>
      <c r="G2388">
        <v>0</v>
      </c>
      <c r="H2388">
        <v>0</v>
      </c>
      <c r="I2388" s="1">
        <v>44521</v>
      </c>
      <c r="J2388">
        <v>31</v>
      </c>
      <c r="K2388">
        <v>1</v>
      </c>
    </row>
    <row r="2389" spans="1:11" x14ac:dyDescent="0.3">
      <c r="A2389" t="s">
        <v>17</v>
      </c>
      <c r="B2389" t="s">
        <v>18</v>
      </c>
      <c r="C2389">
        <v>9671446662</v>
      </c>
      <c r="D2389" s="1">
        <v>44383</v>
      </c>
      <c r="E2389" s="1">
        <v>44413</v>
      </c>
      <c r="F2389">
        <v>7245</v>
      </c>
      <c r="G2389">
        <v>1</v>
      </c>
      <c r="H2389">
        <v>0</v>
      </c>
      <c r="I2389" s="1">
        <v>44411</v>
      </c>
      <c r="J2389">
        <v>28</v>
      </c>
      <c r="K2389">
        <v>0</v>
      </c>
    </row>
    <row r="2390" spans="1:11" x14ac:dyDescent="0.3">
      <c r="A2390" t="s">
        <v>11</v>
      </c>
      <c r="B2390" t="s">
        <v>55</v>
      </c>
      <c r="C2390">
        <v>9671863604</v>
      </c>
      <c r="D2390" s="1">
        <v>44251</v>
      </c>
      <c r="E2390" s="1">
        <v>44281</v>
      </c>
      <c r="F2390">
        <v>6464</v>
      </c>
      <c r="G2390">
        <v>0</v>
      </c>
      <c r="H2390">
        <v>0</v>
      </c>
      <c r="I2390" s="1">
        <v>44292</v>
      </c>
      <c r="J2390">
        <v>41</v>
      </c>
      <c r="K2390">
        <v>11</v>
      </c>
    </row>
    <row r="2391" spans="1:11" x14ac:dyDescent="0.3">
      <c r="A2391" t="s">
        <v>13</v>
      </c>
      <c r="B2391" t="s">
        <v>35</v>
      </c>
      <c r="C2391">
        <v>9676303588</v>
      </c>
      <c r="D2391" s="1">
        <v>43853</v>
      </c>
      <c r="E2391" s="1">
        <v>43883</v>
      </c>
      <c r="F2391">
        <v>7833</v>
      </c>
      <c r="G2391">
        <v>0</v>
      </c>
      <c r="H2391">
        <v>0</v>
      </c>
      <c r="I2391" s="1">
        <v>43887</v>
      </c>
      <c r="J2391">
        <v>34</v>
      </c>
      <c r="K2391">
        <v>4</v>
      </c>
    </row>
    <row r="2392" spans="1:11" x14ac:dyDescent="0.3">
      <c r="A2392" t="s">
        <v>17</v>
      </c>
      <c r="B2392" t="s">
        <v>37</v>
      </c>
      <c r="C2392">
        <v>9677444633</v>
      </c>
      <c r="D2392" s="1">
        <v>43977</v>
      </c>
      <c r="E2392" s="1">
        <v>44007</v>
      </c>
      <c r="F2392">
        <v>4496</v>
      </c>
      <c r="G2392">
        <v>0</v>
      </c>
      <c r="H2392">
        <v>0</v>
      </c>
      <c r="I2392" s="1">
        <v>43996</v>
      </c>
      <c r="J2392">
        <v>19</v>
      </c>
      <c r="K2392">
        <v>0</v>
      </c>
    </row>
    <row r="2393" spans="1:11" x14ac:dyDescent="0.3">
      <c r="A2393" t="s">
        <v>11</v>
      </c>
      <c r="B2393" t="s">
        <v>94</v>
      </c>
      <c r="C2393">
        <v>9685029181</v>
      </c>
      <c r="D2393" s="1">
        <v>44417</v>
      </c>
      <c r="E2393" s="1">
        <v>44447</v>
      </c>
      <c r="F2393">
        <v>6655</v>
      </c>
      <c r="G2393">
        <v>0</v>
      </c>
      <c r="H2393">
        <v>0</v>
      </c>
      <c r="I2393" s="1">
        <v>44450</v>
      </c>
      <c r="J2393">
        <v>33</v>
      </c>
      <c r="K2393">
        <v>3</v>
      </c>
    </row>
    <row r="2394" spans="1:11" x14ac:dyDescent="0.3">
      <c r="A2394" t="s">
        <v>20</v>
      </c>
      <c r="B2394" t="s">
        <v>102</v>
      </c>
      <c r="C2394">
        <v>9685874517</v>
      </c>
      <c r="D2394" s="1">
        <v>44368</v>
      </c>
      <c r="E2394" s="1">
        <v>44398</v>
      </c>
      <c r="F2394">
        <v>5251</v>
      </c>
      <c r="G2394">
        <v>0</v>
      </c>
      <c r="H2394">
        <v>0</v>
      </c>
      <c r="I2394" s="1">
        <v>44386</v>
      </c>
      <c r="J2394">
        <v>18</v>
      </c>
      <c r="K2394">
        <v>0</v>
      </c>
    </row>
    <row r="2395" spans="1:11" x14ac:dyDescent="0.3">
      <c r="A2395" t="s">
        <v>11</v>
      </c>
      <c r="B2395" t="s">
        <v>48</v>
      </c>
      <c r="C2395">
        <v>9687805368</v>
      </c>
      <c r="D2395" s="1">
        <v>43885</v>
      </c>
      <c r="E2395" s="1">
        <v>43915</v>
      </c>
      <c r="F2395">
        <v>5204</v>
      </c>
      <c r="G2395">
        <v>0</v>
      </c>
      <c r="H2395">
        <v>0</v>
      </c>
      <c r="I2395" s="1">
        <v>43910</v>
      </c>
      <c r="J2395">
        <v>25</v>
      </c>
      <c r="K2395">
        <v>0</v>
      </c>
    </row>
    <row r="2396" spans="1:11" x14ac:dyDescent="0.3">
      <c r="A2396" t="s">
        <v>17</v>
      </c>
      <c r="B2396" t="s">
        <v>28</v>
      </c>
      <c r="C2396">
        <v>9699349431</v>
      </c>
      <c r="D2396" s="1">
        <v>43975</v>
      </c>
      <c r="E2396" s="1">
        <v>44005</v>
      </c>
      <c r="F2396">
        <v>7108</v>
      </c>
      <c r="G2396">
        <v>0</v>
      </c>
      <c r="H2396">
        <v>0</v>
      </c>
      <c r="I2396" s="1">
        <v>44000</v>
      </c>
      <c r="J2396">
        <v>25</v>
      </c>
      <c r="K2396">
        <v>0</v>
      </c>
    </row>
    <row r="2397" spans="1:11" x14ac:dyDescent="0.3">
      <c r="A2397" t="s">
        <v>13</v>
      </c>
      <c r="B2397" t="s">
        <v>68</v>
      </c>
      <c r="C2397">
        <v>195093797</v>
      </c>
      <c r="D2397" s="1">
        <v>44502</v>
      </c>
      <c r="E2397" s="1">
        <v>44532</v>
      </c>
      <c r="F2397">
        <v>7873</v>
      </c>
      <c r="G2397">
        <v>1</v>
      </c>
      <c r="H2397">
        <v>1</v>
      </c>
      <c r="I2397" s="1">
        <v>44534</v>
      </c>
      <c r="J2397">
        <v>32</v>
      </c>
      <c r="K2397">
        <v>2</v>
      </c>
    </row>
    <row r="2398" spans="1:11" x14ac:dyDescent="0.3">
      <c r="A2398" t="s">
        <v>17</v>
      </c>
      <c r="B2398" t="s">
        <v>98</v>
      </c>
      <c r="C2398">
        <v>9711993534</v>
      </c>
      <c r="D2398" s="1">
        <v>44011</v>
      </c>
      <c r="E2398" s="1">
        <v>44041</v>
      </c>
      <c r="F2398">
        <v>4262</v>
      </c>
      <c r="G2398">
        <v>0</v>
      </c>
      <c r="H2398">
        <v>0</v>
      </c>
      <c r="I2398" s="1">
        <v>44061</v>
      </c>
      <c r="J2398">
        <v>50</v>
      </c>
      <c r="K2398">
        <v>20</v>
      </c>
    </row>
    <row r="2399" spans="1:11" x14ac:dyDescent="0.3">
      <c r="A2399" t="s">
        <v>20</v>
      </c>
      <c r="B2399" t="s">
        <v>60</v>
      </c>
      <c r="C2399">
        <v>9712383291</v>
      </c>
      <c r="D2399" s="1">
        <v>44138</v>
      </c>
      <c r="E2399" s="1">
        <v>44168</v>
      </c>
      <c r="F2399">
        <v>2226</v>
      </c>
      <c r="G2399">
        <v>0</v>
      </c>
      <c r="H2399">
        <v>0</v>
      </c>
      <c r="I2399" s="1">
        <v>44150</v>
      </c>
      <c r="J2399">
        <v>12</v>
      </c>
      <c r="K2399">
        <v>0</v>
      </c>
    </row>
    <row r="2400" spans="1:11" x14ac:dyDescent="0.3">
      <c r="A2400" t="s">
        <v>22</v>
      </c>
      <c r="B2400" t="s">
        <v>86</v>
      </c>
      <c r="C2400">
        <v>9727346662</v>
      </c>
      <c r="D2400" s="1">
        <v>44457</v>
      </c>
      <c r="E2400" s="1">
        <v>44487</v>
      </c>
      <c r="F2400">
        <v>6096</v>
      </c>
      <c r="G2400">
        <v>0</v>
      </c>
      <c r="H2400">
        <v>0</v>
      </c>
      <c r="I2400" s="1">
        <v>44462</v>
      </c>
      <c r="J2400">
        <v>5</v>
      </c>
      <c r="K2400">
        <v>0</v>
      </c>
    </row>
    <row r="2401" spans="1:11" x14ac:dyDescent="0.3">
      <c r="A2401" t="s">
        <v>13</v>
      </c>
      <c r="B2401" t="s">
        <v>29</v>
      </c>
      <c r="C2401">
        <v>9729507797</v>
      </c>
      <c r="D2401" s="1">
        <v>44129</v>
      </c>
      <c r="E2401" s="1">
        <v>44159</v>
      </c>
      <c r="F2401">
        <v>6131</v>
      </c>
      <c r="G2401">
        <v>0</v>
      </c>
      <c r="H2401">
        <v>0</v>
      </c>
      <c r="I2401" s="1">
        <v>44160</v>
      </c>
      <c r="J2401">
        <v>31</v>
      </c>
      <c r="K2401">
        <v>1</v>
      </c>
    </row>
    <row r="2402" spans="1:11" x14ac:dyDescent="0.3">
      <c r="A2402" t="s">
        <v>17</v>
      </c>
      <c r="B2402" t="s">
        <v>112</v>
      </c>
      <c r="C2402">
        <v>9733725302</v>
      </c>
      <c r="D2402" s="1">
        <v>43917</v>
      </c>
      <c r="E2402" s="1">
        <v>43947</v>
      </c>
      <c r="F2402">
        <v>5873</v>
      </c>
      <c r="G2402">
        <v>0</v>
      </c>
      <c r="H2402">
        <v>0</v>
      </c>
      <c r="I2402" s="1">
        <v>43938</v>
      </c>
      <c r="J2402">
        <v>21</v>
      </c>
      <c r="K2402">
        <v>0</v>
      </c>
    </row>
    <row r="2403" spans="1:11" x14ac:dyDescent="0.3">
      <c r="A2403" t="s">
        <v>11</v>
      </c>
      <c r="B2403" t="s">
        <v>115</v>
      </c>
      <c r="C2403">
        <v>9744145268</v>
      </c>
      <c r="D2403" s="1">
        <v>43972</v>
      </c>
      <c r="E2403" s="1">
        <v>44002</v>
      </c>
      <c r="F2403">
        <v>5165</v>
      </c>
      <c r="G2403">
        <v>0</v>
      </c>
      <c r="H2403">
        <v>0</v>
      </c>
      <c r="I2403" s="1">
        <v>43986</v>
      </c>
      <c r="J2403">
        <v>14</v>
      </c>
      <c r="K2403">
        <v>0</v>
      </c>
    </row>
    <row r="2404" spans="1:11" x14ac:dyDescent="0.3">
      <c r="A2404" t="s">
        <v>11</v>
      </c>
      <c r="B2404" t="s">
        <v>45</v>
      </c>
      <c r="C2404">
        <v>9745775106</v>
      </c>
      <c r="D2404" s="1">
        <v>44152</v>
      </c>
      <c r="E2404" s="1">
        <v>44182</v>
      </c>
      <c r="F2404">
        <v>6409</v>
      </c>
      <c r="G2404">
        <v>0</v>
      </c>
      <c r="H2404">
        <v>0</v>
      </c>
      <c r="I2404" s="1">
        <v>44170</v>
      </c>
      <c r="J2404">
        <v>18</v>
      </c>
      <c r="K2404">
        <v>0</v>
      </c>
    </row>
    <row r="2405" spans="1:11" x14ac:dyDescent="0.3">
      <c r="A2405" t="s">
        <v>22</v>
      </c>
      <c r="B2405" t="s">
        <v>103</v>
      </c>
      <c r="C2405">
        <v>9759992761</v>
      </c>
      <c r="D2405" s="1">
        <v>44082</v>
      </c>
      <c r="E2405" s="1">
        <v>44112</v>
      </c>
      <c r="F2405">
        <v>5387</v>
      </c>
      <c r="G2405">
        <v>0</v>
      </c>
      <c r="H2405">
        <v>0</v>
      </c>
      <c r="I2405" s="1">
        <v>44106</v>
      </c>
      <c r="J2405">
        <v>24</v>
      </c>
      <c r="K2405">
        <v>0</v>
      </c>
    </row>
    <row r="2406" spans="1:11" x14ac:dyDescent="0.3">
      <c r="A2406" t="s">
        <v>22</v>
      </c>
      <c r="B2406" t="s">
        <v>53</v>
      </c>
      <c r="C2406">
        <v>9766114576</v>
      </c>
      <c r="D2406" s="1">
        <v>44526</v>
      </c>
      <c r="E2406" s="1">
        <v>44556</v>
      </c>
      <c r="F2406">
        <v>4071</v>
      </c>
      <c r="G2406">
        <v>0</v>
      </c>
      <c r="H2406">
        <v>0</v>
      </c>
      <c r="I2406" s="1">
        <v>44554</v>
      </c>
      <c r="J2406">
        <v>28</v>
      </c>
      <c r="K2406">
        <v>0</v>
      </c>
    </row>
    <row r="2407" spans="1:11" x14ac:dyDescent="0.3">
      <c r="A2407" t="s">
        <v>11</v>
      </c>
      <c r="B2407" t="s">
        <v>49</v>
      </c>
      <c r="C2407">
        <v>9769339571</v>
      </c>
      <c r="D2407" s="1">
        <v>44371</v>
      </c>
      <c r="E2407" s="1">
        <v>44401</v>
      </c>
      <c r="F2407">
        <v>6867</v>
      </c>
      <c r="G2407">
        <v>0</v>
      </c>
      <c r="H2407">
        <v>0</v>
      </c>
      <c r="I2407" s="1">
        <v>44380</v>
      </c>
      <c r="J2407">
        <v>9</v>
      </c>
      <c r="K2407">
        <v>0</v>
      </c>
    </row>
    <row r="2408" spans="1:11" x14ac:dyDescent="0.3">
      <c r="A2408" t="s">
        <v>20</v>
      </c>
      <c r="B2408" t="s">
        <v>25</v>
      </c>
      <c r="C2408">
        <v>9769799106</v>
      </c>
      <c r="D2408" s="1">
        <v>43862</v>
      </c>
      <c r="E2408" s="1">
        <v>43892</v>
      </c>
      <c r="F2408">
        <v>2047</v>
      </c>
      <c r="G2408">
        <v>0</v>
      </c>
      <c r="H2408">
        <v>0</v>
      </c>
      <c r="I2408" s="1">
        <v>43900</v>
      </c>
      <c r="J2408">
        <v>38</v>
      </c>
      <c r="K2408">
        <v>8</v>
      </c>
    </row>
    <row r="2409" spans="1:11" x14ac:dyDescent="0.3">
      <c r="A2409" t="s">
        <v>17</v>
      </c>
      <c r="B2409" t="s">
        <v>19</v>
      </c>
      <c r="C2409">
        <v>9773021858</v>
      </c>
      <c r="D2409" s="1">
        <v>44260</v>
      </c>
      <c r="E2409" s="1">
        <v>44290</v>
      </c>
      <c r="F2409">
        <v>7949</v>
      </c>
      <c r="G2409">
        <v>1</v>
      </c>
      <c r="H2409">
        <v>0</v>
      </c>
      <c r="I2409" s="1">
        <v>44313</v>
      </c>
      <c r="J2409">
        <v>53</v>
      </c>
      <c r="K2409">
        <v>23</v>
      </c>
    </row>
    <row r="2410" spans="1:11" x14ac:dyDescent="0.3">
      <c r="A2410" t="s">
        <v>11</v>
      </c>
      <c r="B2410" t="s">
        <v>76</v>
      </c>
      <c r="C2410">
        <v>9774403794</v>
      </c>
      <c r="D2410" s="1">
        <v>44001</v>
      </c>
      <c r="E2410" s="1">
        <v>44031</v>
      </c>
      <c r="F2410">
        <v>5820</v>
      </c>
      <c r="G2410">
        <v>0</v>
      </c>
      <c r="H2410">
        <v>0</v>
      </c>
      <c r="I2410" s="1">
        <v>44031</v>
      </c>
      <c r="J2410">
        <v>30</v>
      </c>
      <c r="K2410">
        <v>0</v>
      </c>
    </row>
    <row r="2411" spans="1:11" x14ac:dyDescent="0.3">
      <c r="A2411" t="s">
        <v>22</v>
      </c>
      <c r="B2411" t="s">
        <v>53</v>
      </c>
      <c r="C2411">
        <v>9779194561</v>
      </c>
      <c r="D2411" s="1">
        <v>43843</v>
      </c>
      <c r="E2411" s="1">
        <v>43873</v>
      </c>
      <c r="F2411">
        <v>7849</v>
      </c>
      <c r="G2411">
        <v>0</v>
      </c>
      <c r="H2411">
        <v>0</v>
      </c>
      <c r="I2411" s="1">
        <v>43884</v>
      </c>
      <c r="J2411">
        <v>41</v>
      </c>
      <c r="K2411">
        <v>11</v>
      </c>
    </row>
    <row r="2412" spans="1:11" x14ac:dyDescent="0.3">
      <c r="A2412" t="s">
        <v>13</v>
      </c>
      <c r="B2412" t="s">
        <v>71</v>
      </c>
      <c r="C2412">
        <v>6412855977</v>
      </c>
      <c r="D2412" s="1">
        <v>44509</v>
      </c>
      <c r="E2412" s="1">
        <v>44539</v>
      </c>
      <c r="F2412">
        <v>7714</v>
      </c>
      <c r="G2412">
        <v>1</v>
      </c>
      <c r="H2412">
        <v>1</v>
      </c>
      <c r="I2412" s="1">
        <v>44528</v>
      </c>
      <c r="J2412">
        <v>19</v>
      </c>
      <c r="K2412">
        <v>0</v>
      </c>
    </row>
    <row r="2413" spans="1:11" x14ac:dyDescent="0.3">
      <c r="A2413" t="s">
        <v>22</v>
      </c>
      <c r="B2413" t="s">
        <v>85</v>
      </c>
      <c r="C2413">
        <v>9787421130</v>
      </c>
      <c r="D2413" s="1">
        <v>43903</v>
      </c>
      <c r="E2413" s="1">
        <v>43933</v>
      </c>
      <c r="F2413">
        <v>1662</v>
      </c>
      <c r="G2413">
        <v>0</v>
      </c>
      <c r="H2413">
        <v>0</v>
      </c>
      <c r="I2413" s="1">
        <v>43944</v>
      </c>
      <c r="J2413">
        <v>41</v>
      </c>
      <c r="K2413">
        <v>11</v>
      </c>
    </row>
    <row r="2414" spans="1:11" x14ac:dyDescent="0.3">
      <c r="A2414" t="s">
        <v>13</v>
      </c>
      <c r="B2414" t="s">
        <v>27</v>
      </c>
      <c r="C2414">
        <v>9791750285</v>
      </c>
      <c r="D2414" s="1">
        <v>44278</v>
      </c>
      <c r="E2414" s="1">
        <v>44308</v>
      </c>
      <c r="F2414">
        <v>4767</v>
      </c>
      <c r="G2414">
        <v>0</v>
      </c>
      <c r="H2414">
        <v>0</v>
      </c>
      <c r="I2414" s="1">
        <v>44283</v>
      </c>
      <c r="J2414">
        <v>5</v>
      </c>
      <c r="K2414">
        <v>0</v>
      </c>
    </row>
    <row r="2415" spans="1:11" x14ac:dyDescent="0.3">
      <c r="A2415" t="s">
        <v>13</v>
      </c>
      <c r="B2415" t="s">
        <v>92</v>
      </c>
      <c r="C2415">
        <v>9798309489</v>
      </c>
      <c r="D2415" s="1">
        <v>43917</v>
      </c>
      <c r="E2415" s="1">
        <v>43947</v>
      </c>
      <c r="F2415">
        <v>7407</v>
      </c>
      <c r="G2415">
        <v>0</v>
      </c>
      <c r="H2415">
        <v>0</v>
      </c>
      <c r="I2415" s="1">
        <v>43945</v>
      </c>
      <c r="J2415">
        <v>28</v>
      </c>
      <c r="K2415">
        <v>0</v>
      </c>
    </row>
    <row r="2416" spans="1:11" x14ac:dyDescent="0.3">
      <c r="A2416" t="s">
        <v>11</v>
      </c>
      <c r="B2416" t="s">
        <v>94</v>
      </c>
      <c r="C2416">
        <v>9800138273</v>
      </c>
      <c r="D2416" s="1">
        <v>44261</v>
      </c>
      <c r="E2416" s="1">
        <v>44291</v>
      </c>
      <c r="F2416">
        <v>3089</v>
      </c>
      <c r="G2416">
        <v>1</v>
      </c>
      <c r="H2416">
        <v>0</v>
      </c>
      <c r="I2416" s="1">
        <v>44315</v>
      </c>
      <c r="J2416">
        <v>54</v>
      </c>
      <c r="K2416">
        <v>24</v>
      </c>
    </row>
    <row r="2417" spans="1:11" x14ac:dyDescent="0.3">
      <c r="A2417" t="s">
        <v>11</v>
      </c>
      <c r="B2417" t="s">
        <v>38</v>
      </c>
      <c r="C2417">
        <v>9801799192</v>
      </c>
      <c r="D2417" s="1">
        <v>43957</v>
      </c>
      <c r="E2417" s="1">
        <v>43987</v>
      </c>
      <c r="F2417">
        <v>6210</v>
      </c>
      <c r="G2417">
        <v>0</v>
      </c>
      <c r="H2417">
        <v>0</v>
      </c>
      <c r="I2417" s="1">
        <v>43985</v>
      </c>
      <c r="J2417">
        <v>28</v>
      </c>
      <c r="K2417">
        <v>0</v>
      </c>
    </row>
    <row r="2418" spans="1:11" x14ac:dyDescent="0.3">
      <c r="A2418" t="s">
        <v>11</v>
      </c>
      <c r="B2418" t="s">
        <v>57</v>
      </c>
      <c r="C2418">
        <v>9802209671</v>
      </c>
      <c r="D2418" s="1">
        <v>44176</v>
      </c>
      <c r="E2418" s="1">
        <v>44206</v>
      </c>
      <c r="F2418">
        <v>4108</v>
      </c>
      <c r="G2418">
        <v>0</v>
      </c>
      <c r="H2418">
        <v>0</v>
      </c>
      <c r="I2418" s="1">
        <v>44211</v>
      </c>
      <c r="J2418">
        <v>35</v>
      </c>
      <c r="K2418">
        <v>5</v>
      </c>
    </row>
    <row r="2419" spans="1:11" x14ac:dyDescent="0.3">
      <c r="A2419" t="s">
        <v>13</v>
      </c>
      <c r="B2419" t="s">
        <v>74</v>
      </c>
      <c r="C2419">
        <v>2436471559</v>
      </c>
      <c r="D2419" s="1">
        <v>44515</v>
      </c>
      <c r="E2419" s="1">
        <v>44545</v>
      </c>
      <c r="F2419">
        <v>5270</v>
      </c>
      <c r="G2419">
        <v>1</v>
      </c>
      <c r="H2419">
        <v>1</v>
      </c>
      <c r="I2419" s="1">
        <v>44545</v>
      </c>
      <c r="J2419">
        <v>30</v>
      </c>
      <c r="K2419">
        <v>0</v>
      </c>
    </row>
    <row r="2420" spans="1:11" x14ac:dyDescent="0.3">
      <c r="A2420" t="s">
        <v>11</v>
      </c>
      <c r="B2420" t="s">
        <v>12</v>
      </c>
      <c r="C2420">
        <v>9814992757</v>
      </c>
      <c r="D2420" s="1">
        <v>43910</v>
      </c>
      <c r="E2420" s="1">
        <v>43940</v>
      </c>
      <c r="F2420">
        <v>10364</v>
      </c>
      <c r="G2420">
        <v>0</v>
      </c>
      <c r="H2420">
        <v>0</v>
      </c>
      <c r="I2420" s="1">
        <v>43929</v>
      </c>
      <c r="J2420">
        <v>19</v>
      </c>
      <c r="K2420">
        <v>0</v>
      </c>
    </row>
    <row r="2421" spans="1:11" x14ac:dyDescent="0.3">
      <c r="A2421" t="s">
        <v>22</v>
      </c>
      <c r="B2421" t="s">
        <v>47</v>
      </c>
      <c r="C2421">
        <v>9821427141</v>
      </c>
      <c r="D2421" s="1">
        <v>44145</v>
      </c>
      <c r="E2421" s="1">
        <v>44175</v>
      </c>
      <c r="F2421">
        <v>1179</v>
      </c>
      <c r="G2421">
        <v>0</v>
      </c>
      <c r="H2421">
        <v>0</v>
      </c>
      <c r="I2421" s="1">
        <v>44175</v>
      </c>
      <c r="J2421">
        <v>30</v>
      </c>
      <c r="K2421">
        <v>0</v>
      </c>
    </row>
    <row r="2422" spans="1:11" x14ac:dyDescent="0.3">
      <c r="A2422" t="s">
        <v>17</v>
      </c>
      <c r="B2422" t="s">
        <v>34</v>
      </c>
      <c r="C2422">
        <v>9823818682</v>
      </c>
      <c r="D2422" s="1">
        <v>44516</v>
      </c>
      <c r="E2422" s="1">
        <v>44546</v>
      </c>
      <c r="F2422">
        <v>5951</v>
      </c>
      <c r="G2422">
        <v>0</v>
      </c>
      <c r="H2422">
        <v>0</v>
      </c>
      <c r="I2422" s="1">
        <v>44553</v>
      </c>
      <c r="J2422">
        <v>37</v>
      </c>
      <c r="K2422">
        <v>7</v>
      </c>
    </row>
    <row r="2423" spans="1:11" x14ac:dyDescent="0.3">
      <c r="A2423" t="s">
        <v>11</v>
      </c>
      <c r="B2423" t="s">
        <v>94</v>
      </c>
      <c r="C2423">
        <v>9825194232</v>
      </c>
      <c r="D2423" s="1">
        <v>44303</v>
      </c>
      <c r="E2423" s="1">
        <v>44333</v>
      </c>
      <c r="F2423">
        <v>6391</v>
      </c>
      <c r="G2423">
        <v>1</v>
      </c>
      <c r="H2423">
        <v>0</v>
      </c>
      <c r="I2423" s="1">
        <v>44338</v>
      </c>
      <c r="J2423">
        <v>35</v>
      </c>
      <c r="K2423">
        <v>5</v>
      </c>
    </row>
    <row r="2424" spans="1:11" x14ac:dyDescent="0.3">
      <c r="A2424" t="s">
        <v>11</v>
      </c>
      <c r="B2424" t="s">
        <v>12</v>
      </c>
      <c r="C2424">
        <v>9831463047</v>
      </c>
      <c r="D2424" s="1">
        <v>44221</v>
      </c>
      <c r="E2424" s="1">
        <v>44251</v>
      </c>
      <c r="F2424">
        <v>3323</v>
      </c>
      <c r="G2424">
        <v>0</v>
      </c>
      <c r="H2424">
        <v>0</v>
      </c>
      <c r="I2424" s="1">
        <v>44238</v>
      </c>
      <c r="J2424">
        <v>17</v>
      </c>
      <c r="K2424">
        <v>0</v>
      </c>
    </row>
    <row r="2425" spans="1:11" x14ac:dyDescent="0.3">
      <c r="A2425" t="s">
        <v>20</v>
      </c>
      <c r="B2425" t="s">
        <v>43</v>
      </c>
      <c r="C2425">
        <v>9833191595</v>
      </c>
      <c r="D2425" s="1">
        <v>44000</v>
      </c>
      <c r="E2425" s="1">
        <v>44030</v>
      </c>
      <c r="F2425">
        <v>6654</v>
      </c>
      <c r="G2425">
        <v>0</v>
      </c>
      <c r="H2425">
        <v>0</v>
      </c>
      <c r="I2425" s="1">
        <v>44005</v>
      </c>
      <c r="J2425">
        <v>5</v>
      </c>
      <c r="K2425">
        <v>0</v>
      </c>
    </row>
    <row r="2426" spans="1:11" x14ac:dyDescent="0.3">
      <c r="A2426" t="s">
        <v>20</v>
      </c>
      <c r="B2426" t="s">
        <v>111</v>
      </c>
      <c r="C2426">
        <v>9833377240</v>
      </c>
      <c r="D2426" s="1">
        <v>44209</v>
      </c>
      <c r="E2426" s="1">
        <v>44239</v>
      </c>
      <c r="F2426">
        <v>3872</v>
      </c>
      <c r="G2426">
        <v>0</v>
      </c>
      <c r="H2426">
        <v>0</v>
      </c>
      <c r="I2426" s="1">
        <v>44257</v>
      </c>
      <c r="J2426">
        <v>48</v>
      </c>
      <c r="K2426">
        <v>18</v>
      </c>
    </row>
    <row r="2427" spans="1:11" x14ac:dyDescent="0.3">
      <c r="A2427" t="s">
        <v>20</v>
      </c>
      <c r="B2427" t="s">
        <v>107</v>
      </c>
      <c r="C2427">
        <v>9835528694</v>
      </c>
      <c r="D2427" s="1">
        <v>44532</v>
      </c>
      <c r="E2427" s="1">
        <v>44562</v>
      </c>
      <c r="F2427">
        <v>838</v>
      </c>
      <c r="G2427">
        <v>1</v>
      </c>
      <c r="H2427">
        <v>0</v>
      </c>
      <c r="I2427" s="1">
        <v>44560</v>
      </c>
      <c r="J2427">
        <v>28</v>
      </c>
      <c r="K2427">
        <v>0</v>
      </c>
    </row>
    <row r="2428" spans="1:11" x14ac:dyDescent="0.3">
      <c r="A2428" t="s">
        <v>20</v>
      </c>
      <c r="B2428" t="s">
        <v>69</v>
      </c>
      <c r="C2428">
        <v>9835762300</v>
      </c>
      <c r="D2428" s="1">
        <v>44380</v>
      </c>
      <c r="E2428" s="1">
        <v>44410</v>
      </c>
      <c r="F2428">
        <v>3520</v>
      </c>
      <c r="G2428">
        <v>0</v>
      </c>
      <c r="H2428">
        <v>0</v>
      </c>
      <c r="I2428" s="1">
        <v>44415</v>
      </c>
      <c r="J2428">
        <v>35</v>
      </c>
      <c r="K2428">
        <v>5</v>
      </c>
    </row>
    <row r="2429" spans="1:11" x14ac:dyDescent="0.3">
      <c r="A2429" t="s">
        <v>13</v>
      </c>
      <c r="B2429" t="s">
        <v>104</v>
      </c>
      <c r="C2429">
        <v>9837408169</v>
      </c>
      <c r="D2429" s="1">
        <v>44384</v>
      </c>
      <c r="E2429" s="1">
        <v>44414</v>
      </c>
      <c r="F2429">
        <v>4413</v>
      </c>
      <c r="G2429">
        <v>0</v>
      </c>
      <c r="H2429">
        <v>0</v>
      </c>
      <c r="I2429" s="1">
        <v>44401</v>
      </c>
      <c r="J2429">
        <v>17</v>
      </c>
      <c r="K2429">
        <v>0</v>
      </c>
    </row>
    <row r="2430" spans="1:11" x14ac:dyDescent="0.3">
      <c r="A2430" t="s">
        <v>17</v>
      </c>
      <c r="B2430" t="s">
        <v>52</v>
      </c>
      <c r="C2430">
        <v>9839492497</v>
      </c>
      <c r="D2430" s="1">
        <v>44267</v>
      </c>
      <c r="E2430" s="1">
        <v>44297</v>
      </c>
      <c r="F2430">
        <v>8669</v>
      </c>
      <c r="G2430">
        <v>0</v>
      </c>
      <c r="H2430">
        <v>0</v>
      </c>
      <c r="I2430" s="1">
        <v>44281</v>
      </c>
      <c r="J2430">
        <v>14</v>
      </c>
      <c r="K2430">
        <v>0</v>
      </c>
    </row>
    <row r="2431" spans="1:11" x14ac:dyDescent="0.3">
      <c r="A2431" t="s">
        <v>20</v>
      </c>
      <c r="B2431" t="s">
        <v>60</v>
      </c>
      <c r="C2431">
        <v>9845628694</v>
      </c>
      <c r="D2431" s="1">
        <v>44358</v>
      </c>
      <c r="E2431" s="1">
        <v>44388</v>
      </c>
      <c r="F2431">
        <v>4286</v>
      </c>
      <c r="G2431">
        <v>0</v>
      </c>
      <c r="H2431">
        <v>0</v>
      </c>
      <c r="I2431" s="1">
        <v>44371</v>
      </c>
      <c r="J2431">
        <v>13</v>
      </c>
      <c r="K2431">
        <v>0</v>
      </c>
    </row>
    <row r="2432" spans="1:11" x14ac:dyDescent="0.3">
      <c r="A2432" t="s">
        <v>17</v>
      </c>
      <c r="B2432" t="s">
        <v>112</v>
      </c>
      <c r="C2432">
        <v>9847742890</v>
      </c>
      <c r="D2432" s="1">
        <v>44232</v>
      </c>
      <c r="E2432" s="1">
        <v>44262</v>
      </c>
      <c r="F2432">
        <v>9041</v>
      </c>
      <c r="G2432">
        <v>0</v>
      </c>
      <c r="H2432">
        <v>0</v>
      </c>
      <c r="I2432" s="1">
        <v>44253</v>
      </c>
      <c r="J2432">
        <v>21</v>
      </c>
      <c r="K2432">
        <v>0</v>
      </c>
    </row>
    <row r="2433" spans="1:11" x14ac:dyDescent="0.3">
      <c r="A2433" t="s">
        <v>20</v>
      </c>
      <c r="B2433" t="s">
        <v>69</v>
      </c>
      <c r="C2433">
        <v>9855642847</v>
      </c>
      <c r="D2433" s="1">
        <v>44371</v>
      </c>
      <c r="E2433" s="1">
        <v>44401</v>
      </c>
      <c r="F2433">
        <v>5944</v>
      </c>
      <c r="G2433">
        <v>1</v>
      </c>
      <c r="H2433">
        <v>0</v>
      </c>
      <c r="I2433" s="1">
        <v>44419</v>
      </c>
      <c r="J2433">
        <v>48</v>
      </c>
      <c r="K2433">
        <v>18</v>
      </c>
    </row>
    <row r="2434" spans="1:11" x14ac:dyDescent="0.3">
      <c r="A2434" t="s">
        <v>13</v>
      </c>
      <c r="B2434" t="s">
        <v>56</v>
      </c>
      <c r="C2434">
        <v>6740833908</v>
      </c>
      <c r="D2434" s="1">
        <v>44516</v>
      </c>
      <c r="E2434" s="1">
        <v>44546</v>
      </c>
      <c r="F2434">
        <v>5594</v>
      </c>
      <c r="G2434">
        <v>1</v>
      </c>
      <c r="H2434">
        <v>0</v>
      </c>
      <c r="I2434" s="1">
        <v>44529</v>
      </c>
      <c r="J2434">
        <v>13</v>
      </c>
      <c r="K2434">
        <v>0</v>
      </c>
    </row>
    <row r="2435" spans="1:11" x14ac:dyDescent="0.3">
      <c r="A2435" t="s">
        <v>13</v>
      </c>
      <c r="B2435" t="s">
        <v>56</v>
      </c>
      <c r="C2435">
        <v>9866145537</v>
      </c>
      <c r="D2435" s="1">
        <v>44528</v>
      </c>
      <c r="E2435" s="1">
        <v>44558</v>
      </c>
      <c r="F2435">
        <v>5083</v>
      </c>
      <c r="G2435">
        <v>1</v>
      </c>
      <c r="H2435">
        <v>1</v>
      </c>
      <c r="I2435" s="1">
        <v>44554</v>
      </c>
      <c r="J2435">
        <v>26</v>
      </c>
      <c r="K2435">
        <v>0</v>
      </c>
    </row>
    <row r="2436" spans="1:11" x14ac:dyDescent="0.3">
      <c r="A2436" t="s">
        <v>22</v>
      </c>
      <c r="B2436" t="s">
        <v>23</v>
      </c>
      <c r="C2436">
        <v>9863361720</v>
      </c>
      <c r="D2436" s="1">
        <v>44194</v>
      </c>
      <c r="E2436" s="1">
        <v>44224</v>
      </c>
      <c r="F2436">
        <v>5890</v>
      </c>
      <c r="G2436">
        <v>0</v>
      </c>
      <c r="H2436">
        <v>0</v>
      </c>
      <c r="I2436" s="1">
        <v>44237</v>
      </c>
      <c r="J2436">
        <v>43</v>
      </c>
      <c r="K2436">
        <v>13</v>
      </c>
    </row>
    <row r="2437" spans="1:11" x14ac:dyDescent="0.3">
      <c r="A2437" t="s">
        <v>13</v>
      </c>
      <c r="B2437" t="s">
        <v>70</v>
      </c>
      <c r="C2437">
        <v>8502171486</v>
      </c>
      <c r="D2437" s="1">
        <v>44530</v>
      </c>
      <c r="E2437" s="1">
        <v>44560</v>
      </c>
      <c r="F2437">
        <v>7360</v>
      </c>
      <c r="G2437">
        <v>1</v>
      </c>
      <c r="H2437">
        <v>1</v>
      </c>
      <c r="I2437" s="1">
        <v>44568</v>
      </c>
      <c r="J2437">
        <v>38</v>
      </c>
      <c r="K2437">
        <v>8</v>
      </c>
    </row>
    <row r="2438" spans="1:11" x14ac:dyDescent="0.3">
      <c r="A2438" t="s">
        <v>11</v>
      </c>
      <c r="B2438" t="s">
        <v>39</v>
      </c>
      <c r="C2438">
        <v>9866646797</v>
      </c>
      <c r="D2438" s="1">
        <v>43908</v>
      </c>
      <c r="E2438" s="1">
        <v>43938</v>
      </c>
      <c r="F2438">
        <v>4820</v>
      </c>
      <c r="G2438">
        <v>0</v>
      </c>
      <c r="H2438">
        <v>0</v>
      </c>
      <c r="I2438" s="1">
        <v>43947</v>
      </c>
      <c r="J2438">
        <v>39</v>
      </c>
      <c r="K2438">
        <v>9</v>
      </c>
    </row>
    <row r="2439" spans="1:11" x14ac:dyDescent="0.3">
      <c r="A2439" t="s">
        <v>17</v>
      </c>
      <c r="B2439" t="s">
        <v>101</v>
      </c>
      <c r="C2439">
        <v>9868438489</v>
      </c>
      <c r="D2439" s="1">
        <v>44149</v>
      </c>
      <c r="E2439" s="1">
        <v>44179</v>
      </c>
      <c r="F2439">
        <v>8468</v>
      </c>
      <c r="G2439">
        <v>0</v>
      </c>
      <c r="H2439">
        <v>0</v>
      </c>
      <c r="I2439" s="1">
        <v>44180</v>
      </c>
      <c r="J2439">
        <v>31</v>
      </c>
      <c r="K2439">
        <v>1</v>
      </c>
    </row>
    <row r="2440" spans="1:11" x14ac:dyDescent="0.3">
      <c r="A2440" t="s">
        <v>11</v>
      </c>
      <c r="B2440" t="s">
        <v>105</v>
      </c>
      <c r="C2440">
        <v>9869607581</v>
      </c>
      <c r="D2440" s="1">
        <v>44268</v>
      </c>
      <c r="E2440" s="1">
        <v>44298</v>
      </c>
      <c r="F2440">
        <v>5741</v>
      </c>
      <c r="G2440">
        <v>0</v>
      </c>
      <c r="H2440">
        <v>0</v>
      </c>
      <c r="I2440" s="1">
        <v>44308</v>
      </c>
      <c r="J2440">
        <v>40</v>
      </c>
      <c r="K2440">
        <v>10</v>
      </c>
    </row>
    <row r="2441" spans="1:11" x14ac:dyDescent="0.3">
      <c r="A2441" t="s">
        <v>13</v>
      </c>
      <c r="B2441" t="s">
        <v>70</v>
      </c>
      <c r="C2441">
        <v>9875167017</v>
      </c>
      <c r="D2441" s="1">
        <v>44319</v>
      </c>
      <c r="E2441" s="1">
        <v>44349</v>
      </c>
      <c r="F2441">
        <v>8599</v>
      </c>
      <c r="G2441">
        <v>0</v>
      </c>
      <c r="H2441">
        <v>0</v>
      </c>
      <c r="I2441" s="1">
        <v>44339</v>
      </c>
      <c r="J2441">
        <v>20</v>
      </c>
      <c r="K2441">
        <v>0</v>
      </c>
    </row>
    <row r="2442" spans="1:11" x14ac:dyDescent="0.3">
      <c r="A2442" t="s">
        <v>13</v>
      </c>
      <c r="B2442" t="s">
        <v>104</v>
      </c>
      <c r="C2442">
        <v>9882515146</v>
      </c>
      <c r="D2442" s="1">
        <v>44500</v>
      </c>
      <c r="E2442" s="1">
        <v>44530</v>
      </c>
      <c r="F2442">
        <v>5565</v>
      </c>
      <c r="G2442">
        <v>0</v>
      </c>
      <c r="H2442">
        <v>0</v>
      </c>
      <c r="I2442" s="1">
        <v>44512</v>
      </c>
      <c r="J2442">
        <v>12</v>
      </c>
      <c r="K2442">
        <v>0</v>
      </c>
    </row>
    <row r="2443" spans="1:11" x14ac:dyDescent="0.3">
      <c r="A2443" t="s">
        <v>17</v>
      </c>
      <c r="B2443" t="s">
        <v>40</v>
      </c>
      <c r="C2443">
        <v>9883462057</v>
      </c>
      <c r="D2443" s="1">
        <v>43920</v>
      </c>
      <c r="E2443" s="1">
        <v>43950</v>
      </c>
      <c r="F2443">
        <v>5010</v>
      </c>
      <c r="G2443">
        <v>0</v>
      </c>
      <c r="H2443">
        <v>0</v>
      </c>
      <c r="I2443" s="1">
        <v>43947</v>
      </c>
      <c r="J2443">
        <v>27</v>
      </c>
      <c r="K2443">
        <v>0</v>
      </c>
    </row>
    <row r="2444" spans="1:11" x14ac:dyDescent="0.3">
      <c r="A2444" t="s">
        <v>11</v>
      </c>
      <c r="B2444" t="s">
        <v>105</v>
      </c>
      <c r="C2444">
        <v>9890424733</v>
      </c>
      <c r="D2444" s="1">
        <v>43930</v>
      </c>
      <c r="E2444" s="1">
        <v>43960</v>
      </c>
      <c r="F2444">
        <v>5482</v>
      </c>
      <c r="G2444">
        <v>0</v>
      </c>
      <c r="H2444">
        <v>0</v>
      </c>
      <c r="I2444" s="1">
        <v>43958</v>
      </c>
      <c r="J2444">
        <v>28</v>
      </c>
      <c r="K2444">
        <v>0</v>
      </c>
    </row>
    <row r="2445" spans="1:11" x14ac:dyDescent="0.3">
      <c r="A2445" t="s">
        <v>22</v>
      </c>
      <c r="B2445" t="s">
        <v>58</v>
      </c>
      <c r="C2445">
        <v>9893070847</v>
      </c>
      <c r="D2445" s="1">
        <v>44459</v>
      </c>
      <c r="E2445" s="1">
        <v>44489</v>
      </c>
      <c r="F2445">
        <v>4954</v>
      </c>
      <c r="G2445">
        <v>0</v>
      </c>
      <c r="H2445">
        <v>0</v>
      </c>
      <c r="I2445" s="1">
        <v>44475</v>
      </c>
      <c r="J2445">
        <v>16</v>
      </c>
      <c r="K2445">
        <v>0</v>
      </c>
    </row>
    <row r="2446" spans="1:11" x14ac:dyDescent="0.3">
      <c r="A2446" t="s">
        <v>20</v>
      </c>
      <c r="B2446" t="s">
        <v>102</v>
      </c>
      <c r="C2446">
        <v>9901724277</v>
      </c>
      <c r="D2446" s="1">
        <v>43980</v>
      </c>
      <c r="E2446" s="1">
        <v>44010</v>
      </c>
      <c r="F2446">
        <v>5367</v>
      </c>
      <c r="G2446">
        <v>1</v>
      </c>
      <c r="H2446">
        <v>0</v>
      </c>
      <c r="I2446" s="1">
        <v>44004</v>
      </c>
      <c r="J2446">
        <v>24</v>
      </c>
      <c r="K2446">
        <v>0</v>
      </c>
    </row>
    <row r="2447" spans="1:11" x14ac:dyDescent="0.3">
      <c r="A2447" t="s">
        <v>11</v>
      </c>
      <c r="B2447" t="s">
        <v>91</v>
      </c>
      <c r="C2447">
        <v>9904297240</v>
      </c>
      <c r="D2447" s="1">
        <v>44172</v>
      </c>
      <c r="E2447" s="1">
        <v>44202</v>
      </c>
      <c r="F2447">
        <v>7322</v>
      </c>
      <c r="G2447">
        <v>0</v>
      </c>
      <c r="H2447">
        <v>0</v>
      </c>
      <c r="I2447" s="1">
        <v>44195</v>
      </c>
      <c r="J2447">
        <v>23</v>
      </c>
      <c r="K2447">
        <v>0</v>
      </c>
    </row>
    <row r="2448" spans="1:11" x14ac:dyDescent="0.3">
      <c r="A2448" t="s">
        <v>22</v>
      </c>
      <c r="B2448" t="s">
        <v>72</v>
      </c>
      <c r="C2448">
        <v>9912278044</v>
      </c>
      <c r="D2448" s="1">
        <v>44504</v>
      </c>
      <c r="E2448" s="1">
        <v>44534</v>
      </c>
      <c r="F2448">
        <v>2173</v>
      </c>
      <c r="G2448">
        <v>0</v>
      </c>
      <c r="H2448">
        <v>0</v>
      </c>
      <c r="I2448" s="1">
        <v>44519</v>
      </c>
      <c r="J2448">
        <v>15</v>
      </c>
      <c r="K2448">
        <v>0</v>
      </c>
    </row>
    <row r="2449" spans="1:11" x14ac:dyDescent="0.3">
      <c r="A2449" t="s">
        <v>22</v>
      </c>
      <c r="B2449" t="s">
        <v>24</v>
      </c>
      <c r="C2449">
        <v>9914585915</v>
      </c>
      <c r="D2449" s="1">
        <v>44531</v>
      </c>
      <c r="E2449" s="1">
        <v>44561</v>
      </c>
      <c r="F2449">
        <v>8629</v>
      </c>
      <c r="G2449">
        <v>0</v>
      </c>
      <c r="H2449">
        <v>0</v>
      </c>
      <c r="I2449" s="1">
        <v>44565</v>
      </c>
      <c r="J2449">
        <v>34</v>
      </c>
      <c r="K2449">
        <v>4</v>
      </c>
    </row>
    <row r="2450" spans="1:11" x14ac:dyDescent="0.3">
      <c r="A2450" t="s">
        <v>11</v>
      </c>
      <c r="B2450" t="s">
        <v>94</v>
      </c>
      <c r="C2450">
        <v>9922568654</v>
      </c>
      <c r="D2450" s="1">
        <v>44077</v>
      </c>
      <c r="E2450" s="1">
        <v>44107</v>
      </c>
      <c r="F2450">
        <v>4267</v>
      </c>
      <c r="G2450">
        <v>0</v>
      </c>
      <c r="H2450">
        <v>0</v>
      </c>
      <c r="I2450" s="1">
        <v>44113</v>
      </c>
      <c r="J2450">
        <v>36</v>
      </c>
      <c r="K2450">
        <v>6</v>
      </c>
    </row>
    <row r="2451" spans="1:11" x14ac:dyDescent="0.3">
      <c r="A2451" t="s">
        <v>13</v>
      </c>
      <c r="B2451" t="s">
        <v>70</v>
      </c>
      <c r="C2451">
        <v>208940420</v>
      </c>
      <c r="D2451" s="1">
        <v>44531</v>
      </c>
      <c r="E2451" s="1">
        <v>44561</v>
      </c>
      <c r="F2451">
        <v>7045</v>
      </c>
      <c r="G2451">
        <v>1</v>
      </c>
      <c r="H2451">
        <v>0</v>
      </c>
      <c r="I2451" s="1">
        <v>44565</v>
      </c>
      <c r="J2451">
        <v>34</v>
      </c>
      <c r="K2451">
        <v>4</v>
      </c>
    </row>
    <row r="2452" spans="1:11" x14ac:dyDescent="0.3">
      <c r="A2452" t="s">
        <v>17</v>
      </c>
      <c r="B2452" t="s">
        <v>19</v>
      </c>
      <c r="C2452">
        <v>9923599437</v>
      </c>
      <c r="D2452" s="1">
        <v>44473</v>
      </c>
      <c r="E2452" s="1">
        <v>44503</v>
      </c>
      <c r="F2452">
        <v>7618</v>
      </c>
      <c r="G2452">
        <v>0</v>
      </c>
      <c r="H2452">
        <v>0</v>
      </c>
      <c r="I2452" s="1">
        <v>44496</v>
      </c>
      <c r="J2452">
        <v>23</v>
      </c>
      <c r="K2452">
        <v>0</v>
      </c>
    </row>
    <row r="2453" spans="1:11" x14ac:dyDescent="0.3">
      <c r="A2453" t="s">
        <v>11</v>
      </c>
      <c r="B2453" t="s">
        <v>61</v>
      </c>
      <c r="C2453">
        <v>9923678452</v>
      </c>
      <c r="D2453" s="1">
        <v>44351</v>
      </c>
      <c r="E2453" s="1">
        <v>44381</v>
      </c>
      <c r="F2453">
        <v>6840</v>
      </c>
      <c r="G2453">
        <v>0</v>
      </c>
      <c r="H2453">
        <v>0</v>
      </c>
      <c r="I2453" s="1">
        <v>44384</v>
      </c>
      <c r="J2453">
        <v>33</v>
      </c>
      <c r="K2453">
        <v>3</v>
      </c>
    </row>
    <row r="2454" spans="1:11" x14ac:dyDescent="0.3">
      <c r="A2454" t="s">
        <v>13</v>
      </c>
      <c r="B2454" t="s">
        <v>62</v>
      </c>
      <c r="C2454">
        <v>9934734648</v>
      </c>
      <c r="D2454" s="1">
        <v>43945</v>
      </c>
      <c r="E2454" s="1">
        <v>43975</v>
      </c>
      <c r="F2454">
        <v>7419</v>
      </c>
      <c r="G2454">
        <v>0</v>
      </c>
      <c r="H2454">
        <v>0</v>
      </c>
      <c r="I2454" s="1">
        <v>43973</v>
      </c>
      <c r="J2454">
        <v>28</v>
      </c>
      <c r="K2454">
        <v>0</v>
      </c>
    </row>
    <row r="2455" spans="1:11" x14ac:dyDescent="0.3">
      <c r="A2455" t="s">
        <v>11</v>
      </c>
      <c r="B2455" t="s">
        <v>87</v>
      </c>
      <c r="C2455">
        <v>9936482887</v>
      </c>
      <c r="D2455" s="1">
        <v>44404</v>
      </c>
      <c r="E2455" s="1">
        <v>44434</v>
      </c>
      <c r="F2455">
        <v>6807</v>
      </c>
      <c r="G2455">
        <v>0</v>
      </c>
      <c r="H2455">
        <v>0</v>
      </c>
      <c r="I2455" s="1">
        <v>44416</v>
      </c>
      <c r="J2455">
        <v>12</v>
      </c>
      <c r="K2455">
        <v>0</v>
      </c>
    </row>
    <row r="2456" spans="1:11" x14ac:dyDescent="0.3">
      <c r="A2456" t="s">
        <v>11</v>
      </c>
      <c r="B2456" t="s">
        <v>50</v>
      </c>
      <c r="C2456">
        <v>9938539742</v>
      </c>
      <c r="D2456" s="1">
        <v>44161</v>
      </c>
      <c r="E2456" s="1">
        <v>44191</v>
      </c>
      <c r="F2456">
        <v>6519</v>
      </c>
      <c r="G2456">
        <v>0</v>
      </c>
      <c r="H2456">
        <v>0</v>
      </c>
      <c r="I2456" s="1">
        <v>44190</v>
      </c>
      <c r="J2456">
        <v>29</v>
      </c>
      <c r="K2456">
        <v>0</v>
      </c>
    </row>
    <row r="2457" spans="1:11" x14ac:dyDescent="0.3">
      <c r="A2457" t="s">
        <v>20</v>
      </c>
      <c r="B2457" t="s">
        <v>111</v>
      </c>
      <c r="C2457">
        <v>9938923133</v>
      </c>
      <c r="D2457" s="1">
        <v>43845</v>
      </c>
      <c r="E2457" s="1">
        <v>43875</v>
      </c>
      <c r="F2457">
        <v>4806</v>
      </c>
      <c r="G2457">
        <v>0</v>
      </c>
      <c r="H2457">
        <v>0</v>
      </c>
      <c r="I2457" s="1">
        <v>43883</v>
      </c>
      <c r="J2457">
        <v>38</v>
      </c>
      <c r="K2457">
        <v>8</v>
      </c>
    </row>
    <row r="2458" spans="1:11" x14ac:dyDescent="0.3">
      <c r="A2458" t="s">
        <v>17</v>
      </c>
      <c r="B2458" t="s">
        <v>97</v>
      </c>
      <c r="C2458">
        <v>9941572096</v>
      </c>
      <c r="D2458" s="1">
        <v>44153</v>
      </c>
      <c r="E2458" s="1">
        <v>44183</v>
      </c>
      <c r="F2458">
        <v>7416</v>
      </c>
      <c r="G2458">
        <v>1</v>
      </c>
      <c r="H2458">
        <v>0</v>
      </c>
      <c r="I2458" s="1">
        <v>44198</v>
      </c>
      <c r="J2458">
        <v>45</v>
      </c>
      <c r="K2458">
        <v>15</v>
      </c>
    </row>
    <row r="2459" spans="1:11" x14ac:dyDescent="0.3">
      <c r="A2459" t="s">
        <v>17</v>
      </c>
      <c r="B2459" t="s">
        <v>28</v>
      </c>
      <c r="C2459">
        <v>9947321662</v>
      </c>
      <c r="D2459" s="1">
        <v>44082</v>
      </c>
      <c r="E2459" s="1">
        <v>44112</v>
      </c>
      <c r="F2459">
        <v>9309</v>
      </c>
      <c r="G2459">
        <v>1</v>
      </c>
      <c r="H2459">
        <v>0</v>
      </c>
      <c r="I2459" s="1">
        <v>44119</v>
      </c>
      <c r="J2459">
        <v>37</v>
      </c>
      <c r="K2459">
        <v>7</v>
      </c>
    </row>
    <row r="2460" spans="1:11" x14ac:dyDescent="0.3">
      <c r="A2460" t="s">
        <v>11</v>
      </c>
      <c r="B2460" t="s">
        <v>61</v>
      </c>
      <c r="C2460">
        <v>9968504859</v>
      </c>
      <c r="D2460" s="1">
        <v>44357</v>
      </c>
      <c r="E2460" s="1">
        <v>44387</v>
      </c>
      <c r="F2460">
        <v>3895</v>
      </c>
      <c r="G2460">
        <v>0</v>
      </c>
      <c r="H2460">
        <v>0</v>
      </c>
      <c r="I2460" s="1">
        <v>44382</v>
      </c>
      <c r="J2460">
        <v>25</v>
      </c>
      <c r="K2460">
        <v>0</v>
      </c>
    </row>
    <row r="2461" spans="1:11" x14ac:dyDescent="0.3">
      <c r="A2461" t="s">
        <v>22</v>
      </c>
      <c r="B2461" t="s">
        <v>53</v>
      </c>
      <c r="C2461">
        <v>9976671102</v>
      </c>
      <c r="D2461" s="1">
        <v>43921</v>
      </c>
      <c r="E2461" s="1">
        <v>43951</v>
      </c>
      <c r="F2461">
        <v>2830</v>
      </c>
      <c r="G2461">
        <v>0</v>
      </c>
      <c r="H2461">
        <v>0</v>
      </c>
      <c r="I2461" s="1">
        <v>43949</v>
      </c>
      <c r="J2461">
        <v>28</v>
      </c>
      <c r="K2461">
        <v>0</v>
      </c>
    </row>
    <row r="2462" spans="1:11" x14ac:dyDescent="0.3">
      <c r="A2462" t="s">
        <v>17</v>
      </c>
      <c r="B2462" t="s">
        <v>19</v>
      </c>
      <c r="C2462">
        <v>9982124268</v>
      </c>
      <c r="D2462" s="1">
        <v>44095</v>
      </c>
      <c r="E2462" s="1">
        <v>44125</v>
      </c>
      <c r="F2462">
        <v>5900</v>
      </c>
      <c r="G2462">
        <v>1</v>
      </c>
      <c r="H2462">
        <v>1</v>
      </c>
      <c r="I2462" s="1">
        <v>44132</v>
      </c>
      <c r="J2462">
        <v>37</v>
      </c>
      <c r="K2462">
        <v>7</v>
      </c>
    </row>
    <row r="2463" spans="1:11" x14ac:dyDescent="0.3">
      <c r="A2463" t="s">
        <v>11</v>
      </c>
      <c r="B2463" t="s">
        <v>55</v>
      </c>
      <c r="C2463">
        <v>9982796720</v>
      </c>
      <c r="D2463" s="1">
        <v>44487</v>
      </c>
      <c r="E2463" s="1">
        <v>44517</v>
      </c>
      <c r="F2463">
        <v>7961</v>
      </c>
      <c r="G2463">
        <v>0</v>
      </c>
      <c r="H2463">
        <v>0</v>
      </c>
      <c r="I2463" s="1">
        <v>44531</v>
      </c>
      <c r="J2463">
        <v>44</v>
      </c>
      <c r="K2463">
        <v>14</v>
      </c>
    </row>
    <row r="2464" spans="1:11" x14ac:dyDescent="0.3">
      <c r="A2464" t="s">
        <v>11</v>
      </c>
      <c r="B2464" t="s">
        <v>38</v>
      </c>
      <c r="C2464">
        <v>9983237240</v>
      </c>
      <c r="D2464" s="1">
        <v>44093</v>
      </c>
      <c r="E2464" s="1">
        <v>44123</v>
      </c>
      <c r="F2464">
        <v>3825</v>
      </c>
      <c r="G2464">
        <v>0</v>
      </c>
      <c r="H2464">
        <v>0</v>
      </c>
      <c r="I2464" s="1">
        <v>44117</v>
      </c>
      <c r="J2464">
        <v>24</v>
      </c>
      <c r="K2464">
        <v>0</v>
      </c>
    </row>
    <row r="2465" spans="1:11" x14ac:dyDescent="0.3">
      <c r="A2465" t="s">
        <v>22</v>
      </c>
      <c r="B2465" t="s">
        <v>72</v>
      </c>
      <c r="C2465">
        <v>9986249860</v>
      </c>
      <c r="D2465" s="1">
        <v>44014</v>
      </c>
      <c r="E2465" s="1">
        <v>44044</v>
      </c>
      <c r="F2465">
        <v>6759</v>
      </c>
      <c r="G2465">
        <v>0</v>
      </c>
      <c r="H2465">
        <v>0</v>
      </c>
      <c r="I2465" s="1">
        <v>44039</v>
      </c>
      <c r="J2465">
        <v>25</v>
      </c>
      <c r="K2465">
        <v>0</v>
      </c>
    </row>
    <row r="2466" spans="1:11" x14ac:dyDescent="0.3">
      <c r="A2466" t="s">
        <v>22</v>
      </c>
      <c r="B2466" t="s">
        <v>65</v>
      </c>
      <c r="C2466">
        <v>9989225541</v>
      </c>
      <c r="D2466" s="1">
        <v>43948</v>
      </c>
      <c r="E2466" s="1">
        <v>43978</v>
      </c>
      <c r="F2466">
        <v>5316</v>
      </c>
      <c r="G2466">
        <v>0</v>
      </c>
      <c r="H2466">
        <v>0</v>
      </c>
      <c r="I2466" s="1">
        <v>43969</v>
      </c>
      <c r="J2466">
        <v>21</v>
      </c>
      <c r="K2466">
        <v>0</v>
      </c>
    </row>
    <row r="2467" spans="1:11" x14ac:dyDescent="0.3">
      <c r="A2467" t="s">
        <v>13</v>
      </c>
      <c r="B2467" t="s">
        <v>104</v>
      </c>
      <c r="C2467">
        <v>9990243864</v>
      </c>
      <c r="D2467" s="1">
        <v>44381</v>
      </c>
      <c r="E2467" s="1">
        <v>44411</v>
      </c>
      <c r="F2467">
        <v>6866</v>
      </c>
      <c r="G2467">
        <v>0</v>
      </c>
      <c r="H2467">
        <v>0</v>
      </c>
      <c r="I2467" s="1">
        <v>44395</v>
      </c>
      <c r="J2467">
        <v>14</v>
      </c>
      <c r="K246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467"/>
  <sheetViews>
    <sheetView workbookViewId="0">
      <selection activeCell="C3" sqref="C3"/>
    </sheetView>
  </sheetViews>
  <sheetFormatPr defaultRowHeight="14.4" x14ac:dyDescent="0.3"/>
  <cols>
    <col min="1" max="1" width="11.88671875" bestFit="1" customWidth="1"/>
    <col min="2" max="2" width="13.5546875" customWidth="1"/>
    <col min="3" max="3" width="28" bestFit="1" customWidth="1"/>
    <col min="4" max="4" width="16.5546875" customWidth="1"/>
    <col min="5" max="5" width="13.6640625" customWidth="1"/>
    <col min="6" max="6" width="10.88671875" customWidth="1"/>
    <col min="7" max="7" width="20.5546875" customWidth="1"/>
    <col min="8" max="8" width="10.33203125" customWidth="1"/>
    <col min="9" max="9" width="15.6640625" bestFit="1" customWidth="1"/>
    <col min="10" max="10" width="13.109375" customWidth="1"/>
    <col min="11" max="11" width="19" bestFit="1" customWidth="1"/>
    <col min="12" max="12" width="13.33203125" customWidth="1"/>
    <col min="13" max="13" width="15.109375" customWidth="1"/>
    <col min="14" max="14" width="10.88671875" customWidth="1"/>
    <col min="19" max="19" width="11.33203125" customWidth="1"/>
    <col min="21" max="21" width="16.109375" bestFit="1" customWidth="1"/>
    <col min="22" max="22" width="25.5546875" bestFit="1" customWidth="1"/>
  </cols>
  <sheetData>
    <row r="1" spans="1:22" x14ac:dyDescent="0.3">
      <c r="A1" t="s">
        <v>0</v>
      </c>
      <c r="B1" t="s">
        <v>1</v>
      </c>
      <c r="C1" t="s">
        <v>265</v>
      </c>
      <c r="D1" t="s">
        <v>2</v>
      </c>
      <c r="E1" t="s">
        <v>3</v>
      </c>
      <c r="F1" t="s">
        <v>4</v>
      </c>
      <c r="G1" t="s">
        <v>5</v>
      </c>
      <c r="H1" t="s">
        <v>6</v>
      </c>
      <c r="I1" t="s">
        <v>129</v>
      </c>
      <c r="J1" t="s">
        <v>130</v>
      </c>
      <c r="K1" t="s">
        <v>131</v>
      </c>
      <c r="L1" t="s">
        <v>8</v>
      </c>
      <c r="M1" t="s">
        <v>9</v>
      </c>
      <c r="N1" t="s">
        <v>10</v>
      </c>
      <c r="Q1" s="5" t="s">
        <v>116</v>
      </c>
      <c r="R1" s="5"/>
      <c r="S1" s="5"/>
      <c r="U1" s="6" t="s">
        <v>131</v>
      </c>
      <c r="V1" t="s">
        <v>133</v>
      </c>
    </row>
    <row r="2" spans="1:22" x14ac:dyDescent="0.3">
      <c r="A2" t="s">
        <v>11</v>
      </c>
      <c r="B2" t="s">
        <v>12</v>
      </c>
      <c r="C2" t="str">
        <f>VLOOKUP(Table1[[#This Row],[customer_ID]],'Company Names'!A:B,2,0)</f>
        <v>Morissette - Bernier</v>
      </c>
      <c r="D2">
        <v>611365</v>
      </c>
      <c r="E2" s="1">
        <v>44198</v>
      </c>
      <c r="F2" s="1">
        <v>44228</v>
      </c>
      <c r="G2">
        <v>5594</v>
      </c>
      <c r="H2">
        <v>0</v>
      </c>
      <c r="I2" t="str">
        <f>IF(Table1[[#This Row],[disputed]]=1,"Yes","No")</f>
        <v>No</v>
      </c>
      <c r="J2">
        <v>0</v>
      </c>
      <c r="K2" t="str">
        <f>IF(Table1[[#This Row],[disputed]]=0, "no dispute", IF(Table1[[#This Row],[dispute_loss]]=0, "won","lost"))</f>
        <v>no dispute</v>
      </c>
      <c r="L2" s="1">
        <v>44211</v>
      </c>
      <c r="M2">
        <v>13</v>
      </c>
      <c r="N2">
        <v>0</v>
      </c>
      <c r="Q2" s="3">
        <f>AVERAGE(M2:M2467)</f>
        <v>26.444849959448501</v>
      </c>
      <c r="R2" s="4" t="s">
        <v>117</v>
      </c>
    </row>
    <row r="3" spans="1:22" x14ac:dyDescent="0.3">
      <c r="A3" t="s">
        <v>13</v>
      </c>
      <c r="B3" t="s">
        <v>14</v>
      </c>
      <c r="C3" t="str">
        <f>VLOOKUP(Table1[[#This Row],[customer_ID]],'Company Names'!A:B,2,0)</f>
        <v>Bogisich and Sons</v>
      </c>
      <c r="D3">
        <v>6482427308</v>
      </c>
      <c r="E3" s="1">
        <v>43843</v>
      </c>
      <c r="F3" s="1">
        <v>43873</v>
      </c>
      <c r="G3">
        <v>8099</v>
      </c>
      <c r="H3">
        <v>1</v>
      </c>
      <c r="I3" t="str">
        <f>IF(Table1[[#This Row],[disputed]]=1,"Yes","No")</f>
        <v>Yes</v>
      </c>
      <c r="J3">
        <v>0</v>
      </c>
      <c r="K3" t="str">
        <f>IF(Table1[[#This Row],[disputed]]=0, "no dispute", IF(Table1[[#This Row],[dispute_loss]]=0, "won","lost"))</f>
        <v>won</v>
      </c>
      <c r="L3" s="1">
        <v>43904</v>
      </c>
      <c r="M3">
        <v>61</v>
      </c>
      <c r="N3">
        <v>31</v>
      </c>
      <c r="U3" s="6" t="s">
        <v>125</v>
      </c>
      <c r="V3" t="s">
        <v>124</v>
      </c>
    </row>
    <row r="4" spans="1:22" x14ac:dyDescent="0.3">
      <c r="A4" t="s">
        <v>11</v>
      </c>
      <c r="B4" t="s">
        <v>15</v>
      </c>
      <c r="C4" t="str">
        <f>VLOOKUP(Table1[[#This Row],[customer_ID]],'Company Names'!A:B,2,0)</f>
        <v>Spencer - Purdy</v>
      </c>
      <c r="D4">
        <v>9231909</v>
      </c>
      <c r="E4" s="1">
        <v>44380</v>
      </c>
      <c r="F4" s="1">
        <v>44410</v>
      </c>
      <c r="G4">
        <v>6588</v>
      </c>
      <c r="H4">
        <v>0</v>
      </c>
      <c r="I4" t="str">
        <f>IF(Table1[[#This Row],[disputed]]=1,"Yes","No")</f>
        <v>No</v>
      </c>
      <c r="J4">
        <v>0</v>
      </c>
      <c r="K4" t="str">
        <f>IF(Table1[[#This Row],[disputed]]=0, "no dispute", IF(Table1[[#This Row],[dispute_loss]]=0, "won","lost"))</f>
        <v>no dispute</v>
      </c>
      <c r="L4" s="1">
        <v>44385</v>
      </c>
      <c r="M4">
        <v>5</v>
      </c>
      <c r="N4">
        <v>0</v>
      </c>
      <c r="Q4" s="5" t="s">
        <v>132</v>
      </c>
      <c r="R4" s="5"/>
      <c r="S4" s="5"/>
      <c r="U4" s="7" t="s">
        <v>13</v>
      </c>
      <c r="V4">
        <v>526264</v>
      </c>
    </row>
    <row r="5" spans="1:22" x14ac:dyDescent="0.3">
      <c r="A5" t="s">
        <v>13</v>
      </c>
      <c r="B5" t="s">
        <v>16</v>
      </c>
      <c r="C5" t="str">
        <f>VLOOKUP(Table1[[#This Row],[customer_ID]],'Company Names'!A:B,2,0)</f>
        <v>Bruen - Crooks</v>
      </c>
      <c r="D5">
        <v>9888306</v>
      </c>
      <c r="E5" s="1">
        <v>44237</v>
      </c>
      <c r="F5" s="1">
        <v>44267</v>
      </c>
      <c r="G5">
        <v>10592</v>
      </c>
      <c r="H5">
        <v>0</v>
      </c>
      <c r="I5" t="str">
        <f>IF(Table1[[#This Row],[disputed]]=1,"Yes","No")</f>
        <v>No</v>
      </c>
      <c r="J5">
        <v>0</v>
      </c>
      <c r="K5" t="str">
        <f>IF(Table1[[#This Row],[disputed]]=0, "no dispute", IF(Table1[[#This Row],[dispute_loss]]=0, "won","lost"))</f>
        <v>no dispute</v>
      </c>
      <c r="L5" s="1">
        <v>44272</v>
      </c>
      <c r="M5">
        <v>35</v>
      </c>
      <c r="N5">
        <v>5</v>
      </c>
      <c r="Q5" s="3">
        <f>AVERAGEIF(H2:H2467,1,M2:M2467)</f>
        <v>36.17863397548161</v>
      </c>
      <c r="R5" s="4" t="s">
        <v>117</v>
      </c>
      <c r="U5" s="7" t="s">
        <v>17</v>
      </c>
      <c r="V5">
        <v>81291</v>
      </c>
    </row>
    <row r="6" spans="1:22" x14ac:dyDescent="0.3">
      <c r="A6" t="s">
        <v>17</v>
      </c>
      <c r="B6" t="s">
        <v>18</v>
      </c>
      <c r="C6" t="str">
        <f>VLOOKUP(Table1[[#This Row],[customer_ID]],'Company Names'!A:B,2,0)</f>
        <v>Gislason, Rice and Hilpert</v>
      </c>
      <c r="D6">
        <v>15752855</v>
      </c>
      <c r="E6" s="1">
        <v>44129</v>
      </c>
      <c r="F6" s="1">
        <v>44159</v>
      </c>
      <c r="G6">
        <v>7227</v>
      </c>
      <c r="H6">
        <v>1</v>
      </c>
      <c r="I6" t="str">
        <f>IF(Table1[[#This Row],[disputed]]=1,"Yes","No")</f>
        <v>Yes</v>
      </c>
      <c r="J6">
        <v>0</v>
      </c>
      <c r="K6" t="str">
        <f>IF(Table1[[#This Row],[disputed]]=0, "no dispute", IF(Table1[[#This Row],[dispute_loss]]=0, "won","lost"))</f>
        <v>won</v>
      </c>
      <c r="L6" s="1">
        <v>44163</v>
      </c>
      <c r="M6">
        <v>34</v>
      </c>
      <c r="N6">
        <v>4</v>
      </c>
      <c r="U6" s="7" t="s">
        <v>11</v>
      </c>
      <c r="V6">
        <v>42630</v>
      </c>
    </row>
    <row r="7" spans="1:22" x14ac:dyDescent="0.3">
      <c r="A7" t="s">
        <v>17</v>
      </c>
      <c r="B7" t="s">
        <v>19</v>
      </c>
      <c r="C7" t="str">
        <f>VLOOKUP(Table1[[#This Row],[customer_ID]],'Company Names'!A:B,2,0)</f>
        <v>Schinner Inc</v>
      </c>
      <c r="D7">
        <v>18104516</v>
      </c>
      <c r="E7" s="1">
        <v>43857</v>
      </c>
      <c r="F7" s="1">
        <v>43887</v>
      </c>
      <c r="G7">
        <v>9400</v>
      </c>
      <c r="H7">
        <v>1</v>
      </c>
      <c r="I7" t="str">
        <f>IF(Table1[[#This Row],[disputed]]=1,"Yes","No")</f>
        <v>Yes</v>
      </c>
      <c r="J7">
        <v>0</v>
      </c>
      <c r="K7" t="str">
        <f>IF(Table1[[#This Row],[disputed]]=0, "no dispute", IF(Table1[[#This Row],[dispute_loss]]=0, "won","lost"))</f>
        <v>won</v>
      </c>
      <c r="L7" s="1">
        <v>43883</v>
      </c>
      <c r="M7">
        <v>26</v>
      </c>
      <c r="N7">
        <v>0</v>
      </c>
      <c r="Q7" s="5" t="s">
        <v>120</v>
      </c>
      <c r="R7" s="5"/>
      <c r="S7" s="5"/>
      <c r="U7" s="7" t="s">
        <v>22</v>
      </c>
      <c r="V7">
        <v>22936</v>
      </c>
    </row>
    <row r="8" spans="1:22" x14ac:dyDescent="0.3">
      <c r="A8" t="s">
        <v>20</v>
      </c>
      <c r="B8" t="s">
        <v>21</v>
      </c>
      <c r="C8" t="str">
        <f>VLOOKUP(Table1[[#This Row],[customer_ID]],'Company Names'!A:B,2,0)</f>
        <v>Turner and Sons</v>
      </c>
      <c r="D8">
        <v>23864272</v>
      </c>
      <c r="E8" s="1">
        <v>44421</v>
      </c>
      <c r="F8" s="1">
        <v>44451</v>
      </c>
      <c r="G8">
        <v>7469</v>
      </c>
      <c r="H8">
        <v>0</v>
      </c>
      <c r="I8" t="str">
        <f>IF(Table1[[#This Row],[disputed]]=1,"Yes","No")</f>
        <v>No</v>
      </c>
      <c r="J8">
        <v>0</v>
      </c>
      <c r="K8" t="str">
        <f>IF(Table1[[#This Row],[disputed]]=0, "no dispute", IF(Table1[[#This Row],[dispute_loss]]=0, "won","lost"))</f>
        <v>no dispute</v>
      </c>
      <c r="L8" s="1">
        <v>44448</v>
      </c>
      <c r="M8">
        <v>27</v>
      </c>
      <c r="N8">
        <v>0</v>
      </c>
      <c r="Q8" t="s">
        <v>118</v>
      </c>
      <c r="S8">
        <f>SUM(H2:H2467)</f>
        <v>571</v>
      </c>
      <c r="U8" s="7" t="s">
        <v>20</v>
      </c>
      <c r="V8">
        <v>17046</v>
      </c>
    </row>
    <row r="9" spans="1:22" x14ac:dyDescent="0.3">
      <c r="A9" t="s">
        <v>22</v>
      </c>
      <c r="B9" t="s">
        <v>23</v>
      </c>
      <c r="C9" t="str">
        <f>VLOOKUP(Table1[[#This Row],[customer_ID]],'Company Names'!A:B,2,0)</f>
        <v>Kub, McLaughlin and Renner</v>
      </c>
      <c r="D9">
        <v>27545037</v>
      </c>
      <c r="E9" s="1">
        <v>44181</v>
      </c>
      <c r="F9" s="1">
        <v>44211</v>
      </c>
      <c r="G9">
        <v>7506</v>
      </c>
      <c r="H9">
        <v>0</v>
      </c>
      <c r="I9" t="str">
        <f>IF(Table1[[#This Row],[disputed]]=1,"Yes","No")</f>
        <v>No</v>
      </c>
      <c r="J9">
        <v>0</v>
      </c>
      <c r="K9" t="str">
        <f>IF(Table1[[#This Row],[disputed]]=0, "no dispute", IF(Table1[[#This Row],[dispute_loss]]=0, "won","lost"))</f>
        <v>no dispute</v>
      </c>
      <c r="L9" s="1">
        <v>44208</v>
      </c>
      <c r="M9">
        <v>27</v>
      </c>
      <c r="N9">
        <v>0</v>
      </c>
      <c r="Q9" t="s">
        <v>127</v>
      </c>
      <c r="S9">
        <f>SUM(J2:J2467)</f>
        <v>101</v>
      </c>
      <c r="U9" s="7" t="s">
        <v>126</v>
      </c>
      <c r="V9">
        <v>690167</v>
      </c>
    </row>
    <row r="10" spans="1:22" x14ac:dyDescent="0.3">
      <c r="A10" t="s">
        <v>22</v>
      </c>
      <c r="B10" t="s">
        <v>24</v>
      </c>
      <c r="C10" t="str">
        <f>VLOOKUP(Table1[[#This Row],[customer_ID]],'Company Names'!A:B,2,0)</f>
        <v>Turcotte, Wolff and Lynch</v>
      </c>
      <c r="D10">
        <v>28049695</v>
      </c>
      <c r="E10" s="1">
        <v>43965</v>
      </c>
      <c r="F10" s="1">
        <v>43995</v>
      </c>
      <c r="G10">
        <v>8007</v>
      </c>
      <c r="H10">
        <v>1</v>
      </c>
      <c r="I10" t="str">
        <f>IF(Table1[[#This Row],[disputed]]=1,"Yes","No")</f>
        <v>Yes</v>
      </c>
      <c r="J10">
        <v>0</v>
      </c>
      <c r="K10" t="str">
        <f>IF(Table1[[#This Row],[disputed]]=0, "no dispute", IF(Table1[[#This Row],[dispute_loss]]=0, "won","lost"))</f>
        <v>won</v>
      </c>
      <c r="L10" s="1">
        <v>44013</v>
      </c>
      <c r="M10">
        <v>48</v>
      </c>
      <c r="N10">
        <v>18</v>
      </c>
      <c r="Q10" t="s">
        <v>121</v>
      </c>
      <c r="S10" s="2">
        <f>S9/S8*100</f>
        <v>17.688266199649739</v>
      </c>
    </row>
    <row r="11" spans="1:22" x14ac:dyDescent="0.3">
      <c r="A11" t="s">
        <v>20</v>
      </c>
      <c r="B11" t="s">
        <v>25</v>
      </c>
      <c r="C11" t="str">
        <f>VLOOKUP(Table1[[#This Row],[customer_ID]],'Company Names'!A:B,2,0)</f>
        <v>Homenick - Tromp</v>
      </c>
      <c r="D11">
        <v>32277701</v>
      </c>
      <c r="E11" s="1">
        <v>44378</v>
      </c>
      <c r="F11" s="1">
        <v>44408</v>
      </c>
      <c r="G11">
        <v>4833</v>
      </c>
      <c r="H11">
        <v>0</v>
      </c>
      <c r="I11" t="str">
        <f>IF(Table1[[#This Row],[disputed]]=1,"Yes","No")</f>
        <v>No</v>
      </c>
      <c r="J11">
        <v>0</v>
      </c>
      <c r="K11" t="str">
        <f>IF(Table1[[#This Row],[disputed]]=0, "no dispute", IF(Table1[[#This Row],[dispute_loss]]=0, "won","lost"))</f>
        <v>no dispute</v>
      </c>
      <c r="L11" s="1">
        <v>44403</v>
      </c>
      <c r="M11">
        <v>25</v>
      </c>
      <c r="N11">
        <v>0</v>
      </c>
    </row>
    <row r="12" spans="1:22" x14ac:dyDescent="0.3">
      <c r="A12" t="s">
        <v>22</v>
      </c>
      <c r="B12" t="s">
        <v>26</v>
      </c>
      <c r="C12" t="str">
        <f>VLOOKUP(Table1[[#This Row],[customer_ID]],'Company Names'!A:B,2,0)</f>
        <v>Medhurst, Runolfsdottir and Kris</v>
      </c>
      <c r="D12">
        <v>35868002</v>
      </c>
      <c r="E12" s="1">
        <v>43921</v>
      </c>
      <c r="F12" s="1">
        <v>43951</v>
      </c>
      <c r="G12">
        <v>7533</v>
      </c>
      <c r="H12">
        <v>0</v>
      </c>
      <c r="I12" t="str">
        <f>IF(Table1[[#This Row],[disputed]]=1,"Yes","No")</f>
        <v>No</v>
      </c>
      <c r="J12">
        <v>0</v>
      </c>
      <c r="K12" t="str">
        <f>IF(Table1[[#This Row],[disputed]]=0, "no dispute", IF(Table1[[#This Row],[dispute_loss]]=0, "won","lost"))</f>
        <v>no dispute</v>
      </c>
      <c r="L12" s="1">
        <v>43937</v>
      </c>
      <c r="M12">
        <v>16</v>
      </c>
      <c r="N12">
        <v>0</v>
      </c>
      <c r="Q12" s="5" t="s">
        <v>119</v>
      </c>
      <c r="R12" s="5"/>
      <c r="S12" s="5"/>
    </row>
    <row r="13" spans="1:22" x14ac:dyDescent="0.3">
      <c r="A13" t="s">
        <v>13</v>
      </c>
      <c r="B13" t="s">
        <v>27</v>
      </c>
      <c r="C13" t="str">
        <f>VLOOKUP(Table1[[#This Row],[customer_ID]],'Company Names'!A:B,2,0)</f>
        <v>Ryan Inc</v>
      </c>
      <c r="D13">
        <v>36478577</v>
      </c>
      <c r="E13" s="1">
        <v>44415</v>
      </c>
      <c r="F13" s="1">
        <v>44445</v>
      </c>
      <c r="G13">
        <v>7335</v>
      </c>
      <c r="H13">
        <v>0</v>
      </c>
      <c r="I13" t="str">
        <f>IF(Table1[[#This Row],[disputed]]=1,"Yes","No")</f>
        <v>No</v>
      </c>
      <c r="J13">
        <v>0</v>
      </c>
      <c r="K13" t="str">
        <f>IF(Table1[[#This Row],[disputed]]=0, "no dispute", IF(Table1[[#This Row],[dispute_loss]]=0, "won","lost"))</f>
        <v>no dispute</v>
      </c>
      <c r="L13" s="1">
        <v>44423</v>
      </c>
      <c r="M13">
        <v>8</v>
      </c>
      <c r="N13">
        <v>0</v>
      </c>
      <c r="Q13" t="s">
        <v>122</v>
      </c>
      <c r="S13">
        <f>SUM(G2:G2467)</f>
        <v>14770318</v>
      </c>
    </row>
    <row r="14" spans="1:22" x14ac:dyDescent="0.3">
      <c r="A14" t="s">
        <v>17</v>
      </c>
      <c r="B14" t="s">
        <v>28</v>
      </c>
      <c r="C14" t="str">
        <f>VLOOKUP(Table1[[#This Row],[customer_ID]],'Company Names'!A:B,2,0)</f>
        <v>Halvorson and Sons</v>
      </c>
      <c r="D14">
        <v>36620839</v>
      </c>
      <c r="E14" s="1">
        <v>44324</v>
      </c>
      <c r="F14" s="1">
        <v>44354</v>
      </c>
      <c r="G14">
        <v>9008</v>
      </c>
      <c r="H14">
        <v>1</v>
      </c>
      <c r="I14" t="str">
        <f>IF(Table1[[#This Row],[disputed]]=1,"Yes","No")</f>
        <v>Yes</v>
      </c>
      <c r="J14">
        <v>0</v>
      </c>
      <c r="K14" t="str">
        <f>IF(Table1[[#This Row],[disputed]]=0, "no dispute", IF(Table1[[#This Row],[dispute_loss]]=0, "won","lost"))</f>
        <v>won</v>
      </c>
      <c r="L14" s="1">
        <v>44356</v>
      </c>
      <c r="M14">
        <v>32</v>
      </c>
      <c r="N14">
        <v>2</v>
      </c>
      <c r="Q14" t="s">
        <v>123</v>
      </c>
      <c r="S14">
        <f>SUMIF(J2:J2467,1,G2:G2467)</f>
        <v>690167</v>
      </c>
    </row>
    <row r="15" spans="1:22" x14ac:dyDescent="0.3">
      <c r="A15" t="s">
        <v>13</v>
      </c>
      <c r="B15" t="s">
        <v>29</v>
      </c>
      <c r="C15" t="str">
        <f>VLOOKUP(Table1[[#This Row],[customer_ID]],'Company Names'!A:B,2,0)</f>
        <v>O'Conner - Botsford</v>
      </c>
      <c r="D15">
        <v>41324194</v>
      </c>
      <c r="E15" s="1">
        <v>44125</v>
      </c>
      <c r="F15" s="1">
        <v>44155</v>
      </c>
      <c r="G15">
        <v>5717</v>
      </c>
      <c r="H15">
        <v>0</v>
      </c>
      <c r="I15" t="str">
        <f>IF(Table1[[#This Row],[disputed]]=1,"Yes","No")</f>
        <v>No</v>
      </c>
      <c r="J15">
        <v>0</v>
      </c>
      <c r="K15" t="str">
        <f>IF(Table1[[#This Row],[disputed]]=0, "no dispute", IF(Table1[[#This Row],[dispute_loss]]=0, "won","lost"))</f>
        <v>no dispute</v>
      </c>
      <c r="L15" s="1">
        <v>44165</v>
      </c>
      <c r="M15">
        <v>40</v>
      </c>
      <c r="N15">
        <v>10</v>
      </c>
      <c r="Q15" t="s">
        <v>121</v>
      </c>
      <c r="S15" s="2">
        <f>S14/S13*100</f>
        <v>4.6726617531186534</v>
      </c>
    </row>
    <row r="16" spans="1:22" x14ac:dyDescent="0.3">
      <c r="A16" t="s">
        <v>17</v>
      </c>
      <c r="B16" t="s">
        <v>30</v>
      </c>
      <c r="C16" t="str">
        <f>VLOOKUP(Table1[[#This Row],[customer_ID]],'Company Names'!A:B,2,0)</f>
        <v>Jacobi - Nolan</v>
      </c>
      <c r="D16">
        <v>42511106</v>
      </c>
      <c r="E16" s="1">
        <v>44142</v>
      </c>
      <c r="F16" s="1">
        <v>44172</v>
      </c>
      <c r="G16">
        <v>5002</v>
      </c>
      <c r="H16">
        <v>0</v>
      </c>
      <c r="I16" t="str">
        <f>IF(Table1[[#This Row],[disputed]]=1,"Yes","No")</f>
        <v>No</v>
      </c>
      <c r="J16">
        <v>0</v>
      </c>
      <c r="K16" t="str">
        <f>IF(Table1[[#This Row],[disputed]]=0, "no dispute", IF(Table1[[#This Row],[dispute_loss]]=0, "won","lost"))</f>
        <v>no dispute</v>
      </c>
      <c r="L16" s="1">
        <v>44153</v>
      </c>
      <c r="M16">
        <v>11</v>
      </c>
      <c r="N16">
        <v>0</v>
      </c>
    </row>
    <row r="17" spans="1:14" x14ac:dyDescent="0.3">
      <c r="A17" t="s">
        <v>11</v>
      </c>
      <c r="B17" t="s">
        <v>31</v>
      </c>
      <c r="C17" t="str">
        <f>VLOOKUP(Table1[[#This Row],[customer_ID]],'Company Names'!A:B,2,0)</f>
        <v>McGlynn, Rutherford and Schiller</v>
      </c>
      <c r="D17">
        <v>46372811</v>
      </c>
      <c r="E17" s="1">
        <v>44248</v>
      </c>
      <c r="F17" s="1">
        <v>44278</v>
      </c>
      <c r="G17">
        <v>6196</v>
      </c>
      <c r="H17">
        <v>0</v>
      </c>
      <c r="I17" t="str">
        <f>IF(Table1[[#This Row],[disputed]]=1,"Yes","No")</f>
        <v>No</v>
      </c>
      <c r="J17">
        <v>0</v>
      </c>
      <c r="K17" t="str">
        <f>IF(Table1[[#This Row],[disputed]]=0, "no dispute", IF(Table1[[#This Row],[dispute_loss]]=0, "won","lost"))</f>
        <v>no dispute</v>
      </c>
      <c r="L17" s="1">
        <v>44255</v>
      </c>
      <c r="M17">
        <v>7</v>
      </c>
      <c r="N17">
        <v>0</v>
      </c>
    </row>
    <row r="18" spans="1:14" x14ac:dyDescent="0.3">
      <c r="A18" t="s">
        <v>13</v>
      </c>
      <c r="B18" t="s">
        <v>32</v>
      </c>
      <c r="C18" t="str">
        <f>VLOOKUP(Table1[[#This Row],[customer_ID]],'Company Names'!A:B,2,0)</f>
        <v>Nolan Group</v>
      </c>
      <c r="D18">
        <v>46937392</v>
      </c>
      <c r="E18" s="1">
        <v>44332</v>
      </c>
      <c r="F18" s="1">
        <v>44362</v>
      </c>
      <c r="G18">
        <v>6988</v>
      </c>
      <c r="H18">
        <v>0</v>
      </c>
      <c r="I18" t="str">
        <f>IF(Table1[[#This Row],[disputed]]=1,"Yes","No")</f>
        <v>No</v>
      </c>
      <c r="J18">
        <v>0</v>
      </c>
      <c r="K18" t="str">
        <f>IF(Table1[[#This Row],[disputed]]=0, "no dispute", IF(Table1[[#This Row],[dispute_loss]]=0, "won","lost"))</f>
        <v>no dispute</v>
      </c>
      <c r="L18" s="1">
        <v>44351</v>
      </c>
      <c r="M18">
        <v>19</v>
      </c>
      <c r="N18">
        <v>0</v>
      </c>
    </row>
    <row r="19" spans="1:14" x14ac:dyDescent="0.3">
      <c r="A19" t="s">
        <v>17</v>
      </c>
      <c r="B19" t="s">
        <v>19</v>
      </c>
      <c r="C19" t="str">
        <f>VLOOKUP(Table1[[#This Row],[customer_ID]],'Company Names'!A:B,2,0)</f>
        <v>Schinner Inc</v>
      </c>
      <c r="D19">
        <v>49331333</v>
      </c>
      <c r="E19" s="1">
        <v>44345</v>
      </c>
      <c r="F19" s="1">
        <v>44375</v>
      </c>
      <c r="G19">
        <v>6880</v>
      </c>
      <c r="H19">
        <v>1</v>
      </c>
      <c r="I19" t="str">
        <f>IF(Table1[[#This Row],[disputed]]=1,"Yes","No")</f>
        <v>Yes</v>
      </c>
      <c r="J19">
        <v>0</v>
      </c>
      <c r="K19" t="str">
        <f>IF(Table1[[#This Row],[disputed]]=0, "no dispute", IF(Table1[[#This Row],[dispute_loss]]=0, "won","lost"))</f>
        <v>won</v>
      </c>
      <c r="L19" s="1">
        <v>44387</v>
      </c>
      <c r="M19">
        <v>42</v>
      </c>
      <c r="N19">
        <v>12</v>
      </c>
    </row>
    <row r="20" spans="1:14" x14ac:dyDescent="0.3">
      <c r="A20" t="s">
        <v>17</v>
      </c>
      <c r="B20" t="s">
        <v>33</v>
      </c>
      <c r="C20" t="str">
        <f>VLOOKUP(Table1[[#This Row],[customer_ID]],'Company Names'!A:B,2,0)</f>
        <v>Grimes - Bode</v>
      </c>
      <c r="D20">
        <v>52765186</v>
      </c>
      <c r="E20" s="1">
        <v>44489</v>
      </c>
      <c r="F20" s="1">
        <v>44519</v>
      </c>
      <c r="G20">
        <v>9623</v>
      </c>
      <c r="H20">
        <v>1</v>
      </c>
      <c r="I20" t="str">
        <f>IF(Table1[[#This Row],[disputed]]=1,"Yes","No")</f>
        <v>Yes</v>
      </c>
      <c r="J20">
        <v>0</v>
      </c>
      <c r="K20" t="str">
        <f>IF(Table1[[#This Row],[disputed]]=0, "no dispute", IF(Table1[[#This Row],[dispute_loss]]=0, "won","lost"))</f>
        <v>won</v>
      </c>
      <c r="L20" s="1">
        <v>44509</v>
      </c>
      <c r="M20">
        <v>20</v>
      </c>
      <c r="N20">
        <v>0</v>
      </c>
    </row>
    <row r="21" spans="1:14" x14ac:dyDescent="0.3">
      <c r="A21" t="s">
        <v>17</v>
      </c>
      <c r="B21" t="s">
        <v>34</v>
      </c>
      <c r="C21" t="str">
        <f>VLOOKUP(Table1[[#This Row],[customer_ID]],'Company Names'!A:B,2,0)</f>
        <v>Rosenbaum LLC</v>
      </c>
      <c r="D21">
        <v>55416013</v>
      </c>
      <c r="E21" s="1">
        <v>44165</v>
      </c>
      <c r="F21" s="1">
        <v>44195</v>
      </c>
      <c r="G21">
        <v>4201</v>
      </c>
      <c r="H21">
        <v>1</v>
      </c>
      <c r="I21" t="str">
        <f>IF(Table1[[#This Row],[disputed]]=1,"Yes","No")</f>
        <v>Yes</v>
      </c>
      <c r="J21">
        <v>0</v>
      </c>
      <c r="K21" t="str">
        <f>IF(Table1[[#This Row],[disputed]]=0, "no dispute", IF(Table1[[#This Row],[dispute_loss]]=0, "won","lost"))</f>
        <v>won</v>
      </c>
      <c r="L21" s="1">
        <v>44212</v>
      </c>
      <c r="M21">
        <v>47</v>
      </c>
      <c r="N21">
        <v>17</v>
      </c>
    </row>
    <row r="22" spans="1:14" x14ac:dyDescent="0.3">
      <c r="A22" t="s">
        <v>13</v>
      </c>
      <c r="B22" t="s">
        <v>35</v>
      </c>
      <c r="C22" t="str">
        <f>VLOOKUP(Table1[[#This Row],[customer_ID]],'Company Names'!A:B,2,0)</f>
        <v>Ebert Group</v>
      </c>
      <c r="D22">
        <v>57081728</v>
      </c>
      <c r="E22" s="1">
        <v>44139</v>
      </c>
      <c r="F22" s="1">
        <v>44169</v>
      </c>
      <c r="G22">
        <v>8665</v>
      </c>
      <c r="H22">
        <v>0</v>
      </c>
      <c r="I22" t="str">
        <f>IF(Table1[[#This Row],[disputed]]=1,"Yes","No")</f>
        <v>No</v>
      </c>
      <c r="J22">
        <v>0</v>
      </c>
      <c r="K22" t="str">
        <f>IF(Table1[[#This Row],[disputed]]=0, "no dispute", IF(Table1[[#This Row],[dispute_loss]]=0, "won","lost"))</f>
        <v>no dispute</v>
      </c>
      <c r="L22" s="1">
        <v>44164</v>
      </c>
      <c r="M22">
        <v>25</v>
      </c>
      <c r="N22">
        <v>0</v>
      </c>
    </row>
    <row r="23" spans="1:14" x14ac:dyDescent="0.3">
      <c r="A23" t="s">
        <v>22</v>
      </c>
      <c r="B23" t="s">
        <v>36</v>
      </c>
      <c r="C23" t="str">
        <f>VLOOKUP(Table1[[#This Row],[customer_ID]],'Company Names'!A:B,2,0)</f>
        <v>Sawayn - Johnson</v>
      </c>
      <c r="D23">
        <v>57781566</v>
      </c>
      <c r="E23" s="1">
        <v>44006</v>
      </c>
      <c r="F23" s="1">
        <v>44036</v>
      </c>
      <c r="G23">
        <v>7149</v>
      </c>
      <c r="H23">
        <v>0</v>
      </c>
      <c r="I23" t="str">
        <f>IF(Table1[[#This Row],[disputed]]=1,"Yes","No")</f>
        <v>No</v>
      </c>
      <c r="J23">
        <v>0</v>
      </c>
      <c r="K23" t="str">
        <f>IF(Table1[[#This Row],[disputed]]=0, "no dispute", IF(Table1[[#This Row],[dispute_loss]]=0, "won","lost"))</f>
        <v>no dispute</v>
      </c>
      <c r="L23" s="1">
        <v>44050</v>
      </c>
      <c r="M23">
        <v>44</v>
      </c>
      <c r="N23">
        <v>14</v>
      </c>
    </row>
    <row r="24" spans="1:14" x14ac:dyDescent="0.3">
      <c r="A24" t="s">
        <v>17</v>
      </c>
      <c r="B24" t="s">
        <v>37</v>
      </c>
      <c r="C24" t="str">
        <f>VLOOKUP(Table1[[#This Row],[customer_ID]],'Company Names'!A:B,2,0)</f>
        <v>Morissette LLC</v>
      </c>
      <c r="D24">
        <v>58393139</v>
      </c>
      <c r="E24" s="1">
        <v>44202</v>
      </c>
      <c r="F24" s="1">
        <v>44232</v>
      </c>
      <c r="G24">
        <v>8816</v>
      </c>
      <c r="H24">
        <v>0</v>
      </c>
      <c r="I24" t="str">
        <f>IF(Table1[[#This Row],[disputed]]=1,"Yes","No")</f>
        <v>No</v>
      </c>
      <c r="J24">
        <v>0</v>
      </c>
      <c r="K24" t="str">
        <f>IF(Table1[[#This Row],[disputed]]=0, "no dispute", IF(Table1[[#This Row],[dispute_loss]]=0, "won","lost"))</f>
        <v>no dispute</v>
      </c>
      <c r="L24" s="1">
        <v>44225</v>
      </c>
      <c r="M24">
        <v>23</v>
      </c>
      <c r="N24">
        <v>0</v>
      </c>
    </row>
    <row r="25" spans="1:14" x14ac:dyDescent="0.3">
      <c r="A25" t="s">
        <v>11</v>
      </c>
      <c r="B25" t="s">
        <v>38</v>
      </c>
      <c r="C25" t="str">
        <f>VLOOKUP(Table1[[#This Row],[customer_ID]],'Company Names'!A:B,2,0)</f>
        <v>Willms, Yundt and Smitham</v>
      </c>
      <c r="D25">
        <v>72380981</v>
      </c>
      <c r="E25" s="1">
        <v>44243</v>
      </c>
      <c r="F25" s="1">
        <v>44273</v>
      </c>
      <c r="G25">
        <v>2644</v>
      </c>
      <c r="H25">
        <v>0</v>
      </c>
      <c r="I25" t="str">
        <f>IF(Table1[[#This Row],[disputed]]=1,"Yes","No")</f>
        <v>No</v>
      </c>
      <c r="J25">
        <v>0</v>
      </c>
      <c r="K25" t="str">
        <f>IF(Table1[[#This Row],[disputed]]=0, "no dispute", IF(Table1[[#This Row],[dispute_loss]]=0, "won","lost"))</f>
        <v>no dispute</v>
      </c>
      <c r="L25" s="1">
        <v>44261</v>
      </c>
      <c r="M25">
        <v>18</v>
      </c>
      <c r="N25">
        <v>0</v>
      </c>
    </row>
    <row r="26" spans="1:14" x14ac:dyDescent="0.3">
      <c r="A26" t="s">
        <v>20</v>
      </c>
      <c r="B26" t="s">
        <v>21</v>
      </c>
      <c r="C26" t="str">
        <f>VLOOKUP(Table1[[#This Row],[customer_ID]],'Company Names'!A:B,2,0)</f>
        <v>Turner and Sons</v>
      </c>
      <c r="D26">
        <v>75181247</v>
      </c>
      <c r="E26" s="1">
        <v>43879</v>
      </c>
      <c r="F26" s="1">
        <v>43909</v>
      </c>
      <c r="G26">
        <v>8333</v>
      </c>
      <c r="H26">
        <v>0</v>
      </c>
      <c r="I26" t="str">
        <f>IF(Table1[[#This Row],[disputed]]=1,"Yes","No")</f>
        <v>No</v>
      </c>
      <c r="J26">
        <v>0</v>
      </c>
      <c r="K26" t="str">
        <f>IF(Table1[[#This Row],[disputed]]=0, "no dispute", IF(Table1[[#This Row],[dispute_loss]]=0, "won","lost"))</f>
        <v>no dispute</v>
      </c>
      <c r="L26" s="1">
        <v>43920</v>
      </c>
      <c r="M26">
        <v>41</v>
      </c>
      <c r="N26">
        <v>11</v>
      </c>
    </row>
    <row r="27" spans="1:14" x14ac:dyDescent="0.3">
      <c r="A27" t="s">
        <v>11</v>
      </c>
      <c r="B27" t="s">
        <v>39</v>
      </c>
      <c r="C27" t="str">
        <f>VLOOKUP(Table1[[#This Row],[customer_ID]],'Company Names'!A:B,2,0)</f>
        <v>Schmitt Inc</v>
      </c>
      <c r="D27">
        <v>81932735</v>
      </c>
      <c r="E27" s="1">
        <v>43854</v>
      </c>
      <c r="F27" s="1">
        <v>43884</v>
      </c>
      <c r="G27">
        <v>7270</v>
      </c>
      <c r="H27">
        <v>0</v>
      </c>
      <c r="I27" t="str">
        <f>IF(Table1[[#This Row],[disputed]]=1,"Yes","No")</f>
        <v>No</v>
      </c>
      <c r="J27">
        <v>0</v>
      </c>
      <c r="K27" t="str">
        <f>IF(Table1[[#This Row],[disputed]]=0, "no dispute", IF(Table1[[#This Row],[dispute_loss]]=0, "won","lost"))</f>
        <v>no dispute</v>
      </c>
      <c r="L27" s="1">
        <v>43893</v>
      </c>
      <c r="M27">
        <v>39</v>
      </c>
      <c r="N27">
        <v>9</v>
      </c>
    </row>
    <row r="28" spans="1:14" x14ac:dyDescent="0.3">
      <c r="A28" t="s">
        <v>17</v>
      </c>
      <c r="B28" t="s">
        <v>40</v>
      </c>
      <c r="C28" t="str">
        <f>VLOOKUP(Table1[[#This Row],[customer_ID]],'Company Names'!A:B,2,0)</f>
        <v>Nolan - Bayer</v>
      </c>
      <c r="D28">
        <v>86171934</v>
      </c>
      <c r="E28" s="1">
        <v>44345</v>
      </c>
      <c r="F28" s="1">
        <v>44375</v>
      </c>
      <c r="G28">
        <v>4169</v>
      </c>
      <c r="H28">
        <v>0</v>
      </c>
      <c r="I28" t="str">
        <f>IF(Table1[[#This Row],[disputed]]=1,"Yes","No")</f>
        <v>No</v>
      </c>
      <c r="J28">
        <v>0</v>
      </c>
      <c r="K28" t="str">
        <f>IF(Table1[[#This Row],[disputed]]=0, "no dispute", IF(Table1[[#This Row],[dispute_loss]]=0, "won","lost"))</f>
        <v>no dispute</v>
      </c>
      <c r="L28" s="1">
        <v>44369</v>
      </c>
      <c r="M28">
        <v>24</v>
      </c>
      <c r="N28">
        <v>0</v>
      </c>
    </row>
    <row r="29" spans="1:14" x14ac:dyDescent="0.3">
      <c r="A29" t="s">
        <v>22</v>
      </c>
      <c r="B29" t="s">
        <v>24</v>
      </c>
      <c r="C29" t="str">
        <f>VLOOKUP(Table1[[#This Row],[customer_ID]],'Company Names'!A:B,2,0)</f>
        <v>Turcotte, Wolff and Lynch</v>
      </c>
      <c r="D29">
        <v>93006859</v>
      </c>
      <c r="E29" s="1">
        <v>44189</v>
      </c>
      <c r="F29" s="1">
        <v>44219</v>
      </c>
      <c r="G29">
        <v>2446</v>
      </c>
      <c r="H29">
        <v>0</v>
      </c>
      <c r="I29" t="str">
        <f>IF(Table1[[#This Row],[disputed]]=1,"Yes","No")</f>
        <v>No</v>
      </c>
      <c r="J29">
        <v>0</v>
      </c>
      <c r="K29" t="str">
        <f>IF(Table1[[#This Row],[disputed]]=0, "no dispute", IF(Table1[[#This Row],[dispute_loss]]=0, "won","lost"))</f>
        <v>no dispute</v>
      </c>
      <c r="L29" s="1">
        <v>44227</v>
      </c>
      <c r="M29">
        <v>38</v>
      </c>
      <c r="N29">
        <v>8</v>
      </c>
    </row>
    <row r="30" spans="1:14" x14ac:dyDescent="0.3">
      <c r="A30" t="s">
        <v>13</v>
      </c>
      <c r="B30" t="s">
        <v>41</v>
      </c>
      <c r="C30" t="str">
        <f>VLOOKUP(Table1[[#This Row],[customer_ID]],'Company Names'!A:B,2,0)</f>
        <v>Stanton, Labadie and Roberts</v>
      </c>
      <c r="D30">
        <v>1297791719</v>
      </c>
      <c r="E30" s="1">
        <v>43845</v>
      </c>
      <c r="F30" s="1">
        <v>43875</v>
      </c>
      <c r="G30">
        <v>4864</v>
      </c>
      <c r="H30">
        <v>1</v>
      </c>
      <c r="I30" t="str">
        <f>IF(Table1[[#This Row],[disputed]]=1,"Yes","No")</f>
        <v>Yes</v>
      </c>
      <c r="J30">
        <v>0</v>
      </c>
      <c r="K30" t="str">
        <f>IF(Table1[[#This Row],[disputed]]=0, "no dispute", IF(Table1[[#This Row],[dispute_loss]]=0, "won","lost"))</f>
        <v>won</v>
      </c>
      <c r="L30" s="1">
        <v>43877</v>
      </c>
      <c r="M30">
        <v>32</v>
      </c>
      <c r="N30">
        <v>2</v>
      </c>
    </row>
    <row r="31" spans="1:14" x14ac:dyDescent="0.3">
      <c r="A31" t="s">
        <v>17</v>
      </c>
      <c r="B31" t="s">
        <v>42</v>
      </c>
      <c r="C31" t="str">
        <f>VLOOKUP(Table1[[#This Row],[customer_ID]],'Company Names'!A:B,2,0)</f>
        <v>Ortiz - Schiller</v>
      </c>
      <c r="D31">
        <v>101415601</v>
      </c>
      <c r="E31" s="1">
        <v>43982</v>
      </c>
      <c r="F31" s="1">
        <v>44012</v>
      </c>
      <c r="G31">
        <v>4007</v>
      </c>
      <c r="H31">
        <v>0</v>
      </c>
      <c r="I31" t="str">
        <f>IF(Table1[[#This Row],[disputed]]=1,"Yes","No")</f>
        <v>No</v>
      </c>
      <c r="J31">
        <v>0</v>
      </c>
      <c r="K31" t="str">
        <f>IF(Table1[[#This Row],[disputed]]=0, "no dispute", IF(Table1[[#This Row],[dispute_loss]]=0, "won","lost"))</f>
        <v>no dispute</v>
      </c>
      <c r="L31" s="1">
        <v>44016</v>
      </c>
      <c r="M31">
        <v>34</v>
      </c>
      <c r="N31">
        <v>4</v>
      </c>
    </row>
    <row r="32" spans="1:14" x14ac:dyDescent="0.3">
      <c r="A32" t="s">
        <v>20</v>
      </c>
      <c r="B32" t="s">
        <v>43</v>
      </c>
      <c r="C32" t="str">
        <f>VLOOKUP(Table1[[#This Row],[customer_ID]],'Company Names'!A:B,2,0)</f>
        <v>Spinka, Bogisich and Pouros</v>
      </c>
      <c r="D32">
        <v>101747306</v>
      </c>
      <c r="E32" s="1">
        <v>44343</v>
      </c>
      <c r="F32" s="1">
        <v>44373</v>
      </c>
      <c r="G32">
        <v>5819</v>
      </c>
      <c r="H32">
        <v>0</v>
      </c>
      <c r="I32" t="str">
        <f>IF(Table1[[#This Row],[disputed]]=1,"Yes","No")</f>
        <v>No</v>
      </c>
      <c r="J32">
        <v>0</v>
      </c>
      <c r="K32" t="str">
        <f>IF(Table1[[#This Row],[disputed]]=0, "no dispute", IF(Table1[[#This Row],[dispute_loss]]=0, "won","lost"))</f>
        <v>no dispute</v>
      </c>
      <c r="L32" s="1">
        <v>44345</v>
      </c>
      <c r="M32">
        <v>2</v>
      </c>
      <c r="N32">
        <v>0</v>
      </c>
    </row>
    <row r="33" spans="1:14" x14ac:dyDescent="0.3">
      <c r="A33" t="s">
        <v>13</v>
      </c>
      <c r="B33" t="s">
        <v>35</v>
      </c>
      <c r="C33" t="str">
        <f>VLOOKUP(Table1[[#This Row],[customer_ID]],'Company Names'!A:B,2,0)</f>
        <v>Ebert Group</v>
      </c>
      <c r="D33">
        <v>103483331</v>
      </c>
      <c r="E33" s="1">
        <v>44039</v>
      </c>
      <c r="F33" s="1">
        <v>44069</v>
      </c>
      <c r="G33">
        <v>7213</v>
      </c>
      <c r="H33">
        <v>0</v>
      </c>
      <c r="I33" t="str">
        <f>IF(Table1[[#This Row],[disputed]]=1,"Yes","No")</f>
        <v>No</v>
      </c>
      <c r="J33">
        <v>0</v>
      </c>
      <c r="K33" t="str">
        <f>IF(Table1[[#This Row],[disputed]]=0, "no dispute", IF(Table1[[#This Row],[dispute_loss]]=0, "won","lost"))</f>
        <v>no dispute</v>
      </c>
      <c r="L33" s="1">
        <v>44061</v>
      </c>
      <c r="M33">
        <v>22</v>
      </c>
      <c r="N33">
        <v>0</v>
      </c>
    </row>
    <row r="34" spans="1:14" x14ac:dyDescent="0.3">
      <c r="A34" t="s">
        <v>11</v>
      </c>
      <c r="B34" t="s">
        <v>44</v>
      </c>
      <c r="C34" t="str">
        <f>VLOOKUP(Table1[[#This Row],[customer_ID]],'Company Names'!A:B,2,0)</f>
        <v>Pacocha Inc</v>
      </c>
      <c r="D34">
        <v>104628267</v>
      </c>
      <c r="E34" s="1">
        <v>43843</v>
      </c>
      <c r="F34" s="1">
        <v>43873</v>
      </c>
      <c r="G34">
        <v>7272</v>
      </c>
      <c r="H34">
        <v>0</v>
      </c>
      <c r="I34" t="str">
        <f>IF(Table1[[#This Row],[disputed]]=1,"Yes","No")</f>
        <v>No</v>
      </c>
      <c r="J34">
        <v>0</v>
      </c>
      <c r="K34" t="str">
        <f>IF(Table1[[#This Row],[disputed]]=0, "no dispute", IF(Table1[[#This Row],[dispute_loss]]=0, "won","lost"))</f>
        <v>no dispute</v>
      </c>
      <c r="L34" s="1">
        <v>43865</v>
      </c>
      <c r="M34">
        <v>22</v>
      </c>
      <c r="N34">
        <v>0</v>
      </c>
    </row>
    <row r="35" spans="1:14" x14ac:dyDescent="0.3">
      <c r="A35" t="s">
        <v>11</v>
      </c>
      <c r="B35" t="s">
        <v>45</v>
      </c>
      <c r="C35" t="str">
        <f>VLOOKUP(Table1[[#This Row],[customer_ID]],'Company Names'!A:B,2,0)</f>
        <v>Bosco and Sons</v>
      </c>
      <c r="D35">
        <v>106360977</v>
      </c>
      <c r="E35" s="1">
        <v>43880</v>
      </c>
      <c r="F35" s="1">
        <v>43910</v>
      </c>
      <c r="G35">
        <v>9348</v>
      </c>
      <c r="H35">
        <v>1</v>
      </c>
      <c r="I35" t="str">
        <f>IF(Table1[[#This Row],[disputed]]=1,"Yes","No")</f>
        <v>Yes</v>
      </c>
      <c r="J35">
        <v>0</v>
      </c>
      <c r="K35" t="str">
        <f>IF(Table1[[#This Row],[disputed]]=0, "no dispute", IF(Table1[[#This Row],[dispute_loss]]=0, "won","lost"))</f>
        <v>won</v>
      </c>
      <c r="L35" s="1">
        <v>43916</v>
      </c>
      <c r="M35">
        <v>36</v>
      </c>
      <c r="N35">
        <v>6</v>
      </c>
    </row>
    <row r="36" spans="1:14" x14ac:dyDescent="0.3">
      <c r="A36" t="s">
        <v>20</v>
      </c>
      <c r="B36" t="s">
        <v>46</v>
      </c>
      <c r="C36" t="str">
        <f>VLOOKUP(Table1[[#This Row],[customer_ID]],'Company Names'!A:B,2,0)</f>
        <v>Ondricka and Sons</v>
      </c>
      <c r="D36">
        <v>106486147</v>
      </c>
      <c r="E36" s="1">
        <v>44460</v>
      </c>
      <c r="F36" s="1">
        <v>44490</v>
      </c>
      <c r="G36">
        <v>4655</v>
      </c>
      <c r="H36">
        <v>0</v>
      </c>
      <c r="I36" t="str">
        <f>IF(Table1[[#This Row],[disputed]]=1,"Yes","No")</f>
        <v>No</v>
      </c>
      <c r="J36">
        <v>0</v>
      </c>
      <c r="K36" t="str">
        <f>IF(Table1[[#This Row],[disputed]]=0, "no dispute", IF(Table1[[#This Row],[dispute_loss]]=0, "won","lost"))</f>
        <v>no dispute</v>
      </c>
      <c r="L36" s="1">
        <v>44464</v>
      </c>
      <c r="M36">
        <v>4</v>
      </c>
      <c r="N36">
        <v>0</v>
      </c>
    </row>
    <row r="37" spans="1:14" x14ac:dyDescent="0.3">
      <c r="A37" t="s">
        <v>22</v>
      </c>
      <c r="B37" t="s">
        <v>47</v>
      </c>
      <c r="C37" t="str">
        <f>VLOOKUP(Table1[[#This Row],[customer_ID]],'Company Names'!A:B,2,0)</f>
        <v>Bergnaum - Weimann</v>
      </c>
      <c r="D37">
        <v>110122785</v>
      </c>
      <c r="E37" s="1">
        <v>44127</v>
      </c>
      <c r="F37" s="1">
        <v>44157</v>
      </c>
      <c r="G37">
        <v>3258</v>
      </c>
      <c r="H37">
        <v>0</v>
      </c>
      <c r="I37" t="str">
        <f>IF(Table1[[#This Row],[disputed]]=1,"Yes","No")</f>
        <v>No</v>
      </c>
      <c r="J37">
        <v>0</v>
      </c>
      <c r="K37" t="str">
        <f>IF(Table1[[#This Row],[disputed]]=0, "no dispute", IF(Table1[[#This Row],[dispute_loss]]=0, "won","lost"))</f>
        <v>no dispute</v>
      </c>
      <c r="L37" s="1">
        <v>44165</v>
      </c>
      <c r="M37">
        <v>38</v>
      </c>
      <c r="N37">
        <v>8</v>
      </c>
    </row>
    <row r="38" spans="1:14" x14ac:dyDescent="0.3">
      <c r="A38" t="s">
        <v>20</v>
      </c>
      <c r="B38" t="s">
        <v>46</v>
      </c>
      <c r="C38" t="str">
        <f>VLOOKUP(Table1[[#This Row],[customer_ID]],'Company Names'!A:B,2,0)</f>
        <v>Ondricka and Sons</v>
      </c>
      <c r="D38">
        <v>120364375</v>
      </c>
      <c r="E38" s="1">
        <v>44309</v>
      </c>
      <c r="F38" s="1">
        <v>44339</v>
      </c>
      <c r="G38">
        <v>3463</v>
      </c>
      <c r="H38">
        <v>0</v>
      </c>
      <c r="I38" t="str">
        <f>IF(Table1[[#This Row],[disputed]]=1,"Yes","No")</f>
        <v>No</v>
      </c>
      <c r="J38">
        <v>0</v>
      </c>
      <c r="K38" t="str">
        <f>IF(Table1[[#This Row],[disputed]]=0, "no dispute", IF(Table1[[#This Row],[dispute_loss]]=0, "won","lost"))</f>
        <v>no dispute</v>
      </c>
      <c r="L38" s="1">
        <v>44310</v>
      </c>
      <c r="M38">
        <v>1</v>
      </c>
      <c r="N38">
        <v>0</v>
      </c>
    </row>
    <row r="39" spans="1:14" x14ac:dyDescent="0.3">
      <c r="A39" t="s">
        <v>17</v>
      </c>
      <c r="B39" t="s">
        <v>19</v>
      </c>
      <c r="C39" t="str">
        <f>VLOOKUP(Table1[[#This Row],[customer_ID]],'Company Names'!A:B,2,0)</f>
        <v>Schinner Inc</v>
      </c>
      <c r="D39">
        <v>121797094</v>
      </c>
      <c r="E39" s="1">
        <v>44102</v>
      </c>
      <c r="F39" s="1">
        <v>44132</v>
      </c>
      <c r="G39">
        <v>8915</v>
      </c>
      <c r="H39">
        <v>0</v>
      </c>
      <c r="I39" t="str">
        <f>IF(Table1[[#This Row],[disputed]]=1,"Yes","No")</f>
        <v>No</v>
      </c>
      <c r="J39">
        <v>0</v>
      </c>
      <c r="K39" t="str">
        <f>IF(Table1[[#This Row],[disputed]]=0, "no dispute", IF(Table1[[#This Row],[dispute_loss]]=0, "won","lost"))</f>
        <v>no dispute</v>
      </c>
      <c r="L39" s="1">
        <v>44134</v>
      </c>
      <c r="M39">
        <v>32</v>
      </c>
      <c r="N39">
        <v>2</v>
      </c>
    </row>
    <row r="40" spans="1:14" x14ac:dyDescent="0.3">
      <c r="A40" t="s">
        <v>11</v>
      </c>
      <c r="B40" t="s">
        <v>12</v>
      </c>
      <c r="C40" t="str">
        <f>VLOOKUP(Table1[[#This Row],[customer_ID]],'Company Names'!A:B,2,0)</f>
        <v>Morissette - Bernier</v>
      </c>
      <c r="D40">
        <v>122662308</v>
      </c>
      <c r="E40" s="1">
        <v>44413</v>
      </c>
      <c r="F40" s="1">
        <v>44443</v>
      </c>
      <c r="G40">
        <v>4364</v>
      </c>
      <c r="H40">
        <v>0</v>
      </c>
      <c r="I40" t="str">
        <f>IF(Table1[[#This Row],[disputed]]=1,"Yes","No")</f>
        <v>No</v>
      </c>
      <c r="J40">
        <v>0</v>
      </c>
      <c r="K40" t="str">
        <f>IF(Table1[[#This Row],[disputed]]=0, "no dispute", IF(Table1[[#This Row],[dispute_loss]]=0, "won","lost"))</f>
        <v>no dispute</v>
      </c>
      <c r="L40" s="1">
        <v>44429</v>
      </c>
      <c r="M40">
        <v>16</v>
      </c>
      <c r="N40">
        <v>0</v>
      </c>
    </row>
    <row r="41" spans="1:14" x14ac:dyDescent="0.3">
      <c r="A41" t="s">
        <v>22</v>
      </c>
      <c r="B41" t="s">
        <v>36</v>
      </c>
      <c r="C41" t="str">
        <f>VLOOKUP(Table1[[#This Row],[customer_ID]],'Company Names'!A:B,2,0)</f>
        <v>Sawayn - Johnson</v>
      </c>
      <c r="D41">
        <v>123645023</v>
      </c>
      <c r="E41" s="1">
        <v>44187</v>
      </c>
      <c r="F41" s="1">
        <v>44217</v>
      </c>
      <c r="G41">
        <v>4436</v>
      </c>
      <c r="H41">
        <v>0</v>
      </c>
      <c r="I41" t="str">
        <f>IF(Table1[[#This Row],[disputed]]=1,"Yes","No")</f>
        <v>No</v>
      </c>
      <c r="J41">
        <v>0</v>
      </c>
      <c r="K41" t="str">
        <f>IF(Table1[[#This Row],[disputed]]=0, "no dispute", IF(Table1[[#This Row],[dispute_loss]]=0, "won","lost"))</f>
        <v>no dispute</v>
      </c>
      <c r="L41" s="1">
        <v>44220</v>
      </c>
      <c r="M41">
        <v>33</v>
      </c>
      <c r="N41">
        <v>3</v>
      </c>
    </row>
    <row r="42" spans="1:14" x14ac:dyDescent="0.3">
      <c r="A42" t="s">
        <v>22</v>
      </c>
      <c r="B42" t="s">
        <v>26</v>
      </c>
      <c r="C42" t="str">
        <f>VLOOKUP(Table1[[#This Row],[customer_ID]],'Company Names'!A:B,2,0)</f>
        <v>Medhurst, Runolfsdottir and Kris</v>
      </c>
      <c r="D42">
        <v>131216793</v>
      </c>
      <c r="E42" s="1">
        <v>44228</v>
      </c>
      <c r="F42" s="1">
        <v>44258</v>
      </c>
      <c r="G42">
        <v>5665</v>
      </c>
      <c r="H42">
        <v>0</v>
      </c>
      <c r="I42" t="str">
        <f>IF(Table1[[#This Row],[disputed]]=1,"Yes","No")</f>
        <v>No</v>
      </c>
      <c r="J42">
        <v>0</v>
      </c>
      <c r="K42" t="str">
        <f>IF(Table1[[#This Row],[disputed]]=0, "no dispute", IF(Table1[[#This Row],[dispute_loss]]=0, "won","lost"))</f>
        <v>no dispute</v>
      </c>
      <c r="L42" s="1">
        <v>44232</v>
      </c>
      <c r="M42">
        <v>4</v>
      </c>
      <c r="N42">
        <v>0</v>
      </c>
    </row>
    <row r="43" spans="1:14" x14ac:dyDescent="0.3">
      <c r="A43" t="s">
        <v>11</v>
      </c>
      <c r="B43" t="s">
        <v>48</v>
      </c>
      <c r="C43" t="str">
        <f>VLOOKUP(Table1[[#This Row],[customer_ID]],'Company Names'!A:B,2,0)</f>
        <v>Hauck Group</v>
      </c>
      <c r="D43">
        <v>135429278</v>
      </c>
      <c r="E43" s="1">
        <v>44045</v>
      </c>
      <c r="F43" s="1">
        <v>44075</v>
      </c>
      <c r="G43">
        <v>5820</v>
      </c>
      <c r="H43">
        <v>0</v>
      </c>
      <c r="I43" t="str">
        <f>IF(Table1[[#This Row],[disputed]]=1,"Yes","No")</f>
        <v>No</v>
      </c>
      <c r="J43">
        <v>0</v>
      </c>
      <c r="K43" t="str">
        <f>IF(Table1[[#This Row],[disputed]]=0, "no dispute", IF(Table1[[#This Row],[dispute_loss]]=0, "won","lost"))</f>
        <v>no dispute</v>
      </c>
      <c r="L43" s="1">
        <v>44067</v>
      </c>
      <c r="M43">
        <v>22</v>
      </c>
      <c r="N43">
        <v>0</v>
      </c>
    </row>
    <row r="44" spans="1:14" x14ac:dyDescent="0.3">
      <c r="A44" t="s">
        <v>11</v>
      </c>
      <c r="B44" t="s">
        <v>49</v>
      </c>
      <c r="C44" t="str">
        <f>VLOOKUP(Table1[[#This Row],[customer_ID]],'Company Names'!A:B,2,0)</f>
        <v>Strosin Inc</v>
      </c>
      <c r="D44">
        <v>145315244</v>
      </c>
      <c r="E44" s="1">
        <v>44427</v>
      </c>
      <c r="F44" s="1">
        <v>44457</v>
      </c>
      <c r="G44">
        <v>8305</v>
      </c>
      <c r="H44">
        <v>0</v>
      </c>
      <c r="I44" t="str">
        <f>IF(Table1[[#This Row],[disputed]]=1,"Yes","No")</f>
        <v>No</v>
      </c>
      <c r="J44">
        <v>0</v>
      </c>
      <c r="K44" t="str">
        <f>IF(Table1[[#This Row],[disputed]]=0, "no dispute", IF(Table1[[#This Row],[dispute_loss]]=0, "won","lost"))</f>
        <v>no dispute</v>
      </c>
      <c r="L44" s="1">
        <v>44445</v>
      </c>
      <c r="M44">
        <v>18</v>
      </c>
      <c r="N44">
        <v>0</v>
      </c>
    </row>
    <row r="45" spans="1:14" x14ac:dyDescent="0.3">
      <c r="A45" t="s">
        <v>11</v>
      </c>
      <c r="B45" t="s">
        <v>50</v>
      </c>
      <c r="C45" t="str">
        <f>VLOOKUP(Table1[[#This Row],[customer_ID]],'Company Names'!A:B,2,0)</f>
        <v>Rutherford, McGlynn and Kling</v>
      </c>
      <c r="D45">
        <v>152050637</v>
      </c>
      <c r="E45" s="1">
        <v>44240</v>
      </c>
      <c r="F45" s="1">
        <v>44270</v>
      </c>
      <c r="G45">
        <v>6003</v>
      </c>
      <c r="H45">
        <v>0</v>
      </c>
      <c r="I45" t="str">
        <f>IF(Table1[[#This Row],[disputed]]=1,"Yes","No")</f>
        <v>No</v>
      </c>
      <c r="J45">
        <v>0</v>
      </c>
      <c r="K45" t="str">
        <f>IF(Table1[[#This Row],[disputed]]=0, "no dispute", IF(Table1[[#This Row],[dispute_loss]]=0, "won","lost"))</f>
        <v>no dispute</v>
      </c>
      <c r="L45" s="1">
        <v>44266</v>
      </c>
      <c r="M45">
        <v>26</v>
      </c>
      <c r="N45">
        <v>0</v>
      </c>
    </row>
    <row r="46" spans="1:14" x14ac:dyDescent="0.3">
      <c r="A46" t="s">
        <v>13</v>
      </c>
      <c r="B46" t="s">
        <v>35</v>
      </c>
      <c r="C46" t="str">
        <f>VLOOKUP(Table1[[#This Row],[customer_ID]],'Company Names'!A:B,2,0)</f>
        <v>Ebert Group</v>
      </c>
      <c r="D46">
        <v>152808559</v>
      </c>
      <c r="E46" s="1">
        <v>44085</v>
      </c>
      <c r="F46" s="1">
        <v>44115</v>
      </c>
      <c r="G46">
        <v>5901</v>
      </c>
      <c r="H46">
        <v>0</v>
      </c>
      <c r="I46" t="str">
        <f>IF(Table1[[#This Row],[disputed]]=1,"Yes","No")</f>
        <v>No</v>
      </c>
      <c r="J46">
        <v>0</v>
      </c>
      <c r="K46" t="str">
        <f>IF(Table1[[#This Row],[disputed]]=0, "no dispute", IF(Table1[[#This Row],[dispute_loss]]=0, "won","lost"))</f>
        <v>no dispute</v>
      </c>
      <c r="L46" s="1">
        <v>44103</v>
      </c>
      <c r="M46">
        <v>18</v>
      </c>
      <c r="N46">
        <v>0</v>
      </c>
    </row>
    <row r="47" spans="1:14" x14ac:dyDescent="0.3">
      <c r="A47" t="s">
        <v>13</v>
      </c>
      <c r="B47" t="s">
        <v>51</v>
      </c>
      <c r="C47" t="str">
        <f>VLOOKUP(Table1[[#This Row],[customer_ID]],'Company Names'!A:B,2,0)</f>
        <v>Kilback Inc</v>
      </c>
      <c r="D47">
        <v>173814675</v>
      </c>
      <c r="E47" s="1">
        <v>44313</v>
      </c>
      <c r="F47" s="1">
        <v>44343</v>
      </c>
      <c r="G47">
        <v>6685</v>
      </c>
      <c r="H47">
        <v>0</v>
      </c>
      <c r="I47" t="str">
        <f>IF(Table1[[#This Row],[disputed]]=1,"Yes","No")</f>
        <v>No</v>
      </c>
      <c r="J47">
        <v>0</v>
      </c>
      <c r="K47" t="str">
        <f>IF(Table1[[#This Row],[disputed]]=0, "no dispute", IF(Table1[[#This Row],[dispute_loss]]=0, "won","lost"))</f>
        <v>no dispute</v>
      </c>
      <c r="L47" s="1">
        <v>44343</v>
      </c>
      <c r="M47">
        <v>30</v>
      </c>
      <c r="N47">
        <v>0</v>
      </c>
    </row>
    <row r="48" spans="1:14" x14ac:dyDescent="0.3">
      <c r="A48" t="s">
        <v>17</v>
      </c>
      <c r="B48" t="s">
        <v>52</v>
      </c>
      <c r="C48" t="str">
        <f>VLOOKUP(Table1[[#This Row],[customer_ID]],'Company Names'!A:B,2,0)</f>
        <v>Barrows, Kessler and Howe</v>
      </c>
      <c r="D48">
        <v>176356154</v>
      </c>
      <c r="E48" s="1">
        <v>44063</v>
      </c>
      <c r="F48" s="1">
        <v>44093</v>
      </c>
      <c r="G48">
        <v>7883</v>
      </c>
      <c r="H48">
        <v>1</v>
      </c>
      <c r="I48" t="str">
        <f>IF(Table1[[#This Row],[disputed]]=1,"Yes","No")</f>
        <v>Yes</v>
      </c>
      <c r="J48">
        <v>0</v>
      </c>
      <c r="K48" t="str">
        <f>IF(Table1[[#This Row],[disputed]]=0, "no dispute", IF(Table1[[#This Row],[dispute_loss]]=0, "won","lost"))</f>
        <v>won</v>
      </c>
      <c r="L48" s="1">
        <v>44107</v>
      </c>
      <c r="M48">
        <v>44</v>
      </c>
      <c r="N48">
        <v>14</v>
      </c>
    </row>
    <row r="49" spans="1:14" x14ac:dyDescent="0.3">
      <c r="A49" t="s">
        <v>22</v>
      </c>
      <c r="B49" t="s">
        <v>53</v>
      </c>
      <c r="C49" t="str">
        <f>VLOOKUP(Table1[[#This Row],[customer_ID]],'Company Names'!A:B,2,0)</f>
        <v>Balistreri - Barrows</v>
      </c>
      <c r="D49">
        <v>176953642</v>
      </c>
      <c r="E49" s="1">
        <v>44449</v>
      </c>
      <c r="F49" s="1">
        <v>44479</v>
      </c>
      <c r="G49">
        <v>6500</v>
      </c>
      <c r="H49">
        <v>0</v>
      </c>
      <c r="I49" t="str">
        <f>IF(Table1[[#This Row],[disputed]]=1,"Yes","No")</f>
        <v>No</v>
      </c>
      <c r="J49">
        <v>0</v>
      </c>
      <c r="K49" t="str">
        <f>IF(Table1[[#This Row],[disputed]]=0, "no dispute", IF(Table1[[#This Row],[dispute_loss]]=0, "won","lost"))</f>
        <v>no dispute</v>
      </c>
      <c r="L49" s="1">
        <v>44486</v>
      </c>
      <c r="M49">
        <v>37</v>
      </c>
      <c r="N49">
        <v>7</v>
      </c>
    </row>
    <row r="50" spans="1:14" x14ac:dyDescent="0.3">
      <c r="A50" t="s">
        <v>11</v>
      </c>
      <c r="B50" t="s">
        <v>54</v>
      </c>
      <c r="C50" t="str">
        <f>VLOOKUP(Table1[[#This Row],[customer_ID]],'Company Names'!A:B,2,0)</f>
        <v>Emmerich - Swift</v>
      </c>
      <c r="D50">
        <v>176959210</v>
      </c>
      <c r="E50" s="1">
        <v>44073</v>
      </c>
      <c r="F50" s="1">
        <v>44103</v>
      </c>
      <c r="G50">
        <v>5718</v>
      </c>
      <c r="H50">
        <v>0</v>
      </c>
      <c r="I50" t="str">
        <f>IF(Table1[[#This Row],[disputed]]=1,"Yes","No")</f>
        <v>No</v>
      </c>
      <c r="J50">
        <v>0</v>
      </c>
      <c r="K50" t="str">
        <f>IF(Table1[[#This Row],[disputed]]=0, "no dispute", IF(Table1[[#This Row],[dispute_loss]]=0, "won","lost"))</f>
        <v>no dispute</v>
      </c>
      <c r="L50" s="1">
        <v>44093</v>
      </c>
      <c r="M50">
        <v>20</v>
      </c>
      <c r="N50">
        <v>0</v>
      </c>
    </row>
    <row r="51" spans="1:14" x14ac:dyDescent="0.3">
      <c r="A51" t="s">
        <v>11</v>
      </c>
      <c r="B51" t="s">
        <v>55</v>
      </c>
      <c r="C51" t="str">
        <f>VLOOKUP(Table1[[#This Row],[customer_ID]],'Company Names'!A:B,2,0)</f>
        <v>Gleichner - Turner</v>
      </c>
      <c r="D51">
        <v>180192586</v>
      </c>
      <c r="E51" s="1">
        <v>44045</v>
      </c>
      <c r="F51" s="1">
        <v>44075</v>
      </c>
      <c r="G51">
        <v>7465</v>
      </c>
      <c r="H51">
        <v>0</v>
      </c>
      <c r="I51" t="str">
        <f>IF(Table1[[#This Row],[disputed]]=1,"Yes","No")</f>
        <v>No</v>
      </c>
      <c r="J51">
        <v>0</v>
      </c>
      <c r="K51" t="str">
        <f>IF(Table1[[#This Row],[disputed]]=0, "no dispute", IF(Table1[[#This Row],[dispute_loss]]=0, "won","lost"))</f>
        <v>no dispute</v>
      </c>
      <c r="L51" s="1">
        <v>44092</v>
      </c>
      <c r="M51">
        <v>47</v>
      </c>
      <c r="N51">
        <v>17</v>
      </c>
    </row>
    <row r="52" spans="1:14" x14ac:dyDescent="0.3">
      <c r="A52" t="s">
        <v>11</v>
      </c>
      <c r="B52" t="s">
        <v>50</v>
      </c>
      <c r="C52" t="str">
        <f>VLOOKUP(Table1[[#This Row],[customer_ID]],'Company Names'!A:B,2,0)</f>
        <v>Rutherford, McGlynn and Kling</v>
      </c>
      <c r="D52">
        <v>186123387</v>
      </c>
      <c r="E52" s="1">
        <v>43991</v>
      </c>
      <c r="F52" s="1">
        <v>44021</v>
      </c>
      <c r="G52">
        <v>5985</v>
      </c>
      <c r="H52">
        <v>0</v>
      </c>
      <c r="I52" t="str">
        <f>IF(Table1[[#This Row],[disputed]]=1,"Yes","No")</f>
        <v>No</v>
      </c>
      <c r="J52">
        <v>0</v>
      </c>
      <c r="K52" t="str">
        <f>IF(Table1[[#This Row],[disputed]]=0, "no dispute", IF(Table1[[#This Row],[dispute_loss]]=0, "won","lost"))</f>
        <v>no dispute</v>
      </c>
      <c r="L52" s="1">
        <v>44020</v>
      </c>
      <c r="M52">
        <v>29</v>
      </c>
      <c r="N52">
        <v>0</v>
      </c>
    </row>
    <row r="53" spans="1:14" x14ac:dyDescent="0.3">
      <c r="A53" t="s">
        <v>13</v>
      </c>
      <c r="B53" t="s">
        <v>56</v>
      </c>
      <c r="C53" t="str">
        <f>VLOOKUP(Table1[[#This Row],[customer_ID]],'Company Names'!A:B,2,0)</f>
        <v>Nader - Dooley</v>
      </c>
      <c r="D53">
        <v>1920990033</v>
      </c>
      <c r="E53" s="1">
        <v>43850</v>
      </c>
      <c r="F53" s="1">
        <v>43880</v>
      </c>
      <c r="G53">
        <v>5651</v>
      </c>
      <c r="H53">
        <v>1</v>
      </c>
      <c r="I53" t="str">
        <f>IF(Table1[[#This Row],[disputed]]=1,"Yes","No")</f>
        <v>Yes</v>
      </c>
      <c r="J53">
        <v>0</v>
      </c>
      <c r="K53" t="str">
        <f>IF(Table1[[#This Row],[disputed]]=0, "no dispute", IF(Table1[[#This Row],[dispute_loss]]=0, "won","lost"))</f>
        <v>won</v>
      </c>
      <c r="L53" s="1">
        <v>43876</v>
      </c>
      <c r="M53">
        <v>26</v>
      </c>
      <c r="N53">
        <v>0</v>
      </c>
    </row>
    <row r="54" spans="1:14" x14ac:dyDescent="0.3">
      <c r="A54" t="s">
        <v>11</v>
      </c>
      <c r="B54" t="s">
        <v>57</v>
      </c>
      <c r="C54" t="str">
        <f>VLOOKUP(Table1[[#This Row],[customer_ID]],'Company Names'!A:B,2,0)</f>
        <v>Koch LLC</v>
      </c>
      <c r="D54">
        <v>189882917</v>
      </c>
      <c r="E54" s="1">
        <v>44077</v>
      </c>
      <c r="F54" s="1">
        <v>44107</v>
      </c>
      <c r="G54">
        <v>5144</v>
      </c>
      <c r="H54">
        <v>0</v>
      </c>
      <c r="I54" t="str">
        <f>IF(Table1[[#This Row],[disputed]]=1,"Yes","No")</f>
        <v>No</v>
      </c>
      <c r="J54">
        <v>0</v>
      </c>
      <c r="K54" t="str">
        <f>IF(Table1[[#This Row],[disputed]]=0, "no dispute", IF(Table1[[#This Row],[dispute_loss]]=0, "won","lost"))</f>
        <v>no dispute</v>
      </c>
      <c r="L54" s="1">
        <v>44121</v>
      </c>
      <c r="M54">
        <v>44</v>
      </c>
      <c r="N54">
        <v>14</v>
      </c>
    </row>
    <row r="55" spans="1:14" x14ac:dyDescent="0.3">
      <c r="A55" t="s">
        <v>22</v>
      </c>
      <c r="B55" t="s">
        <v>58</v>
      </c>
      <c r="C55" t="str">
        <f>VLOOKUP(Table1[[#This Row],[customer_ID]],'Company Names'!A:B,2,0)</f>
        <v>Bashirian Inc</v>
      </c>
      <c r="D55">
        <v>190687025</v>
      </c>
      <c r="E55" s="1">
        <v>44392</v>
      </c>
      <c r="F55" s="1">
        <v>44422</v>
      </c>
      <c r="G55">
        <v>2843</v>
      </c>
      <c r="H55">
        <v>0</v>
      </c>
      <c r="I55" t="str">
        <f>IF(Table1[[#This Row],[disputed]]=1,"Yes","No")</f>
        <v>No</v>
      </c>
      <c r="J55">
        <v>0</v>
      </c>
      <c r="K55" t="str">
        <f>IF(Table1[[#This Row],[disputed]]=0, "no dispute", IF(Table1[[#This Row],[dispute_loss]]=0, "won","lost"))</f>
        <v>no dispute</v>
      </c>
      <c r="L55" s="1">
        <v>44410</v>
      </c>
      <c r="M55">
        <v>18</v>
      </c>
      <c r="N55">
        <v>0</v>
      </c>
    </row>
    <row r="56" spans="1:14" x14ac:dyDescent="0.3">
      <c r="A56" t="s">
        <v>13</v>
      </c>
      <c r="B56" t="s">
        <v>59</v>
      </c>
      <c r="C56" t="str">
        <f>VLOOKUP(Table1[[#This Row],[customer_ID]],'Company Names'!A:B,2,0)</f>
        <v>Hane - Gleichner</v>
      </c>
      <c r="D56">
        <v>9247964767</v>
      </c>
      <c r="E56" s="1">
        <v>43856</v>
      </c>
      <c r="F56" s="1">
        <v>43886</v>
      </c>
      <c r="G56">
        <v>9851</v>
      </c>
      <c r="H56">
        <v>1</v>
      </c>
      <c r="I56" t="str">
        <f>IF(Table1[[#This Row],[disputed]]=1,"Yes","No")</f>
        <v>Yes</v>
      </c>
      <c r="J56">
        <v>1</v>
      </c>
      <c r="K56" t="str">
        <f>IF(Table1[[#This Row],[disputed]]=0, "no dispute", IF(Table1[[#This Row],[dispute_loss]]=0, "won","lost"))</f>
        <v>lost</v>
      </c>
      <c r="L56" s="1">
        <v>43905</v>
      </c>
      <c r="M56">
        <v>49</v>
      </c>
      <c r="N56">
        <v>19</v>
      </c>
    </row>
    <row r="57" spans="1:14" x14ac:dyDescent="0.3">
      <c r="A57" t="s">
        <v>20</v>
      </c>
      <c r="B57" t="s">
        <v>60</v>
      </c>
      <c r="C57" t="str">
        <f>VLOOKUP(Table1[[#This Row],[customer_ID]],'Company Names'!A:B,2,0)</f>
        <v>McCullough Inc</v>
      </c>
      <c r="D57">
        <v>195359114</v>
      </c>
      <c r="E57" s="1">
        <v>44072</v>
      </c>
      <c r="F57" s="1">
        <v>44102</v>
      </c>
      <c r="G57">
        <v>5626</v>
      </c>
      <c r="H57">
        <v>1</v>
      </c>
      <c r="I57" t="str">
        <f>IF(Table1[[#This Row],[disputed]]=1,"Yes","No")</f>
        <v>Yes</v>
      </c>
      <c r="J57">
        <v>1</v>
      </c>
      <c r="K57" t="str">
        <f>IF(Table1[[#This Row],[disputed]]=0, "no dispute", IF(Table1[[#This Row],[dispute_loss]]=0, "won","lost"))</f>
        <v>lost</v>
      </c>
      <c r="L57" s="1">
        <v>44095</v>
      </c>
      <c r="M57">
        <v>23</v>
      </c>
      <c r="N57">
        <v>0</v>
      </c>
    </row>
    <row r="58" spans="1:14" x14ac:dyDescent="0.3">
      <c r="A58" t="s">
        <v>11</v>
      </c>
      <c r="B58" t="s">
        <v>61</v>
      </c>
      <c r="C58" t="str">
        <f>VLOOKUP(Table1[[#This Row],[customer_ID]],'Company Names'!A:B,2,0)</f>
        <v>Block and Sons</v>
      </c>
      <c r="D58">
        <v>202519703</v>
      </c>
      <c r="E58" s="1">
        <v>44237</v>
      </c>
      <c r="F58" s="1">
        <v>44267</v>
      </c>
      <c r="G58">
        <v>7726</v>
      </c>
      <c r="H58">
        <v>0</v>
      </c>
      <c r="I58" t="str">
        <f>IF(Table1[[#This Row],[disputed]]=1,"Yes","No")</f>
        <v>No</v>
      </c>
      <c r="J58">
        <v>0</v>
      </c>
      <c r="K58" t="str">
        <f>IF(Table1[[#This Row],[disputed]]=0, "no dispute", IF(Table1[[#This Row],[dispute_loss]]=0, "won","lost"))</f>
        <v>no dispute</v>
      </c>
      <c r="L58" s="1">
        <v>44268</v>
      </c>
      <c r="M58">
        <v>31</v>
      </c>
      <c r="N58">
        <v>1</v>
      </c>
    </row>
    <row r="59" spans="1:14" x14ac:dyDescent="0.3">
      <c r="A59" t="s">
        <v>13</v>
      </c>
      <c r="B59" t="s">
        <v>62</v>
      </c>
      <c r="C59" t="str">
        <f>VLOOKUP(Table1[[#This Row],[customer_ID]],'Company Names'!A:B,2,0)</f>
        <v>Bosco, Gutkowski and Strosin</v>
      </c>
      <c r="D59">
        <v>203036054</v>
      </c>
      <c r="E59" s="1">
        <v>44097</v>
      </c>
      <c r="F59" s="1">
        <v>44127</v>
      </c>
      <c r="G59">
        <v>6460</v>
      </c>
      <c r="H59">
        <v>0</v>
      </c>
      <c r="I59" t="str">
        <f>IF(Table1[[#This Row],[disputed]]=1,"Yes","No")</f>
        <v>No</v>
      </c>
      <c r="J59">
        <v>0</v>
      </c>
      <c r="K59" t="str">
        <f>IF(Table1[[#This Row],[disputed]]=0, "no dispute", IF(Table1[[#This Row],[dispute_loss]]=0, "won","lost"))</f>
        <v>no dispute</v>
      </c>
      <c r="L59" s="1">
        <v>44119</v>
      </c>
      <c r="M59">
        <v>22</v>
      </c>
      <c r="N59">
        <v>0</v>
      </c>
    </row>
    <row r="60" spans="1:14" x14ac:dyDescent="0.3">
      <c r="A60" t="s">
        <v>13</v>
      </c>
      <c r="B60" t="s">
        <v>27</v>
      </c>
      <c r="C60" t="str">
        <f>VLOOKUP(Table1[[#This Row],[customer_ID]],'Company Names'!A:B,2,0)</f>
        <v>Ryan Inc</v>
      </c>
      <c r="D60">
        <v>204757285</v>
      </c>
      <c r="E60" s="1">
        <v>43843</v>
      </c>
      <c r="F60" s="1">
        <v>43873</v>
      </c>
      <c r="G60">
        <v>5444</v>
      </c>
      <c r="H60">
        <v>0</v>
      </c>
      <c r="I60" t="str">
        <f>IF(Table1[[#This Row],[disputed]]=1,"Yes","No")</f>
        <v>No</v>
      </c>
      <c r="J60">
        <v>0</v>
      </c>
      <c r="K60" t="str">
        <f>IF(Table1[[#This Row],[disputed]]=0, "no dispute", IF(Table1[[#This Row],[dispute_loss]]=0, "won","lost"))</f>
        <v>no dispute</v>
      </c>
      <c r="L60" s="1">
        <v>43857</v>
      </c>
      <c r="M60">
        <v>14</v>
      </c>
      <c r="N60">
        <v>0</v>
      </c>
    </row>
    <row r="61" spans="1:14" x14ac:dyDescent="0.3">
      <c r="A61" t="s">
        <v>20</v>
      </c>
      <c r="B61" t="s">
        <v>63</v>
      </c>
      <c r="C61" t="str">
        <f>VLOOKUP(Table1[[#This Row],[customer_ID]],'Company Names'!A:B,2,0)</f>
        <v>Hauck - Hodkiewicz</v>
      </c>
      <c r="D61">
        <v>206372278</v>
      </c>
      <c r="E61" s="1">
        <v>44422</v>
      </c>
      <c r="F61" s="1">
        <v>44452</v>
      </c>
      <c r="G61">
        <v>4904</v>
      </c>
      <c r="H61">
        <v>0</v>
      </c>
      <c r="I61" t="str">
        <f>IF(Table1[[#This Row],[disputed]]=1,"Yes","No")</f>
        <v>No</v>
      </c>
      <c r="J61">
        <v>0</v>
      </c>
      <c r="K61" t="str">
        <f>IF(Table1[[#This Row],[disputed]]=0, "no dispute", IF(Table1[[#This Row],[dispute_loss]]=0, "won","lost"))</f>
        <v>no dispute</v>
      </c>
      <c r="L61" s="1">
        <v>44460</v>
      </c>
      <c r="M61">
        <v>38</v>
      </c>
      <c r="N61">
        <v>8</v>
      </c>
    </row>
    <row r="62" spans="1:14" x14ac:dyDescent="0.3">
      <c r="A62" t="s">
        <v>13</v>
      </c>
      <c r="B62" t="s">
        <v>41</v>
      </c>
      <c r="C62" t="str">
        <f>VLOOKUP(Table1[[#This Row],[customer_ID]],'Company Names'!A:B,2,0)</f>
        <v>Stanton, Labadie and Roberts</v>
      </c>
      <c r="D62">
        <v>5267406931</v>
      </c>
      <c r="E62" s="1">
        <v>43860</v>
      </c>
      <c r="F62" s="1">
        <v>43890</v>
      </c>
      <c r="G62">
        <v>8522</v>
      </c>
      <c r="H62">
        <v>1</v>
      </c>
      <c r="I62" t="str">
        <f>IF(Table1[[#This Row],[disputed]]=1,"Yes","No")</f>
        <v>Yes</v>
      </c>
      <c r="J62">
        <v>0</v>
      </c>
      <c r="K62" t="str">
        <f>IF(Table1[[#This Row],[disputed]]=0, "no dispute", IF(Table1[[#This Row],[dispute_loss]]=0, "won","lost"))</f>
        <v>won</v>
      </c>
      <c r="L62" s="1">
        <v>43901</v>
      </c>
      <c r="M62">
        <v>41</v>
      </c>
      <c r="N62">
        <v>11</v>
      </c>
    </row>
    <row r="63" spans="1:14" x14ac:dyDescent="0.3">
      <c r="A63" t="s">
        <v>11</v>
      </c>
      <c r="B63" t="s">
        <v>31</v>
      </c>
      <c r="C63" t="str">
        <f>VLOOKUP(Table1[[#This Row],[customer_ID]],'Company Names'!A:B,2,0)</f>
        <v>McGlynn, Rutherford and Schiller</v>
      </c>
      <c r="D63">
        <v>213324193</v>
      </c>
      <c r="E63" s="1">
        <v>44117</v>
      </c>
      <c r="F63" s="1">
        <v>44147</v>
      </c>
      <c r="G63">
        <v>6612</v>
      </c>
      <c r="H63">
        <v>0</v>
      </c>
      <c r="I63" t="str">
        <f>IF(Table1[[#This Row],[disputed]]=1,"Yes","No")</f>
        <v>No</v>
      </c>
      <c r="J63">
        <v>0</v>
      </c>
      <c r="K63" t="str">
        <f>IF(Table1[[#This Row],[disputed]]=0, "no dispute", IF(Table1[[#This Row],[dispute_loss]]=0, "won","lost"))</f>
        <v>no dispute</v>
      </c>
      <c r="L63" s="1">
        <v>44126</v>
      </c>
      <c r="M63">
        <v>9</v>
      </c>
      <c r="N63">
        <v>0</v>
      </c>
    </row>
    <row r="64" spans="1:14" x14ac:dyDescent="0.3">
      <c r="A64" t="s">
        <v>11</v>
      </c>
      <c r="B64" t="s">
        <v>48</v>
      </c>
      <c r="C64" t="str">
        <f>VLOOKUP(Table1[[#This Row],[customer_ID]],'Company Names'!A:B,2,0)</f>
        <v>Hauck Group</v>
      </c>
      <c r="D64">
        <v>217272343</v>
      </c>
      <c r="E64" s="1">
        <v>44461</v>
      </c>
      <c r="F64" s="1">
        <v>44491</v>
      </c>
      <c r="G64">
        <v>4988</v>
      </c>
      <c r="H64">
        <v>1</v>
      </c>
      <c r="I64" t="str">
        <f>IF(Table1[[#This Row],[disputed]]=1,"Yes","No")</f>
        <v>Yes</v>
      </c>
      <c r="J64">
        <v>0</v>
      </c>
      <c r="K64" t="str">
        <f>IF(Table1[[#This Row],[disputed]]=0, "no dispute", IF(Table1[[#This Row],[dispute_loss]]=0, "won","lost"))</f>
        <v>won</v>
      </c>
      <c r="L64" s="1">
        <v>44492</v>
      </c>
      <c r="M64">
        <v>31</v>
      </c>
      <c r="N64">
        <v>1</v>
      </c>
    </row>
    <row r="65" spans="1:14" x14ac:dyDescent="0.3">
      <c r="A65" t="s">
        <v>11</v>
      </c>
      <c r="B65" t="s">
        <v>64</v>
      </c>
      <c r="C65" t="str">
        <f>VLOOKUP(Table1[[#This Row],[customer_ID]],'Company Names'!A:B,2,0)</f>
        <v>Weber - Lindgren</v>
      </c>
      <c r="D65">
        <v>218034886</v>
      </c>
      <c r="E65" s="1">
        <v>44228</v>
      </c>
      <c r="F65" s="1">
        <v>44258</v>
      </c>
      <c r="G65">
        <v>3864</v>
      </c>
      <c r="H65">
        <v>0</v>
      </c>
      <c r="I65" t="str">
        <f>IF(Table1[[#This Row],[disputed]]=1,"Yes","No")</f>
        <v>No</v>
      </c>
      <c r="J65">
        <v>0</v>
      </c>
      <c r="K65" t="str">
        <f>IF(Table1[[#This Row],[disputed]]=0, "no dispute", IF(Table1[[#This Row],[dispute_loss]]=0, "won","lost"))</f>
        <v>no dispute</v>
      </c>
      <c r="L65" s="1">
        <v>44260</v>
      </c>
      <c r="M65">
        <v>32</v>
      </c>
      <c r="N65">
        <v>2</v>
      </c>
    </row>
    <row r="66" spans="1:14" x14ac:dyDescent="0.3">
      <c r="A66" t="s">
        <v>22</v>
      </c>
      <c r="B66" t="s">
        <v>65</v>
      </c>
      <c r="C66" t="str">
        <f>VLOOKUP(Table1[[#This Row],[customer_ID]],'Company Names'!A:B,2,0)</f>
        <v>Leuschke, Hermann and Zieme</v>
      </c>
      <c r="D66">
        <v>222477564</v>
      </c>
      <c r="E66" s="1">
        <v>43898</v>
      </c>
      <c r="F66" s="1">
        <v>43928</v>
      </c>
      <c r="G66">
        <v>6570</v>
      </c>
      <c r="H66">
        <v>1</v>
      </c>
      <c r="I66" t="str">
        <f>IF(Table1[[#This Row],[disputed]]=1,"Yes","No")</f>
        <v>Yes</v>
      </c>
      <c r="J66">
        <v>0</v>
      </c>
      <c r="K66" t="str">
        <f>IF(Table1[[#This Row],[disputed]]=0, "no dispute", IF(Table1[[#This Row],[dispute_loss]]=0, "won","lost"))</f>
        <v>won</v>
      </c>
      <c r="L66" s="1">
        <v>43930</v>
      </c>
      <c r="M66">
        <v>32</v>
      </c>
      <c r="N66">
        <v>2</v>
      </c>
    </row>
    <row r="67" spans="1:14" x14ac:dyDescent="0.3">
      <c r="A67" t="s">
        <v>17</v>
      </c>
      <c r="B67" t="s">
        <v>28</v>
      </c>
      <c r="C67" t="str">
        <f>VLOOKUP(Table1[[#This Row],[customer_ID]],'Company Names'!A:B,2,0)</f>
        <v>Halvorson and Sons</v>
      </c>
      <c r="D67">
        <v>232048622</v>
      </c>
      <c r="E67" s="1">
        <v>43904</v>
      </c>
      <c r="F67" s="1">
        <v>43934</v>
      </c>
      <c r="G67">
        <v>6760</v>
      </c>
      <c r="H67">
        <v>0</v>
      </c>
      <c r="I67" t="str">
        <f>IF(Table1[[#This Row],[disputed]]=1,"Yes","No")</f>
        <v>No</v>
      </c>
      <c r="J67">
        <v>0</v>
      </c>
      <c r="K67" t="str">
        <f>IF(Table1[[#This Row],[disputed]]=0, "no dispute", IF(Table1[[#This Row],[dispute_loss]]=0, "won","lost"))</f>
        <v>no dispute</v>
      </c>
      <c r="L67" s="1">
        <v>43932</v>
      </c>
      <c r="M67">
        <v>28</v>
      </c>
      <c r="N67">
        <v>0</v>
      </c>
    </row>
    <row r="68" spans="1:14" x14ac:dyDescent="0.3">
      <c r="A68" t="s">
        <v>11</v>
      </c>
      <c r="B68" t="s">
        <v>48</v>
      </c>
      <c r="C68" t="str">
        <f>VLOOKUP(Table1[[#This Row],[customer_ID]],'Company Names'!A:B,2,0)</f>
        <v>Hauck Group</v>
      </c>
      <c r="D68">
        <v>237437528</v>
      </c>
      <c r="E68" s="1">
        <v>44174</v>
      </c>
      <c r="F68" s="1">
        <v>44204</v>
      </c>
      <c r="G68">
        <v>3569</v>
      </c>
      <c r="H68">
        <v>1</v>
      </c>
      <c r="I68" t="str">
        <f>IF(Table1[[#This Row],[disputed]]=1,"Yes","No")</f>
        <v>Yes</v>
      </c>
      <c r="J68">
        <v>0</v>
      </c>
      <c r="K68" t="str">
        <f>IF(Table1[[#This Row],[disputed]]=0, "no dispute", IF(Table1[[#This Row],[dispute_loss]]=0, "won","lost"))</f>
        <v>won</v>
      </c>
      <c r="L68" s="1">
        <v>44211</v>
      </c>
      <c r="M68">
        <v>37</v>
      </c>
      <c r="N68">
        <v>7</v>
      </c>
    </row>
    <row r="69" spans="1:14" x14ac:dyDescent="0.3">
      <c r="A69" t="s">
        <v>11</v>
      </c>
      <c r="B69" t="s">
        <v>45</v>
      </c>
      <c r="C69" t="str">
        <f>VLOOKUP(Table1[[#This Row],[customer_ID]],'Company Names'!A:B,2,0)</f>
        <v>Bosco and Sons</v>
      </c>
      <c r="D69">
        <v>246081324</v>
      </c>
      <c r="E69" s="1">
        <v>44080</v>
      </c>
      <c r="F69" s="1">
        <v>44110</v>
      </c>
      <c r="G69">
        <v>9253</v>
      </c>
      <c r="H69">
        <v>1</v>
      </c>
      <c r="I69" t="str">
        <f>IF(Table1[[#This Row],[disputed]]=1,"Yes","No")</f>
        <v>Yes</v>
      </c>
      <c r="J69">
        <v>0</v>
      </c>
      <c r="K69" t="str">
        <f>IF(Table1[[#This Row],[disputed]]=0, "no dispute", IF(Table1[[#This Row],[dispute_loss]]=0, "won","lost"))</f>
        <v>won</v>
      </c>
      <c r="L69" s="1">
        <v>44117</v>
      </c>
      <c r="M69">
        <v>37</v>
      </c>
      <c r="N69">
        <v>7</v>
      </c>
    </row>
    <row r="70" spans="1:14" x14ac:dyDescent="0.3">
      <c r="A70" t="s">
        <v>20</v>
      </c>
      <c r="B70" t="s">
        <v>43</v>
      </c>
      <c r="C70" t="str">
        <f>VLOOKUP(Table1[[#This Row],[customer_ID]],'Company Names'!A:B,2,0)</f>
        <v>Spinka, Bogisich and Pouros</v>
      </c>
      <c r="D70">
        <v>254550541</v>
      </c>
      <c r="E70" s="1">
        <v>44193</v>
      </c>
      <c r="F70" s="1">
        <v>44223</v>
      </c>
      <c r="G70">
        <v>6159</v>
      </c>
      <c r="H70">
        <v>0</v>
      </c>
      <c r="I70" t="str">
        <f>IF(Table1[[#This Row],[disputed]]=1,"Yes","No")</f>
        <v>No</v>
      </c>
      <c r="J70">
        <v>0</v>
      </c>
      <c r="K70" t="str">
        <f>IF(Table1[[#This Row],[disputed]]=0, "no dispute", IF(Table1[[#This Row],[dispute_loss]]=0, "won","lost"))</f>
        <v>no dispute</v>
      </c>
      <c r="L70" s="1">
        <v>44204</v>
      </c>
      <c r="M70">
        <v>11</v>
      </c>
      <c r="N70">
        <v>0</v>
      </c>
    </row>
    <row r="71" spans="1:14" x14ac:dyDescent="0.3">
      <c r="A71" t="s">
        <v>13</v>
      </c>
      <c r="B71" t="s">
        <v>62</v>
      </c>
      <c r="C71" t="str">
        <f>VLOOKUP(Table1[[#This Row],[customer_ID]],'Company Names'!A:B,2,0)</f>
        <v>Bosco, Gutkowski and Strosin</v>
      </c>
      <c r="D71">
        <v>261246477</v>
      </c>
      <c r="E71" s="1">
        <v>44489</v>
      </c>
      <c r="F71" s="1">
        <v>44519</v>
      </c>
      <c r="G71">
        <v>9447</v>
      </c>
      <c r="H71">
        <v>0</v>
      </c>
      <c r="I71" t="str">
        <f>IF(Table1[[#This Row],[disputed]]=1,"Yes","No")</f>
        <v>No</v>
      </c>
      <c r="J71">
        <v>0</v>
      </c>
      <c r="K71" t="str">
        <f>IF(Table1[[#This Row],[disputed]]=0, "no dispute", IF(Table1[[#This Row],[dispute_loss]]=0, "won","lost"))</f>
        <v>no dispute</v>
      </c>
      <c r="L71" s="1">
        <v>44505</v>
      </c>
      <c r="M71">
        <v>16</v>
      </c>
      <c r="N71">
        <v>0</v>
      </c>
    </row>
    <row r="72" spans="1:14" x14ac:dyDescent="0.3">
      <c r="A72" t="s">
        <v>11</v>
      </c>
      <c r="B72" t="s">
        <v>48</v>
      </c>
      <c r="C72" t="str">
        <f>VLOOKUP(Table1[[#This Row],[customer_ID]],'Company Names'!A:B,2,0)</f>
        <v>Hauck Group</v>
      </c>
      <c r="D72">
        <v>263678657</v>
      </c>
      <c r="E72" s="1">
        <v>44084</v>
      </c>
      <c r="F72" s="1">
        <v>44114</v>
      </c>
      <c r="G72">
        <v>3800</v>
      </c>
      <c r="H72">
        <v>0</v>
      </c>
      <c r="I72" t="str">
        <f>IF(Table1[[#This Row],[disputed]]=1,"Yes","No")</f>
        <v>No</v>
      </c>
      <c r="J72">
        <v>0</v>
      </c>
      <c r="K72" t="str">
        <f>IF(Table1[[#This Row],[disputed]]=0, "no dispute", IF(Table1[[#This Row],[dispute_loss]]=0, "won","lost"))</f>
        <v>no dispute</v>
      </c>
      <c r="L72" s="1">
        <v>44115</v>
      </c>
      <c r="M72">
        <v>31</v>
      </c>
      <c r="N72">
        <v>1</v>
      </c>
    </row>
    <row r="73" spans="1:14" x14ac:dyDescent="0.3">
      <c r="A73" t="s">
        <v>11</v>
      </c>
      <c r="B73" t="s">
        <v>39</v>
      </c>
      <c r="C73" t="str">
        <f>VLOOKUP(Table1[[#This Row],[customer_ID]],'Company Names'!A:B,2,0)</f>
        <v>Schmitt Inc</v>
      </c>
      <c r="D73">
        <v>270702396</v>
      </c>
      <c r="E73" s="1">
        <v>44135</v>
      </c>
      <c r="F73" s="1">
        <v>44165</v>
      </c>
      <c r="G73">
        <v>5024</v>
      </c>
      <c r="H73">
        <v>0</v>
      </c>
      <c r="I73" t="str">
        <f>IF(Table1[[#This Row],[disputed]]=1,"Yes","No")</f>
        <v>No</v>
      </c>
      <c r="J73">
        <v>0</v>
      </c>
      <c r="K73" t="str">
        <f>IF(Table1[[#This Row],[disputed]]=0, "no dispute", IF(Table1[[#This Row],[dispute_loss]]=0, "won","lost"))</f>
        <v>no dispute</v>
      </c>
      <c r="L73" s="1">
        <v>44160</v>
      </c>
      <c r="M73">
        <v>25</v>
      </c>
      <c r="N73">
        <v>0</v>
      </c>
    </row>
    <row r="74" spans="1:14" x14ac:dyDescent="0.3">
      <c r="A74" t="s">
        <v>17</v>
      </c>
      <c r="B74" t="s">
        <v>28</v>
      </c>
      <c r="C74" t="str">
        <f>VLOOKUP(Table1[[#This Row],[customer_ID]],'Company Names'!A:B,2,0)</f>
        <v>Halvorson and Sons</v>
      </c>
      <c r="D74">
        <v>273425635</v>
      </c>
      <c r="E74" s="1">
        <v>43868</v>
      </c>
      <c r="F74" s="1">
        <v>43898</v>
      </c>
      <c r="G74">
        <v>11376</v>
      </c>
      <c r="H74">
        <v>1</v>
      </c>
      <c r="I74" t="str">
        <f>IF(Table1[[#This Row],[disputed]]=1,"Yes","No")</f>
        <v>Yes</v>
      </c>
      <c r="J74">
        <v>0</v>
      </c>
      <c r="K74" t="str">
        <f>IF(Table1[[#This Row],[disputed]]=0, "no dispute", IF(Table1[[#This Row],[dispute_loss]]=0, "won","lost"))</f>
        <v>won</v>
      </c>
      <c r="L74" s="1">
        <v>43909</v>
      </c>
      <c r="M74">
        <v>41</v>
      </c>
      <c r="N74">
        <v>11</v>
      </c>
    </row>
    <row r="75" spans="1:14" x14ac:dyDescent="0.3">
      <c r="A75" t="s">
        <v>13</v>
      </c>
      <c r="B75" t="s">
        <v>66</v>
      </c>
      <c r="C75" t="str">
        <f>VLOOKUP(Table1[[#This Row],[customer_ID]],'Company Names'!A:B,2,0)</f>
        <v>Bednar Group</v>
      </c>
      <c r="D75">
        <v>274057720</v>
      </c>
      <c r="E75" s="1">
        <v>43958</v>
      </c>
      <c r="F75" s="1">
        <v>43988</v>
      </c>
      <c r="G75">
        <v>5096</v>
      </c>
      <c r="H75">
        <v>0</v>
      </c>
      <c r="I75" t="str">
        <f>IF(Table1[[#This Row],[disputed]]=1,"Yes","No")</f>
        <v>No</v>
      </c>
      <c r="J75">
        <v>0</v>
      </c>
      <c r="K75" t="str">
        <f>IF(Table1[[#This Row],[disputed]]=0, "no dispute", IF(Table1[[#This Row],[dispute_loss]]=0, "won","lost"))</f>
        <v>no dispute</v>
      </c>
      <c r="L75" s="1">
        <v>43964</v>
      </c>
      <c r="M75">
        <v>6</v>
      </c>
      <c r="N75">
        <v>0</v>
      </c>
    </row>
    <row r="76" spans="1:14" x14ac:dyDescent="0.3">
      <c r="A76" t="s">
        <v>22</v>
      </c>
      <c r="B76" t="s">
        <v>67</v>
      </c>
      <c r="C76" t="str">
        <f>VLOOKUP(Table1[[#This Row],[customer_ID]],'Company Names'!A:B,2,0)</f>
        <v>Kemmer Inc</v>
      </c>
      <c r="D76">
        <v>277331044</v>
      </c>
      <c r="E76" s="1">
        <v>44137</v>
      </c>
      <c r="F76" s="1">
        <v>44167</v>
      </c>
      <c r="G76">
        <v>7325</v>
      </c>
      <c r="H76">
        <v>0</v>
      </c>
      <c r="I76" t="str">
        <f>IF(Table1[[#This Row],[disputed]]=1,"Yes","No")</f>
        <v>No</v>
      </c>
      <c r="J76">
        <v>0</v>
      </c>
      <c r="K76" t="str">
        <f>IF(Table1[[#This Row],[disputed]]=0, "no dispute", IF(Table1[[#This Row],[dispute_loss]]=0, "won","lost"))</f>
        <v>no dispute</v>
      </c>
      <c r="L76" s="1">
        <v>44161</v>
      </c>
      <c r="M76">
        <v>24</v>
      </c>
      <c r="N76">
        <v>0</v>
      </c>
    </row>
    <row r="77" spans="1:14" x14ac:dyDescent="0.3">
      <c r="A77" t="s">
        <v>22</v>
      </c>
      <c r="B77" t="s">
        <v>26</v>
      </c>
      <c r="C77" t="str">
        <f>VLOOKUP(Table1[[#This Row],[customer_ID]],'Company Names'!A:B,2,0)</f>
        <v>Medhurst, Runolfsdottir and Kris</v>
      </c>
      <c r="D77">
        <v>280670965</v>
      </c>
      <c r="E77" s="1">
        <v>43833</v>
      </c>
      <c r="F77" s="1">
        <v>43863</v>
      </c>
      <c r="G77">
        <v>5039</v>
      </c>
      <c r="H77">
        <v>0</v>
      </c>
      <c r="I77" t="str">
        <f>IF(Table1[[#This Row],[disputed]]=1,"Yes","No")</f>
        <v>No</v>
      </c>
      <c r="J77">
        <v>0</v>
      </c>
      <c r="K77" t="str">
        <f>IF(Table1[[#This Row],[disputed]]=0, "no dispute", IF(Table1[[#This Row],[dispute_loss]]=0, "won","lost"))</f>
        <v>no dispute</v>
      </c>
      <c r="L77" s="1">
        <v>43853</v>
      </c>
      <c r="M77">
        <v>20</v>
      </c>
      <c r="N77">
        <v>0</v>
      </c>
    </row>
    <row r="78" spans="1:14" x14ac:dyDescent="0.3">
      <c r="A78" t="s">
        <v>11</v>
      </c>
      <c r="B78" t="s">
        <v>12</v>
      </c>
      <c r="C78" t="str">
        <f>VLOOKUP(Table1[[#This Row],[customer_ID]],'Company Names'!A:B,2,0)</f>
        <v>Morissette - Bernier</v>
      </c>
      <c r="D78">
        <v>281287578</v>
      </c>
      <c r="E78" s="1">
        <v>44132</v>
      </c>
      <c r="F78" s="1">
        <v>44162</v>
      </c>
      <c r="G78">
        <v>7681</v>
      </c>
      <c r="H78">
        <v>0</v>
      </c>
      <c r="I78" t="str">
        <f>IF(Table1[[#This Row],[disputed]]=1,"Yes","No")</f>
        <v>No</v>
      </c>
      <c r="J78">
        <v>0</v>
      </c>
      <c r="K78" t="str">
        <f>IF(Table1[[#This Row],[disputed]]=0, "no dispute", IF(Table1[[#This Row],[dispute_loss]]=0, "won","lost"))</f>
        <v>no dispute</v>
      </c>
      <c r="L78" s="1">
        <v>44154</v>
      </c>
      <c r="M78">
        <v>22</v>
      </c>
      <c r="N78">
        <v>0</v>
      </c>
    </row>
    <row r="79" spans="1:14" x14ac:dyDescent="0.3">
      <c r="A79" t="s">
        <v>20</v>
      </c>
      <c r="B79" t="s">
        <v>60</v>
      </c>
      <c r="C79" t="str">
        <f>VLOOKUP(Table1[[#This Row],[customer_ID]],'Company Names'!A:B,2,0)</f>
        <v>McCullough Inc</v>
      </c>
      <c r="D79">
        <v>282342168</v>
      </c>
      <c r="E79" s="1">
        <v>43867</v>
      </c>
      <c r="F79" s="1">
        <v>43897</v>
      </c>
      <c r="G79">
        <v>6328</v>
      </c>
      <c r="H79">
        <v>0</v>
      </c>
      <c r="I79" t="str">
        <f>IF(Table1[[#This Row],[disputed]]=1,"Yes","No")</f>
        <v>No</v>
      </c>
      <c r="J79">
        <v>0</v>
      </c>
      <c r="K79" t="str">
        <f>IF(Table1[[#This Row],[disputed]]=0, "no dispute", IF(Table1[[#This Row],[dispute_loss]]=0, "won","lost"))</f>
        <v>no dispute</v>
      </c>
      <c r="L79" s="1">
        <v>43881</v>
      </c>
      <c r="M79">
        <v>14</v>
      </c>
      <c r="N79">
        <v>0</v>
      </c>
    </row>
    <row r="80" spans="1:14" x14ac:dyDescent="0.3">
      <c r="A80" t="s">
        <v>13</v>
      </c>
      <c r="B80" t="s">
        <v>68</v>
      </c>
      <c r="C80" t="str">
        <f>VLOOKUP(Table1[[#This Row],[customer_ID]],'Company Names'!A:B,2,0)</f>
        <v>West - Rogahn</v>
      </c>
      <c r="D80">
        <v>6864971541</v>
      </c>
      <c r="E80" s="1">
        <v>43863</v>
      </c>
      <c r="F80" s="1">
        <v>43893</v>
      </c>
      <c r="G80">
        <v>7382</v>
      </c>
      <c r="H80">
        <v>1</v>
      </c>
      <c r="I80" t="str">
        <f>IF(Table1[[#This Row],[disputed]]=1,"Yes","No")</f>
        <v>Yes</v>
      </c>
      <c r="J80">
        <v>0</v>
      </c>
      <c r="K80" t="str">
        <f>IF(Table1[[#This Row],[disputed]]=0, "no dispute", IF(Table1[[#This Row],[dispute_loss]]=0, "won","lost"))</f>
        <v>won</v>
      </c>
      <c r="L80" s="1">
        <v>43889</v>
      </c>
      <c r="M80">
        <v>26</v>
      </c>
      <c r="N80">
        <v>0</v>
      </c>
    </row>
    <row r="81" spans="1:14" x14ac:dyDescent="0.3">
      <c r="A81" t="s">
        <v>20</v>
      </c>
      <c r="B81" t="s">
        <v>69</v>
      </c>
      <c r="C81" t="str">
        <f>VLOOKUP(Table1[[#This Row],[customer_ID]],'Company Names'!A:B,2,0)</f>
        <v>Kulas, Mante and Reichert</v>
      </c>
      <c r="D81">
        <v>285510254</v>
      </c>
      <c r="E81" s="1">
        <v>43926</v>
      </c>
      <c r="F81" s="1">
        <v>43956</v>
      </c>
      <c r="G81">
        <v>2705</v>
      </c>
      <c r="H81">
        <v>0</v>
      </c>
      <c r="I81" t="str">
        <f>IF(Table1[[#This Row],[disputed]]=1,"Yes","No")</f>
        <v>No</v>
      </c>
      <c r="J81">
        <v>0</v>
      </c>
      <c r="K81" t="str">
        <f>IF(Table1[[#This Row],[disputed]]=0, "no dispute", IF(Table1[[#This Row],[dispute_loss]]=0, "won","lost"))</f>
        <v>no dispute</v>
      </c>
      <c r="L81" s="1">
        <v>43979</v>
      </c>
      <c r="M81">
        <v>53</v>
      </c>
      <c r="N81">
        <v>23</v>
      </c>
    </row>
    <row r="82" spans="1:14" x14ac:dyDescent="0.3">
      <c r="A82" t="s">
        <v>20</v>
      </c>
      <c r="B82" t="s">
        <v>21</v>
      </c>
      <c r="C82" t="str">
        <f>VLOOKUP(Table1[[#This Row],[customer_ID]],'Company Names'!A:B,2,0)</f>
        <v>Turner and Sons</v>
      </c>
      <c r="D82">
        <v>286008070</v>
      </c>
      <c r="E82" s="1">
        <v>44253</v>
      </c>
      <c r="F82" s="1">
        <v>44283</v>
      </c>
      <c r="G82">
        <v>5345</v>
      </c>
      <c r="H82">
        <v>0</v>
      </c>
      <c r="I82" t="str">
        <f>IF(Table1[[#This Row],[disputed]]=1,"Yes","No")</f>
        <v>No</v>
      </c>
      <c r="J82">
        <v>0</v>
      </c>
      <c r="K82" t="str">
        <f>IF(Table1[[#This Row],[disputed]]=0, "no dispute", IF(Table1[[#This Row],[dispute_loss]]=0, "won","lost"))</f>
        <v>no dispute</v>
      </c>
      <c r="L82" s="1">
        <v>44286</v>
      </c>
      <c r="M82">
        <v>33</v>
      </c>
      <c r="N82">
        <v>3</v>
      </c>
    </row>
    <row r="83" spans="1:14" x14ac:dyDescent="0.3">
      <c r="A83" t="s">
        <v>13</v>
      </c>
      <c r="B83" t="s">
        <v>70</v>
      </c>
      <c r="C83" t="str">
        <f>VLOOKUP(Table1[[#This Row],[customer_ID]],'Company Names'!A:B,2,0)</f>
        <v>Gutkowski, Koch and Gleason</v>
      </c>
      <c r="D83">
        <v>287254498</v>
      </c>
      <c r="E83" s="1">
        <v>43852</v>
      </c>
      <c r="F83" s="1">
        <v>43882</v>
      </c>
      <c r="G83">
        <v>7249</v>
      </c>
      <c r="H83">
        <v>0</v>
      </c>
      <c r="I83" t="str">
        <f>IF(Table1[[#This Row],[disputed]]=1,"Yes","No")</f>
        <v>No</v>
      </c>
      <c r="J83">
        <v>0</v>
      </c>
      <c r="K83" t="str">
        <f>IF(Table1[[#This Row],[disputed]]=0, "no dispute", IF(Table1[[#This Row],[dispute_loss]]=0, "won","lost"))</f>
        <v>no dispute</v>
      </c>
      <c r="L83" s="1">
        <v>43882</v>
      </c>
      <c r="M83">
        <v>30</v>
      </c>
      <c r="N83">
        <v>0</v>
      </c>
    </row>
    <row r="84" spans="1:14" x14ac:dyDescent="0.3">
      <c r="A84" t="s">
        <v>13</v>
      </c>
      <c r="B84" t="s">
        <v>62</v>
      </c>
      <c r="C84" t="str">
        <f>VLOOKUP(Table1[[#This Row],[customer_ID]],'Company Names'!A:B,2,0)</f>
        <v>Bosco, Gutkowski and Strosin</v>
      </c>
      <c r="D84">
        <v>6546750144</v>
      </c>
      <c r="E84" s="1">
        <v>43867</v>
      </c>
      <c r="F84" s="1">
        <v>43897</v>
      </c>
      <c r="G84">
        <v>5460</v>
      </c>
      <c r="H84">
        <v>1</v>
      </c>
      <c r="I84" t="str">
        <f>IF(Table1[[#This Row],[disputed]]=1,"Yes","No")</f>
        <v>Yes</v>
      </c>
      <c r="J84">
        <v>0</v>
      </c>
      <c r="K84" t="str">
        <f>IF(Table1[[#This Row],[disputed]]=0, "no dispute", IF(Table1[[#This Row],[dispute_loss]]=0, "won","lost"))</f>
        <v>won</v>
      </c>
      <c r="L84" s="1">
        <v>43907</v>
      </c>
      <c r="M84">
        <v>40</v>
      </c>
      <c r="N84">
        <v>10</v>
      </c>
    </row>
    <row r="85" spans="1:14" x14ac:dyDescent="0.3">
      <c r="A85" t="s">
        <v>13</v>
      </c>
      <c r="B85" t="s">
        <v>71</v>
      </c>
      <c r="C85" t="str">
        <f>VLOOKUP(Table1[[#This Row],[customer_ID]],'Company Names'!A:B,2,0)</f>
        <v>Murphy Inc</v>
      </c>
      <c r="D85">
        <v>882058462</v>
      </c>
      <c r="E85" s="1">
        <v>43869</v>
      </c>
      <c r="F85" s="1">
        <v>43899</v>
      </c>
      <c r="G85">
        <v>8644</v>
      </c>
      <c r="H85">
        <v>1</v>
      </c>
      <c r="I85" t="str">
        <f>IF(Table1[[#This Row],[disputed]]=1,"Yes","No")</f>
        <v>Yes</v>
      </c>
      <c r="J85">
        <v>0</v>
      </c>
      <c r="K85" t="str">
        <f>IF(Table1[[#This Row],[disputed]]=0, "no dispute", IF(Table1[[#This Row],[dispute_loss]]=0, "won","lost"))</f>
        <v>won</v>
      </c>
      <c r="L85" s="1">
        <v>43891</v>
      </c>
      <c r="M85">
        <v>22</v>
      </c>
      <c r="N85">
        <v>0</v>
      </c>
    </row>
    <row r="86" spans="1:14" x14ac:dyDescent="0.3">
      <c r="A86" t="s">
        <v>22</v>
      </c>
      <c r="B86" t="s">
        <v>36</v>
      </c>
      <c r="C86" t="str">
        <f>VLOOKUP(Table1[[#This Row],[customer_ID]],'Company Names'!A:B,2,0)</f>
        <v>Sawayn - Johnson</v>
      </c>
      <c r="D86">
        <v>298536056</v>
      </c>
      <c r="E86" s="1">
        <v>44267</v>
      </c>
      <c r="F86" s="1">
        <v>44297</v>
      </c>
      <c r="G86">
        <v>7085</v>
      </c>
      <c r="H86">
        <v>1</v>
      </c>
      <c r="I86" t="str">
        <f>IF(Table1[[#This Row],[disputed]]=1,"Yes","No")</f>
        <v>Yes</v>
      </c>
      <c r="J86">
        <v>0</v>
      </c>
      <c r="K86" t="str">
        <f>IF(Table1[[#This Row],[disputed]]=0, "no dispute", IF(Table1[[#This Row],[dispute_loss]]=0, "won","lost"))</f>
        <v>won</v>
      </c>
      <c r="L86" s="1">
        <v>44322</v>
      </c>
      <c r="M86">
        <v>55</v>
      </c>
      <c r="N86">
        <v>25</v>
      </c>
    </row>
    <row r="87" spans="1:14" x14ac:dyDescent="0.3">
      <c r="A87" t="s">
        <v>20</v>
      </c>
      <c r="B87" t="s">
        <v>60</v>
      </c>
      <c r="C87" t="str">
        <f>VLOOKUP(Table1[[#This Row],[customer_ID]],'Company Names'!A:B,2,0)</f>
        <v>McCullough Inc</v>
      </c>
      <c r="D87">
        <v>299012002</v>
      </c>
      <c r="E87" s="1">
        <v>44529</v>
      </c>
      <c r="F87" s="1">
        <v>44559</v>
      </c>
      <c r="G87">
        <v>4197</v>
      </c>
      <c r="H87">
        <v>0</v>
      </c>
      <c r="I87" t="str">
        <f>IF(Table1[[#This Row],[disputed]]=1,"Yes","No")</f>
        <v>No</v>
      </c>
      <c r="J87">
        <v>0</v>
      </c>
      <c r="K87" t="str">
        <f>IF(Table1[[#This Row],[disputed]]=0, "no dispute", IF(Table1[[#This Row],[dispute_loss]]=0, "won","lost"))</f>
        <v>no dispute</v>
      </c>
      <c r="L87" s="1">
        <v>44543</v>
      </c>
      <c r="M87">
        <v>14</v>
      </c>
      <c r="N87">
        <v>0</v>
      </c>
    </row>
    <row r="88" spans="1:14" x14ac:dyDescent="0.3">
      <c r="A88" t="s">
        <v>22</v>
      </c>
      <c r="B88" t="s">
        <v>72</v>
      </c>
      <c r="C88" t="str">
        <f>VLOOKUP(Table1[[#This Row],[customer_ID]],'Company Names'!A:B,2,0)</f>
        <v>Muller - Hickle</v>
      </c>
      <c r="D88">
        <v>300108731</v>
      </c>
      <c r="E88" s="1">
        <v>44530</v>
      </c>
      <c r="F88" s="1">
        <v>44560</v>
      </c>
      <c r="G88">
        <v>4971</v>
      </c>
      <c r="H88">
        <v>1</v>
      </c>
      <c r="I88" t="str">
        <f>IF(Table1[[#This Row],[disputed]]=1,"Yes","No")</f>
        <v>Yes</v>
      </c>
      <c r="J88">
        <v>0</v>
      </c>
      <c r="K88" t="str">
        <f>IF(Table1[[#This Row],[disputed]]=0, "no dispute", IF(Table1[[#This Row],[dispute_loss]]=0, "won","lost"))</f>
        <v>won</v>
      </c>
      <c r="L88" s="1">
        <v>44567</v>
      </c>
      <c r="M88">
        <v>37</v>
      </c>
      <c r="N88">
        <v>7</v>
      </c>
    </row>
    <row r="89" spans="1:14" x14ac:dyDescent="0.3">
      <c r="A89" t="s">
        <v>11</v>
      </c>
      <c r="B89" t="s">
        <v>73</v>
      </c>
      <c r="C89" t="str">
        <f>VLOOKUP(Table1[[#This Row],[customer_ID]],'Company Names'!A:B,2,0)</f>
        <v>Rau, Hodkiewicz and Bauch</v>
      </c>
      <c r="D89">
        <v>302496633</v>
      </c>
      <c r="E89" s="1">
        <v>44016</v>
      </c>
      <c r="F89" s="1">
        <v>44046</v>
      </c>
      <c r="G89">
        <v>7265</v>
      </c>
      <c r="H89">
        <v>0</v>
      </c>
      <c r="I89" t="str">
        <f>IF(Table1[[#This Row],[disputed]]=1,"Yes","No")</f>
        <v>No</v>
      </c>
      <c r="J89">
        <v>0</v>
      </c>
      <c r="K89" t="str">
        <f>IF(Table1[[#This Row],[disputed]]=0, "no dispute", IF(Table1[[#This Row],[dispute_loss]]=0, "won","lost"))</f>
        <v>no dispute</v>
      </c>
      <c r="L89" s="1">
        <v>44038</v>
      </c>
      <c r="M89">
        <v>22</v>
      </c>
      <c r="N89">
        <v>0</v>
      </c>
    </row>
    <row r="90" spans="1:14" x14ac:dyDescent="0.3">
      <c r="A90" t="s">
        <v>13</v>
      </c>
      <c r="B90" t="s">
        <v>71</v>
      </c>
      <c r="C90" t="str">
        <f>VLOOKUP(Table1[[#This Row],[customer_ID]],'Company Names'!A:B,2,0)</f>
        <v>Murphy Inc</v>
      </c>
      <c r="D90">
        <v>308536412</v>
      </c>
      <c r="E90" s="1">
        <v>44160</v>
      </c>
      <c r="F90" s="1">
        <v>44190</v>
      </c>
      <c r="G90">
        <v>7373</v>
      </c>
      <c r="H90">
        <v>0</v>
      </c>
      <c r="I90" t="str">
        <f>IF(Table1[[#This Row],[disputed]]=1,"Yes","No")</f>
        <v>No</v>
      </c>
      <c r="J90">
        <v>0</v>
      </c>
      <c r="K90" t="str">
        <f>IF(Table1[[#This Row],[disputed]]=0, "no dispute", IF(Table1[[#This Row],[dispute_loss]]=0, "won","lost"))</f>
        <v>no dispute</v>
      </c>
      <c r="L90" s="1">
        <v>44166</v>
      </c>
      <c r="M90">
        <v>6</v>
      </c>
      <c r="N90">
        <v>0</v>
      </c>
    </row>
    <row r="91" spans="1:14" x14ac:dyDescent="0.3">
      <c r="A91" t="s">
        <v>13</v>
      </c>
      <c r="B91" t="s">
        <v>74</v>
      </c>
      <c r="C91" t="str">
        <f>VLOOKUP(Table1[[#This Row],[customer_ID]],'Company Names'!A:B,2,0)</f>
        <v>Ankunding - Rempel</v>
      </c>
      <c r="D91">
        <v>700683520</v>
      </c>
      <c r="E91" s="1">
        <v>43872</v>
      </c>
      <c r="F91" s="1">
        <v>43902</v>
      </c>
      <c r="G91">
        <v>6567</v>
      </c>
      <c r="H91">
        <v>1</v>
      </c>
      <c r="I91" t="str">
        <f>IF(Table1[[#This Row],[disputed]]=1,"Yes","No")</f>
        <v>Yes</v>
      </c>
      <c r="J91">
        <v>0</v>
      </c>
      <c r="K91" t="str">
        <f>IF(Table1[[#This Row],[disputed]]=0, "no dispute", IF(Table1[[#This Row],[dispute_loss]]=0, "won","lost"))</f>
        <v>won</v>
      </c>
      <c r="L91" s="1">
        <v>43902</v>
      </c>
      <c r="M91">
        <v>30</v>
      </c>
      <c r="N91">
        <v>0</v>
      </c>
    </row>
    <row r="92" spans="1:14" x14ac:dyDescent="0.3">
      <c r="A92" t="s">
        <v>13</v>
      </c>
      <c r="B92" t="s">
        <v>27</v>
      </c>
      <c r="C92" t="str">
        <f>VLOOKUP(Table1[[#This Row],[customer_ID]],'Company Names'!A:B,2,0)</f>
        <v>Ryan Inc</v>
      </c>
      <c r="D92">
        <v>320318018</v>
      </c>
      <c r="E92" s="1">
        <v>44278</v>
      </c>
      <c r="F92" s="1">
        <v>44308</v>
      </c>
      <c r="G92">
        <v>8071</v>
      </c>
      <c r="H92">
        <v>0</v>
      </c>
      <c r="I92" t="str">
        <f>IF(Table1[[#This Row],[disputed]]=1,"Yes","No")</f>
        <v>No</v>
      </c>
      <c r="J92">
        <v>0</v>
      </c>
      <c r="K92" t="str">
        <f>IF(Table1[[#This Row],[disputed]]=0, "no dispute", IF(Table1[[#This Row],[dispute_loss]]=0, "won","lost"))</f>
        <v>no dispute</v>
      </c>
      <c r="L92" s="1">
        <v>44279</v>
      </c>
      <c r="M92">
        <v>1</v>
      </c>
      <c r="N92">
        <v>0</v>
      </c>
    </row>
    <row r="93" spans="1:14" x14ac:dyDescent="0.3">
      <c r="A93" t="s">
        <v>13</v>
      </c>
      <c r="B93" t="s">
        <v>75</v>
      </c>
      <c r="C93" t="str">
        <f>VLOOKUP(Table1[[#This Row],[customer_ID]],'Company Names'!A:B,2,0)</f>
        <v>Metz, Gottlieb and Effertz</v>
      </c>
      <c r="D93">
        <v>7043574740</v>
      </c>
      <c r="E93" s="1">
        <v>43875</v>
      </c>
      <c r="F93" s="1">
        <v>43905</v>
      </c>
      <c r="G93">
        <v>8342</v>
      </c>
      <c r="H93">
        <v>1</v>
      </c>
      <c r="I93" t="str">
        <f>IF(Table1[[#This Row],[disputed]]=1,"Yes","No")</f>
        <v>Yes</v>
      </c>
      <c r="J93">
        <v>0</v>
      </c>
      <c r="K93" t="str">
        <f>IF(Table1[[#This Row],[disputed]]=0, "no dispute", IF(Table1[[#This Row],[dispute_loss]]=0, "won","lost"))</f>
        <v>won</v>
      </c>
      <c r="L93" s="1">
        <v>43910</v>
      </c>
      <c r="M93">
        <v>35</v>
      </c>
      <c r="N93">
        <v>5</v>
      </c>
    </row>
    <row r="94" spans="1:14" x14ac:dyDescent="0.3">
      <c r="A94" t="s">
        <v>17</v>
      </c>
      <c r="B94" t="s">
        <v>33</v>
      </c>
      <c r="C94" t="str">
        <f>VLOOKUP(Table1[[#This Row],[customer_ID]],'Company Names'!A:B,2,0)</f>
        <v>Grimes - Bode</v>
      </c>
      <c r="D94">
        <v>326671411</v>
      </c>
      <c r="E94" s="1">
        <v>44192</v>
      </c>
      <c r="F94" s="1">
        <v>44222</v>
      </c>
      <c r="G94">
        <v>8850</v>
      </c>
      <c r="H94">
        <v>1</v>
      </c>
      <c r="I94" t="str">
        <f>IF(Table1[[#This Row],[disputed]]=1,"Yes","No")</f>
        <v>Yes</v>
      </c>
      <c r="J94">
        <v>0</v>
      </c>
      <c r="K94" t="str">
        <f>IF(Table1[[#This Row],[disputed]]=0, "no dispute", IF(Table1[[#This Row],[dispute_loss]]=0, "won","lost"))</f>
        <v>won</v>
      </c>
      <c r="L94" s="1">
        <v>44214</v>
      </c>
      <c r="M94">
        <v>22</v>
      </c>
      <c r="N94">
        <v>0</v>
      </c>
    </row>
    <row r="95" spans="1:14" x14ac:dyDescent="0.3">
      <c r="A95" t="s">
        <v>11</v>
      </c>
      <c r="B95" t="s">
        <v>76</v>
      </c>
      <c r="C95" t="str">
        <f>VLOOKUP(Table1[[#This Row],[customer_ID]],'Company Names'!A:B,2,0)</f>
        <v>Graham, D'Amore and Tromp</v>
      </c>
      <c r="D95">
        <v>329307404</v>
      </c>
      <c r="E95" s="1">
        <v>44045</v>
      </c>
      <c r="F95" s="1">
        <v>44075</v>
      </c>
      <c r="G95">
        <v>6853</v>
      </c>
      <c r="H95">
        <v>1</v>
      </c>
      <c r="I95" t="str">
        <f>IF(Table1[[#This Row],[disputed]]=1,"Yes","No")</f>
        <v>Yes</v>
      </c>
      <c r="J95">
        <v>0</v>
      </c>
      <c r="K95" t="str">
        <f>IF(Table1[[#This Row],[disputed]]=0, "no dispute", IF(Table1[[#This Row],[dispute_loss]]=0, "won","lost"))</f>
        <v>won</v>
      </c>
      <c r="L95" s="1">
        <v>44083</v>
      </c>
      <c r="M95">
        <v>38</v>
      </c>
      <c r="N95">
        <v>8</v>
      </c>
    </row>
    <row r="96" spans="1:14" x14ac:dyDescent="0.3">
      <c r="A96" t="s">
        <v>17</v>
      </c>
      <c r="B96" t="s">
        <v>34</v>
      </c>
      <c r="C96" t="str">
        <f>VLOOKUP(Table1[[#This Row],[customer_ID]],'Company Names'!A:B,2,0)</f>
        <v>Rosenbaum LLC</v>
      </c>
      <c r="D96">
        <v>333420180</v>
      </c>
      <c r="E96" s="1">
        <v>44510</v>
      </c>
      <c r="F96" s="1">
        <v>44540</v>
      </c>
      <c r="G96">
        <v>6060</v>
      </c>
      <c r="H96">
        <v>1</v>
      </c>
      <c r="I96" t="str">
        <f>IF(Table1[[#This Row],[disputed]]=1,"Yes","No")</f>
        <v>Yes</v>
      </c>
      <c r="J96">
        <v>0</v>
      </c>
      <c r="K96" t="str">
        <f>IF(Table1[[#This Row],[disputed]]=0, "no dispute", IF(Table1[[#This Row],[dispute_loss]]=0, "won","lost"))</f>
        <v>won</v>
      </c>
      <c r="L96" s="1">
        <v>44542</v>
      </c>
      <c r="M96">
        <v>32</v>
      </c>
      <c r="N96">
        <v>2</v>
      </c>
    </row>
    <row r="97" spans="1:14" x14ac:dyDescent="0.3">
      <c r="A97" t="s">
        <v>17</v>
      </c>
      <c r="B97" t="s">
        <v>77</v>
      </c>
      <c r="C97" t="str">
        <f>VLOOKUP(Table1[[#This Row],[customer_ID]],'Company Names'!A:B,2,0)</f>
        <v>Daniel - Deckow</v>
      </c>
      <c r="D97">
        <v>354407690</v>
      </c>
      <c r="E97" s="1">
        <v>44298</v>
      </c>
      <c r="F97" s="1">
        <v>44328</v>
      </c>
      <c r="G97">
        <v>4556</v>
      </c>
      <c r="H97">
        <v>0</v>
      </c>
      <c r="I97" t="str">
        <f>IF(Table1[[#This Row],[disputed]]=1,"Yes","No")</f>
        <v>No</v>
      </c>
      <c r="J97">
        <v>0</v>
      </c>
      <c r="K97" t="str">
        <f>IF(Table1[[#This Row],[disputed]]=0, "no dispute", IF(Table1[[#This Row],[dispute_loss]]=0, "won","lost"))</f>
        <v>no dispute</v>
      </c>
      <c r="L97" s="1">
        <v>44303</v>
      </c>
      <c r="M97">
        <v>5</v>
      </c>
      <c r="N97">
        <v>0</v>
      </c>
    </row>
    <row r="98" spans="1:14" x14ac:dyDescent="0.3">
      <c r="A98" t="s">
        <v>22</v>
      </c>
      <c r="B98" t="s">
        <v>78</v>
      </c>
      <c r="C98" t="str">
        <f>VLOOKUP(Table1[[#This Row],[customer_ID]],'Company Names'!A:B,2,0)</f>
        <v>Muller, Gaylord and Pollich</v>
      </c>
      <c r="D98">
        <v>355095997</v>
      </c>
      <c r="E98" s="1">
        <v>44177</v>
      </c>
      <c r="F98" s="1">
        <v>44207</v>
      </c>
      <c r="G98">
        <v>3138</v>
      </c>
      <c r="H98">
        <v>0</v>
      </c>
      <c r="I98" t="str">
        <f>IF(Table1[[#This Row],[disputed]]=1,"Yes","No")</f>
        <v>No</v>
      </c>
      <c r="J98">
        <v>0</v>
      </c>
      <c r="K98" t="str">
        <f>IF(Table1[[#This Row],[disputed]]=0, "no dispute", IF(Table1[[#This Row],[dispute_loss]]=0, "won","lost"))</f>
        <v>no dispute</v>
      </c>
      <c r="L98" s="1">
        <v>44201</v>
      </c>
      <c r="M98">
        <v>24</v>
      </c>
      <c r="N98">
        <v>0</v>
      </c>
    </row>
    <row r="99" spans="1:14" x14ac:dyDescent="0.3">
      <c r="A99" t="s">
        <v>11</v>
      </c>
      <c r="B99" t="s">
        <v>79</v>
      </c>
      <c r="C99" t="str">
        <f>VLOOKUP(Table1[[#This Row],[customer_ID]],'Company Names'!A:B,2,0)</f>
        <v>Sauer - Parisian</v>
      </c>
      <c r="D99">
        <v>360452276</v>
      </c>
      <c r="E99" s="1">
        <v>43860</v>
      </c>
      <c r="F99" s="1">
        <v>43890</v>
      </c>
      <c r="G99">
        <v>5637</v>
      </c>
      <c r="H99">
        <v>0</v>
      </c>
      <c r="I99" t="str">
        <f>IF(Table1[[#This Row],[disputed]]=1,"Yes","No")</f>
        <v>No</v>
      </c>
      <c r="J99">
        <v>0</v>
      </c>
      <c r="K99" t="str">
        <f>IF(Table1[[#This Row],[disputed]]=0, "no dispute", IF(Table1[[#This Row],[dispute_loss]]=0, "won","lost"))</f>
        <v>no dispute</v>
      </c>
      <c r="L99" s="1">
        <v>43881</v>
      </c>
      <c r="M99">
        <v>21</v>
      </c>
      <c r="N99">
        <v>0</v>
      </c>
    </row>
    <row r="100" spans="1:14" x14ac:dyDescent="0.3">
      <c r="A100" t="s">
        <v>17</v>
      </c>
      <c r="B100" t="s">
        <v>77</v>
      </c>
      <c r="C100" t="str">
        <f>VLOOKUP(Table1[[#This Row],[customer_ID]],'Company Names'!A:B,2,0)</f>
        <v>Daniel - Deckow</v>
      </c>
      <c r="D100">
        <v>367399005</v>
      </c>
      <c r="E100" s="1">
        <v>44418</v>
      </c>
      <c r="F100" s="1">
        <v>44448</v>
      </c>
      <c r="G100">
        <v>5878</v>
      </c>
      <c r="H100">
        <v>0</v>
      </c>
      <c r="I100" t="str">
        <f>IF(Table1[[#This Row],[disputed]]=1,"Yes","No")</f>
        <v>No</v>
      </c>
      <c r="J100">
        <v>0</v>
      </c>
      <c r="K100" t="str">
        <f>IF(Table1[[#This Row],[disputed]]=0, "no dispute", IF(Table1[[#This Row],[dispute_loss]]=0, "won","lost"))</f>
        <v>no dispute</v>
      </c>
      <c r="L100" s="1">
        <v>44418</v>
      </c>
      <c r="M100">
        <v>0</v>
      </c>
      <c r="N100">
        <v>0</v>
      </c>
    </row>
    <row r="101" spans="1:14" x14ac:dyDescent="0.3">
      <c r="A101" t="s">
        <v>13</v>
      </c>
      <c r="B101" t="s">
        <v>75</v>
      </c>
      <c r="C101" t="str">
        <f>VLOOKUP(Table1[[#This Row],[customer_ID]],'Company Names'!A:B,2,0)</f>
        <v>Metz, Gottlieb and Effertz</v>
      </c>
      <c r="D101">
        <v>1294595544</v>
      </c>
      <c r="E101" s="1">
        <v>43879</v>
      </c>
      <c r="F101" s="1">
        <v>43909</v>
      </c>
      <c r="G101">
        <v>7218</v>
      </c>
      <c r="H101">
        <v>1</v>
      </c>
      <c r="I101" t="str">
        <f>IF(Table1[[#This Row],[disputed]]=1,"Yes","No")</f>
        <v>Yes</v>
      </c>
      <c r="J101">
        <v>1</v>
      </c>
      <c r="K101" t="str">
        <f>IF(Table1[[#This Row],[disputed]]=0, "no dispute", IF(Table1[[#This Row],[dispute_loss]]=0, "won","lost"))</f>
        <v>lost</v>
      </c>
      <c r="L101" s="1">
        <v>43925</v>
      </c>
      <c r="M101">
        <v>46</v>
      </c>
      <c r="N101">
        <v>16</v>
      </c>
    </row>
    <row r="102" spans="1:14" x14ac:dyDescent="0.3">
      <c r="A102" t="s">
        <v>22</v>
      </c>
      <c r="B102" t="s">
        <v>65</v>
      </c>
      <c r="C102" t="str">
        <f>VLOOKUP(Table1[[#This Row],[customer_ID]],'Company Names'!A:B,2,0)</f>
        <v>Leuschke, Hermann and Zieme</v>
      </c>
      <c r="D102">
        <v>371943035</v>
      </c>
      <c r="E102" s="1">
        <v>44493</v>
      </c>
      <c r="F102" s="1">
        <v>44523</v>
      </c>
      <c r="G102">
        <v>7669</v>
      </c>
      <c r="H102">
        <v>0</v>
      </c>
      <c r="I102" t="str">
        <f>IF(Table1[[#This Row],[disputed]]=1,"Yes","No")</f>
        <v>No</v>
      </c>
      <c r="J102">
        <v>0</v>
      </c>
      <c r="K102" t="str">
        <f>IF(Table1[[#This Row],[disputed]]=0, "no dispute", IF(Table1[[#This Row],[dispute_loss]]=0, "won","lost"))</f>
        <v>no dispute</v>
      </c>
      <c r="L102" s="1">
        <v>44515</v>
      </c>
      <c r="M102">
        <v>22</v>
      </c>
      <c r="N102">
        <v>0</v>
      </c>
    </row>
    <row r="103" spans="1:14" x14ac:dyDescent="0.3">
      <c r="A103" t="s">
        <v>11</v>
      </c>
      <c r="B103" t="s">
        <v>73</v>
      </c>
      <c r="C103" t="str">
        <f>VLOOKUP(Table1[[#This Row],[customer_ID]],'Company Names'!A:B,2,0)</f>
        <v>Rau, Hodkiewicz and Bauch</v>
      </c>
      <c r="D103">
        <v>374328279</v>
      </c>
      <c r="E103" s="1">
        <v>44385</v>
      </c>
      <c r="F103" s="1">
        <v>44415</v>
      </c>
      <c r="G103">
        <v>6000</v>
      </c>
      <c r="H103">
        <v>0</v>
      </c>
      <c r="I103" t="str">
        <f>IF(Table1[[#This Row],[disputed]]=1,"Yes","No")</f>
        <v>No</v>
      </c>
      <c r="J103">
        <v>0</v>
      </c>
      <c r="K103" t="str">
        <f>IF(Table1[[#This Row],[disputed]]=0, "no dispute", IF(Table1[[#This Row],[dispute_loss]]=0, "won","lost"))</f>
        <v>no dispute</v>
      </c>
      <c r="L103" s="1">
        <v>44410</v>
      </c>
      <c r="M103">
        <v>25</v>
      </c>
      <c r="N103">
        <v>0</v>
      </c>
    </row>
    <row r="104" spans="1:14" x14ac:dyDescent="0.3">
      <c r="A104" t="s">
        <v>22</v>
      </c>
      <c r="B104" t="s">
        <v>72</v>
      </c>
      <c r="C104" t="str">
        <f>VLOOKUP(Table1[[#This Row],[customer_ID]],'Company Names'!A:B,2,0)</f>
        <v>Muller - Hickle</v>
      </c>
      <c r="D104">
        <v>374625254</v>
      </c>
      <c r="E104" s="1">
        <v>44289</v>
      </c>
      <c r="F104" s="1">
        <v>44319</v>
      </c>
      <c r="G104">
        <v>3782</v>
      </c>
      <c r="H104">
        <v>0</v>
      </c>
      <c r="I104" t="str">
        <f>IF(Table1[[#This Row],[disputed]]=1,"Yes","No")</f>
        <v>No</v>
      </c>
      <c r="J104">
        <v>0</v>
      </c>
      <c r="K104" t="str">
        <f>IF(Table1[[#This Row],[disputed]]=0, "no dispute", IF(Table1[[#This Row],[dispute_loss]]=0, "won","lost"))</f>
        <v>no dispute</v>
      </c>
      <c r="L104" s="1">
        <v>44311</v>
      </c>
      <c r="M104">
        <v>22</v>
      </c>
      <c r="N104">
        <v>0</v>
      </c>
    </row>
    <row r="105" spans="1:14" x14ac:dyDescent="0.3">
      <c r="A105" t="s">
        <v>20</v>
      </c>
      <c r="B105" t="s">
        <v>80</v>
      </c>
      <c r="C105" t="str">
        <f>VLOOKUP(Table1[[#This Row],[customer_ID]],'Company Names'!A:B,2,0)</f>
        <v>Larkin and Sons</v>
      </c>
      <c r="D105">
        <v>374628242</v>
      </c>
      <c r="E105" s="1">
        <v>44325</v>
      </c>
      <c r="F105" s="1">
        <v>44355</v>
      </c>
      <c r="G105">
        <v>2993</v>
      </c>
      <c r="H105">
        <v>0</v>
      </c>
      <c r="I105" t="str">
        <f>IF(Table1[[#This Row],[disputed]]=1,"Yes","No")</f>
        <v>No</v>
      </c>
      <c r="J105">
        <v>0</v>
      </c>
      <c r="K105" t="str">
        <f>IF(Table1[[#This Row],[disputed]]=0, "no dispute", IF(Table1[[#This Row],[dispute_loss]]=0, "won","lost"))</f>
        <v>no dispute</v>
      </c>
      <c r="L105" s="1">
        <v>44344</v>
      </c>
      <c r="M105">
        <v>19</v>
      </c>
      <c r="N105">
        <v>0</v>
      </c>
    </row>
    <row r="106" spans="1:14" x14ac:dyDescent="0.3">
      <c r="A106" t="s">
        <v>11</v>
      </c>
      <c r="B106" t="s">
        <v>57</v>
      </c>
      <c r="C106" t="str">
        <f>VLOOKUP(Table1[[#This Row],[customer_ID]],'Company Names'!A:B,2,0)</f>
        <v>Koch LLC</v>
      </c>
      <c r="D106">
        <v>380292674</v>
      </c>
      <c r="E106" s="1">
        <v>44257</v>
      </c>
      <c r="F106" s="1">
        <v>44287</v>
      </c>
      <c r="G106">
        <v>2683</v>
      </c>
      <c r="H106">
        <v>0</v>
      </c>
      <c r="I106" t="str">
        <f>IF(Table1[[#This Row],[disputed]]=1,"Yes","No")</f>
        <v>No</v>
      </c>
      <c r="J106">
        <v>0</v>
      </c>
      <c r="K106" t="str">
        <f>IF(Table1[[#This Row],[disputed]]=0, "no dispute", IF(Table1[[#This Row],[dispute_loss]]=0, "won","lost"))</f>
        <v>no dispute</v>
      </c>
      <c r="L106" s="1">
        <v>44296</v>
      </c>
      <c r="M106">
        <v>39</v>
      </c>
      <c r="N106">
        <v>9</v>
      </c>
    </row>
    <row r="107" spans="1:14" x14ac:dyDescent="0.3">
      <c r="A107" t="s">
        <v>20</v>
      </c>
      <c r="B107" t="s">
        <v>81</v>
      </c>
      <c r="C107" t="str">
        <f>VLOOKUP(Table1[[#This Row],[customer_ID]],'Company Names'!A:B,2,0)</f>
        <v>Rowe and Sons</v>
      </c>
      <c r="D107">
        <v>381841466</v>
      </c>
      <c r="E107" s="1">
        <v>44512</v>
      </c>
      <c r="F107" s="1">
        <v>44542</v>
      </c>
      <c r="G107">
        <v>3295</v>
      </c>
      <c r="H107">
        <v>0</v>
      </c>
      <c r="I107" t="str">
        <f>IF(Table1[[#This Row],[disputed]]=1,"Yes","No")</f>
        <v>No</v>
      </c>
      <c r="J107">
        <v>0</v>
      </c>
      <c r="K107" t="str">
        <f>IF(Table1[[#This Row],[disputed]]=0, "no dispute", IF(Table1[[#This Row],[dispute_loss]]=0, "won","lost"))</f>
        <v>no dispute</v>
      </c>
      <c r="L107" s="1">
        <v>44515</v>
      </c>
      <c r="M107">
        <v>3</v>
      </c>
      <c r="N107">
        <v>0</v>
      </c>
    </row>
    <row r="108" spans="1:14" x14ac:dyDescent="0.3">
      <c r="A108" t="s">
        <v>11</v>
      </c>
      <c r="B108" t="s">
        <v>15</v>
      </c>
      <c r="C108" t="str">
        <f>VLOOKUP(Table1[[#This Row],[customer_ID]],'Company Names'!A:B,2,0)</f>
        <v>Spencer - Purdy</v>
      </c>
      <c r="D108">
        <v>385813290</v>
      </c>
      <c r="E108" s="1">
        <v>43958</v>
      </c>
      <c r="F108" s="1">
        <v>43988</v>
      </c>
      <c r="G108">
        <v>7390</v>
      </c>
      <c r="H108">
        <v>0</v>
      </c>
      <c r="I108" t="str">
        <f>IF(Table1[[#This Row],[disputed]]=1,"Yes","No")</f>
        <v>No</v>
      </c>
      <c r="J108">
        <v>0</v>
      </c>
      <c r="K108" t="str">
        <f>IF(Table1[[#This Row],[disputed]]=0, "no dispute", IF(Table1[[#This Row],[dispute_loss]]=0, "won","lost"))</f>
        <v>no dispute</v>
      </c>
      <c r="L108" s="1">
        <v>43959</v>
      </c>
      <c r="M108">
        <v>1</v>
      </c>
      <c r="N108">
        <v>0</v>
      </c>
    </row>
    <row r="109" spans="1:14" x14ac:dyDescent="0.3">
      <c r="A109" t="s">
        <v>22</v>
      </c>
      <c r="B109" t="s">
        <v>82</v>
      </c>
      <c r="C109" t="str">
        <f>VLOOKUP(Table1[[#This Row],[customer_ID]],'Company Names'!A:B,2,0)</f>
        <v>Veum, Erdman and Zieme</v>
      </c>
      <c r="D109">
        <v>387380707</v>
      </c>
      <c r="E109" s="1">
        <v>44063</v>
      </c>
      <c r="F109" s="1">
        <v>44093</v>
      </c>
      <c r="G109">
        <v>6295</v>
      </c>
      <c r="H109">
        <v>0</v>
      </c>
      <c r="I109" t="str">
        <f>IF(Table1[[#This Row],[disputed]]=1,"Yes","No")</f>
        <v>No</v>
      </c>
      <c r="J109">
        <v>0</v>
      </c>
      <c r="K109" t="str">
        <f>IF(Table1[[#This Row],[disputed]]=0, "no dispute", IF(Table1[[#This Row],[dispute_loss]]=0, "won","lost"))</f>
        <v>no dispute</v>
      </c>
      <c r="L109" s="1">
        <v>44089</v>
      </c>
      <c r="M109">
        <v>26</v>
      </c>
      <c r="N109">
        <v>0</v>
      </c>
    </row>
    <row r="110" spans="1:14" x14ac:dyDescent="0.3">
      <c r="A110" t="s">
        <v>17</v>
      </c>
      <c r="B110" t="s">
        <v>33</v>
      </c>
      <c r="C110" t="str">
        <f>VLOOKUP(Table1[[#This Row],[customer_ID]],'Company Names'!A:B,2,0)</f>
        <v>Grimes - Bode</v>
      </c>
      <c r="D110">
        <v>391669562</v>
      </c>
      <c r="E110" s="1">
        <v>44051</v>
      </c>
      <c r="F110" s="1">
        <v>44081</v>
      </c>
      <c r="G110">
        <v>7198</v>
      </c>
      <c r="H110">
        <v>1</v>
      </c>
      <c r="I110" t="str">
        <f>IF(Table1[[#This Row],[disputed]]=1,"Yes","No")</f>
        <v>Yes</v>
      </c>
      <c r="J110">
        <v>0</v>
      </c>
      <c r="K110" t="str">
        <f>IF(Table1[[#This Row],[disputed]]=0, "no dispute", IF(Table1[[#This Row],[dispute_loss]]=0, "won","lost"))</f>
        <v>won</v>
      </c>
      <c r="L110" s="1">
        <v>44078</v>
      </c>
      <c r="M110">
        <v>27</v>
      </c>
      <c r="N110">
        <v>0</v>
      </c>
    </row>
    <row r="111" spans="1:14" x14ac:dyDescent="0.3">
      <c r="A111" t="s">
        <v>13</v>
      </c>
      <c r="B111" t="s">
        <v>83</v>
      </c>
      <c r="C111" t="str">
        <f>VLOOKUP(Table1[[#This Row],[customer_ID]],'Company Names'!A:B,2,0)</f>
        <v>Conroy - Friesen</v>
      </c>
      <c r="D111">
        <v>401983784</v>
      </c>
      <c r="E111" s="1">
        <v>44425</v>
      </c>
      <c r="F111" s="1">
        <v>44455</v>
      </c>
      <c r="G111">
        <v>5160</v>
      </c>
      <c r="H111">
        <v>0</v>
      </c>
      <c r="I111" t="str">
        <f>IF(Table1[[#This Row],[disputed]]=1,"Yes","No")</f>
        <v>No</v>
      </c>
      <c r="J111">
        <v>0</v>
      </c>
      <c r="K111" t="str">
        <f>IF(Table1[[#This Row],[disputed]]=0, "no dispute", IF(Table1[[#This Row],[dispute_loss]]=0, "won","lost"))</f>
        <v>no dispute</v>
      </c>
      <c r="L111" s="1">
        <v>44443</v>
      </c>
      <c r="M111">
        <v>18</v>
      </c>
      <c r="N111">
        <v>0</v>
      </c>
    </row>
    <row r="112" spans="1:14" x14ac:dyDescent="0.3">
      <c r="A112" t="s">
        <v>20</v>
      </c>
      <c r="B112" t="s">
        <v>81</v>
      </c>
      <c r="C112" t="str">
        <f>VLOOKUP(Table1[[#This Row],[customer_ID]],'Company Names'!A:B,2,0)</f>
        <v>Rowe and Sons</v>
      </c>
      <c r="D112">
        <v>420999665</v>
      </c>
      <c r="E112" s="1">
        <v>44307</v>
      </c>
      <c r="F112" s="1">
        <v>44337</v>
      </c>
      <c r="G112">
        <v>3412</v>
      </c>
      <c r="H112">
        <v>1</v>
      </c>
      <c r="I112" t="str">
        <f>IF(Table1[[#This Row],[disputed]]=1,"Yes","No")</f>
        <v>Yes</v>
      </c>
      <c r="J112">
        <v>0</v>
      </c>
      <c r="K112" t="str">
        <f>IF(Table1[[#This Row],[disputed]]=0, "no dispute", IF(Table1[[#This Row],[dispute_loss]]=0, "won","lost"))</f>
        <v>won</v>
      </c>
      <c r="L112" s="1">
        <v>44326</v>
      </c>
      <c r="M112">
        <v>19</v>
      </c>
      <c r="N112">
        <v>0</v>
      </c>
    </row>
    <row r="113" spans="1:14" x14ac:dyDescent="0.3">
      <c r="A113" t="s">
        <v>11</v>
      </c>
      <c r="B113" t="s">
        <v>79</v>
      </c>
      <c r="C113" t="str">
        <f>VLOOKUP(Table1[[#This Row],[customer_ID]],'Company Names'!A:B,2,0)</f>
        <v>Sauer - Parisian</v>
      </c>
      <c r="D113">
        <v>423629217</v>
      </c>
      <c r="E113" s="1">
        <v>44052</v>
      </c>
      <c r="F113" s="1">
        <v>44082</v>
      </c>
      <c r="G113">
        <v>5734</v>
      </c>
      <c r="H113">
        <v>0</v>
      </c>
      <c r="I113" t="str">
        <f>IF(Table1[[#This Row],[disputed]]=1,"Yes","No")</f>
        <v>No</v>
      </c>
      <c r="J113">
        <v>0</v>
      </c>
      <c r="K113" t="str">
        <f>IF(Table1[[#This Row],[disputed]]=0, "no dispute", IF(Table1[[#This Row],[dispute_loss]]=0, "won","lost"))</f>
        <v>no dispute</v>
      </c>
      <c r="L113" s="1">
        <v>44077</v>
      </c>
      <c r="M113">
        <v>25</v>
      </c>
      <c r="N113">
        <v>0</v>
      </c>
    </row>
    <row r="114" spans="1:14" x14ac:dyDescent="0.3">
      <c r="A114" t="s">
        <v>13</v>
      </c>
      <c r="B114" t="s">
        <v>27</v>
      </c>
      <c r="C114" t="str">
        <f>VLOOKUP(Table1[[#This Row],[customer_ID]],'Company Names'!A:B,2,0)</f>
        <v>Ryan Inc</v>
      </c>
      <c r="D114">
        <v>428154463</v>
      </c>
      <c r="E114" s="1">
        <v>43954</v>
      </c>
      <c r="F114" s="1">
        <v>43984</v>
      </c>
      <c r="G114">
        <v>3951</v>
      </c>
      <c r="H114">
        <v>0</v>
      </c>
      <c r="I114" t="str">
        <f>IF(Table1[[#This Row],[disputed]]=1,"Yes","No")</f>
        <v>No</v>
      </c>
      <c r="J114">
        <v>0</v>
      </c>
      <c r="K114" t="str">
        <f>IF(Table1[[#This Row],[disputed]]=0, "no dispute", IF(Table1[[#This Row],[dispute_loss]]=0, "won","lost"))</f>
        <v>no dispute</v>
      </c>
      <c r="L114" s="1">
        <v>43972</v>
      </c>
      <c r="M114">
        <v>18</v>
      </c>
      <c r="N114">
        <v>0</v>
      </c>
    </row>
    <row r="115" spans="1:14" x14ac:dyDescent="0.3">
      <c r="A115" t="s">
        <v>11</v>
      </c>
      <c r="B115" t="s">
        <v>55</v>
      </c>
      <c r="C115" t="str">
        <f>VLOOKUP(Table1[[#This Row],[customer_ID]],'Company Names'!A:B,2,0)</f>
        <v>Gleichner - Turner</v>
      </c>
      <c r="D115">
        <v>428957919</v>
      </c>
      <c r="E115" s="1">
        <v>43874</v>
      </c>
      <c r="F115" s="1">
        <v>43904</v>
      </c>
      <c r="G115">
        <v>8674</v>
      </c>
      <c r="H115">
        <v>0</v>
      </c>
      <c r="I115" t="str">
        <f>IF(Table1[[#This Row],[disputed]]=1,"Yes","No")</f>
        <v>No</v>
      </c>
      <c r="J115">
        <v>0</v>
      </c>
      <c r="K115" t="str">
        <f>IF(Table1[[#This Row],[disputed]]=0, "no dispute", IF(Table1[[#This Row],[dispute_loss]]=0, "won","lost"))</f>
        <v>no dispute</v>
      </c>
      <c r="L115" s="1">
        <v>43920</v>
      </c>
      <c r="M115">
        <v>46</v>
      </c>
      <c r="N115">
        <v>16</v>
      </c>
    </row>
    <row r="116" spans="1:14" x14ac:dyDescent="0.3">
      <c r="A116" t="s">
        <v>13</v>
      </c>
      <c r="B116" t="s">
        <v>84</v>
      </c>
      <c r="C116" t="str">
        <f>VLOOKUP(Table1[[#This Row],[customer_ID]],'Company Names'!A:B,2,0)</f>
        <v>Schultz, Wiegand and Kling</v>
      </c>
      <c r="D116">
        <v>449356610</v>
      </c>
      <c r="E116" s="1">
        <v>44200</v>
      </c>
      <c r="F116" s="1">
        <v>44230</v>
      </c>
      <c r="G116">
        <v>7746</v>
      </c>
      <c r="H116">
        <v>0</v>
      </c>
      <c r="I116" t="str">
        <f>IF(Table1[[#This Row],[disputed]]=1,"Yes","No")</f>
        <v>No</v>
      </c>
      <c r="J116">
        <v>0</v>
      </c>
      <c r="K116" t="str">
        <f>IF(Table1[[#This Row],[disputed]]=0, "no dispute", IF(Table1[[#This Row],[dispute_loss]]=0, "won","lost"))</f>
        <v>no dispute</v>
      </c>
      <c r="L116" s="1">
        <v>44220</v>
      </c>
      <c r="M116">
        <v>20</v>
      </c>
      <c r="N116">
        <v>0</v>
      </c>
    </row>
    <row r="117" spans="1:14" x14ac:dyDescent="0.3">
      <c r="A117" t="s">
        <v>11</v>
      </c>
      <c r="B117" t="s">
        <v>61</v>
      </c>
      <c r="C117" t="str">
        <f>VLOOKUP(Table1[[#This Row],[customer_ID]],'Company Names'!A:B,2,0)</f>
        <v>Block and Sons</v>
      </c>
      <c r="D117">
        <v>451448142</v>
      </c>
      <c r="E117" s="1">
        <v>44155</v>
      </c>
      <c r="F117" s="1">
        <v>44185</v>
      </c>
      <c r="G117">
        <v>5581</v>
      </c>
      <c r="H117">
        <v>0</v>
      </c>
      <c r="I117" t="str">
        <f>IF(Table1[[#This Row],[disputed]]=1,"Yes","No")</f>
        <v>No</v>
      </c>
      <c r="J117">
        <v>0</v>
      </c>
      <c r="K117" t="str">
        <f>IF(Table1[[#This Row],[disputed]]=0, "no dispute", IF(Table1[[#This Row],[dispute_loss]]=0, "won","lost"))</f>
        <v>no dispute</v>
      </c>
      <c r="L117" s="1">
        <v>44180</v>
      </c>
      <c r="M117">
        <v>25</v>
      </c>
      <c r="N117">
        <v>0</v>
      </c>
    </row>
    <row r="118" spans="1:14" x14ac:dyDescent="0.3">
      <c r="A118" t="s">
        <v>13</v>
      </c>
      <c r="B118" t="s">
        <v>83</v>
      </c>
      <c r="C118" t="str">
        <f>VLOOKUP(Table1[[#This Row],[customer_ID]],'Company Names'!A:B,2,0)</f>
        <v>Conroy - Friesen</v>
      </c>
      <c r="D118">
        <v>472551457</v>
      </c>
      <c r="E118" s="1">
        <v>44397</v>
      </c>
      <c r="F118" s="1">
        <v>44427</v>
      </c>
      <c r="G118">
        <v>6628</v>
      </c>
      <c r="H118">
        <v>0</v>
      </c>
      <c r="I118" t="str">
        <f>IF(Table1[[#This Row],[disputed]]=1,"Yes","No")</f>
        <v>No</v>
      </c>
      <c r="J118">
        <v>0</v>
      </c>
      <c r="K118" t="str">
        <f>IF(Table1[[#This Row],[disputed]]=0, "no dispute", IF(Table1[[#This Row],[dispute_loss]]=0, "won","lost"))</f>
        <v>no dispute</v>
      </c>
      <c r="L118" s="1">
        <v>44412</v>
      </c>
      <c r="M118">
        <v>15</v>
      </c>
      <c r="N118">
        <v>0</v>
      </c>
    </row>
    <row r="119" spans="1:14" x14ac:dyDescent="0.3">
      <c r="A119" t="s">
        <v>11</v>
      </c>
      <c r="B119" t="s">
        <v>12</v>
      </c>
      <c r="C119" t="str">
        <f>VLOOKUP(Table1[[#This Row],[customer_ID]],'Company Names'!A:B,2,0)</f>
        <v>Morissette - Bernier</v>
      </c>
      <c r="D119">
        <v>476918544</v>
      </c>
      <c r="E119" s="1">
        <v>44241</v>
      </c>
      <c r="F119" s="1">
        <v>44271</v>
      </c>
      <c r="G119">
        <v>5521</v>
      </c>
      <c r="H119">
        <v>0</v>
      </c>
      <c r="I119" t="str">
        <f>IF(Table1[[#This Row],[disputed]]=1,"Yes","No")</f>
        <v>No</v>
      </c>
      <c r="J119">
        <v>0</v>
      </c>
      <c r="K119" t="str">
        <f>IF(Table1[[#This Row],[disputed]]=0, "no dispute", IF(Table1[[#This Row],[dispute_loss]]=0, "won","lost"))</f>
        <v>no dispute</v>
      </c>
      <c r="L119" s="1">
        <v>44258</v>
      </c>
      <c r="M119">
        <v>17</v>
      </c>
      <c r="N119">
        <v>0</v>
      </c>
    </row>
    <row r="120" spans="1:14" x14ac:dyDescent="0.3">
      <c r="A120" t="s">
        <v>11</v>
      </c>
      <c r="B120" t="s">
        <v>50</v>
      </c>
      <c r="C120" t="str">
        <f>VLOOKUP(Table1[[#This Row],[customer_ID]],'Company Names'!A:B,2,0)</f>
        <v>Rutherford, McGlynn and Kling</v>
      </c>
      <c r="D120">
        <v>479534953</v>
      </c>
      <c r="E120" s="1">
        <v>44299</v>
      </c>
      <c r="F120" s="1">
        <v>44329</v>
      </c>
      <c r="G120">
        <v>6583</v>
      </c>
      <c r="H120">
        <v>0</v>
      </c>
      <c r="I120" t="str">
        <f>IF(Table1[[#This Row],[disputed]]=1,"Yes","No")</f>
        <v>No</v>
      </c>
      <c r="J120">
        <v>0</v>
      </c>
      <c r="K120" t="str">
        <f>IF(Table1[[#This Row],[disputed]]=0, "no dispute", IF(Table1[[#This Row],[dispute_loss]]=0, "won","lost"))</f>
        <v>no dispute</v>
      </c>
      <c r="L120" s="1">
        <v>44349</v>
      </c>
      <c r="M120">
        <v>50</v>
      </c>
      <c r="N120">
        <v>20</v>
      </c>
    </row>
    <row r="121" spans="1:14" x14ac:dyDescent="0.3">
      <c r="A121" t="s">
        <v>22</v>
      </c>
      <c r="B121" t="s">
        <v>23</v>
      </c>
      <c r="C121" t="str">
        <f>VLOOKUP(Table1[[#This Row],[customer_ID]],'Company Names'!A:B,2,0)</f>
        <v>Kub, McLaughlin and Renner</v>
      </c>
      <c r="D121">
        <v>485064626</v>
      </c>
      <c r="E121" s="1">
        <v>44110</v>
      </c>
      <c r="F121" s="1">
        <v>44140</v>
      </c>
      <c r="G121">
        <v>8031</v>
      </c>
      <c r="H121">
        <v>0</v>
      </c>
      <c r="I121" t="str">
        <f>IF(Table1[[#This Row],[disputed]]=1,"Yes","No")</f>
        <v>No</v>
      </c>
      <c r="J121">
        <v>0</v>
      </c>
      <c r="K121" t="str">
        <f>IF(Table1[[#This Row],[disputed]]=0, "no dispute", IF(Table1[[#This Row],[dispute_loss]]=0, "won","lost"))</f>
        <v>no dispute</v>
      </c>
      <c r="L121" s="1">
        <v>44148</v>
      </c>
      <c r="M121">
        <v>38</v>
      </c>
      <c r="N121">
        <v>8</v>
      </c>
    </row>
    <row r="122" spans="1:14" x14ac:dyDescent="0.3">
      <c r="A122" t="s">
        <v>22</v>
      </c>
      <c r="B122" t="s">
        <v>72</v>
      </c>
      <c r="C122" t="str">
        <f>VLOOKUP(Table1[[#This Row],[customer_ID]],'Company Names'!A:B,2,0)</f>
        <v>Muller - Hickle</v>
      </c>
      <c r="D122">
        <v>488925270</v>
      </c>
      <c r="E122" s="1">
        <v>44334</v>
      </c>
      <c r="F122" s="1">
        <v>44364</v>
      </c>
      <c r="G122">
        <v>4054</v>
      </c>
      <c r="H122">
        <v>0</v>
      </c>
      <c r="I122" t="str">
        <f>IF(Table1[[#This Row],[disputed]]=1,"Yes","No")</f>
        <v>No</v>
      </c>
      <c r="J122">
        <v>0</v>
      </c>
      <c r="K122" t="str">
        <f>IF(Table1[[#This Row],[disputed]]=0, "no dispute", IF(Table1[[#This Row],[dispute_loss]]=0, "won","lost"))</f>
        <v>no dispute</v>
      </c>
      <c r="L122" s="1">
        <v>44354</v>
      </c>
      <c r="M122">
        <v>20</v>
      </c>
      <c r="N122">
        <v>0</v>
      </c>
    </row>
    <row r="123" spans="1:14" x14ac:dyDescent="0.3">
      <c r="A123" t="s">
        <v>22</v>
      </c>
      <c r="B123" t="s">
        <v>85</v>
      </c>
      <c r="C123" t="str">
        <f>VLOOKUP(Table1[[#This Row],[customer_ID]],'Company Names'!A:B,2,0)</f>
        <v>Bailey - Ondricka</v>
      </c>
      <c r="D123">
        <v>489697015</v>
      </c>
      <c r="E123" s="1">
        <v>43937</v>
      </c>
      <c r="F123" s="1">
        <v>43967</v>
      </c>
      <c r="G123">
        <v>4144</v>
      </c>
      <c r="H123">
        <v>0</v>
      </c>
      <c r="I123" t="str">
        <f>IF(Table1[[#This Row],[disputed]]=1,"Yes","No")</f>
        <v>No</v>
      </c>
      <c r="J123">
        <v>0</v>
      </c>
      <c r="K123" t="str">
        <f>IF(Table1[[#This Row],[disputed]]=0, "no dispute", IF(Table1[[#This Row],[dispute_loss]]=0, "won","lost"))</f>
        <v>no dispute</v>
      </c>
      <c r="L123" s="1">
        <v>43973</v>
      </c>
      <c r="M123">
        <v>36</v>
      </c>
      <c r="N123">
        <v>6</v>
      </c>
    </row>
    <row r="124" spans="1:14" x14ac:dyDescent="0.3">
      <c r="A124" t="s">
        <v>22</v>
      </c>
      <c r="B124" t="s">
        <v>47</v>
      </c>
      <c r="C124" t="str">
        <f>VLOOKUP(Table1[[#This Row],[customer_ID]],'Company Names'!A:B,2,0)</f>
        <v>Bergnaum - Weimann</v>
      </c>
      <c r="D124">
        <v>490252754</v>
      </c>
      <c r="E124" s="1">
        <v>44324</v>
      </c>
      <c r="F124" s="1">
        <v>44354</v>
      </c>
      <c r="G124">
        <v>3629</v>
      </c>
      <c r="H124">
        <v>0</v>
      </c>
      <c r="I124" t="str">
        <f>IF(Table1[[#This Row],[disputed]]=1,"Yes","No")</f>
        <v>No</v>
      </c>
      <c r="J124">
        <v>0</v>
      </c>
      <c r="K124" t="str">
        <f>IF(Table1[[#This Row],[disputed]]=0, "no dispute", IF(Table1[[#This Row],[dispute_loss]]=0, "won","lost"))</f>
        <v>no dispute</v>
      </c>
      <c r="L124" s="1">
        <v>44361</v>
      </c>
      <c r="M124">
        <v>37</v>
      </c>
      <c r="N124">
        <v>7</v>
      </c>
    </row>
    <row r="125" spans="1:14" x14ac:dyDescent="0.3">
      <c r="A125" t="s">
        <v>22</v>
      </c>
      <c r="B125" t="s">
        <v>86</v>
      </c>
      <c r="C125" t="str">
        <f>VLOOKUP(Table1[[#This Row],[customer_ID]],'Company Names'!A:B,2,0)</f>
        <v>Langosh - Luettgen</v>
      </c>
      <c r="D125">
        <v>493580936</v>
      </c>
      <c r="E125" s="1">
        <v>43999</v>
      </c>
      <c r="F125" s="1">
        <v>44029</v>
      </c>
      <c r="G125">
        <v>6022</v>
      </c>
      <c r="H125">
        <v>1</v>
      </c>
      <c r="I125" t="str">
        <f>IF(Table1[[#This Row],[disputed]]=1,"Yes","No")</f>
        <v>Yes</v>
      </c>
      <c r="J125">
        <v>0</v>
      </c>
      <c r="K125" t="str">
        <f>IF(Table1[[#This Row],[disputed]]=0, "no dispute", IF(Table1[[#This Row],[dispute_loss]]=0, "won","lost"))</f>
        <v>won</v>
      </c>
      <c r="L125" s="1">
        <v>44036</v>
      </c>
      <c r="M125">
        <v>37</v>
      </c>
      <c r="N125">
        <v>7</v>
      </c>
    </row>
    <row r="126" spans="1:14" x14ac:dyDescent="0.3">
      <c r="A126" t="s">
        <v>11</v>
      </c>
      <c r="B126" t="s">
        <v>87</v>
      </c>
      <c r="C126" t="str">
        <f>VLOOKUP(Table1[[#This Row],[customer_ID]],'Company Names'!A:B,2,0)</f>
        <v>Steuber Inc</v>
      </c>
      <c r="D126">
        <v>496849530</v>
      </c>
      <c r="E126" s="1">
        <v>44349</v>
      </c>
      <c r="F126" s="1">
        <v>44379</v>
      </c>
      <c r="G126">
        <v>5971</v>
      </c>
      <c r="H126">
        <v>0</v>
      </c>
      <c r="I126" t="str">
        <f>IF(Table1[[#This Row],[disputed]]=1,"Yes","No")</f>
        <v>No</v>
      </c>
      <c r="J126">
        <v>0</v>
      </c>
      <c r="K126" t="str">
        <f>IF(Table1[[#This Row],[disputed]]=0, "no dispute", IF(Table1[[#This Row],[dispute_loss]]=0, "won","lost"))</f>
        <v>no dispute</v>
      </c>
      <c r="L126" s="1">
        <v>44363</v>
      </c>
      <c r="M126">
        <v>14</v>
      </c>
      <c r="N126">
        <v>0</v>
      </c>
    </row>
    <row r="127" spans="1:14" x14ac:dyDescent="0.3">
      <c r="A127" t="s">
        <v>20</v>
      </c>
      <c r="B127" t="s">
        <v>46</v>
      </c>
      <c r="C127" t="str">
        <f>VLOOKUP(Table1[[#This Row],[customer_ID]],'Company Names'!A:B,2,0)</f>
        <v>Ondricka and Sons</v>
      </c>
      <c r="D127">
        <v>497305913</v>
      </c>
      <c r="E127" s="1">
        <v>44142</v>
      </c>
      <c r="F127" s="1">
        <v>44172</v>
      </c>
      <c r="G127">
        <v>5474</v>
      </c>
      <c r="H127">
        <v>1</v>
      </c>
      <c r="I127" t="str">
        <f>IF(Table1[[#This Row],[disputed]]=1,"Yes","No")</f>
        <v>Yes</v>
      </c>
      <c r="J127">
        <v>0</v>
      </c>
      <c r="K127" t="str">
        <f>IF(Table1[[#This Row],[disputed]]=0, "no dispute", IF(Table1[[#This Row],[dispute_loss]]=0, "won","lost"))</f>
        <v>won</v>
      </c>
      <c r="L127" s="1">
        <v>44164</v>
      </c>
      <c r="M127">
        <v>22</v>
      </c>
      <c r="N127">
        <v>0</v>
      </c>
    </row>
    <row r="128" spans="1:14" x14ac:dyDescent="0.3">
      <c r="A128" t="s">
        <v>13</v>
      </c>
      <c r="B128" t="s">
        <v>41</v>
      </c>
      <c r="C128" t="str">
        <f>VLOOKUP(Table1[[#This Row],[customer_ID]],'Company Names'!A:B,2,0)</f>
        <v>Stanton, Labadie and Roberts</v>
      </c>
      <c r="D128">
        <v>5902046936</v>
      </c>
      <c r="E128" s="1">
        <v>43880</v>
      </c>
      <c r="F128" s="1">
        <v>43910</v>
      </c>
      <c r="G128">
        <v>7494</v>
      </c>
      <c r="H128">
        <v>1</v>
      </c>
      <c r="I128" t="str">
        <f>IF(Table1[[#This Row],[disputed]]=1,"Yes","No")</f>
        <v>Yes</v>
      </c>
      <c r="J128">
        <v>1</v>
      </c>
      <c r="K128" t="str">
        <f>IF(Table1[[#This Row],[disputed]]=0, "no dispute", IF(Table1[[#This Row],[dispute_loss]]=0, "won","lost"))</f>
        <v>lost</v>
      </c>
      <c r="L128" s="1">
        <v>43918</v>
      </c>
      <c r="M128">
        <v>38</v>
      </c>
      <c r="N128">
        <v>8</v>
      </c>
    </row>
    <row r="129" spans="1:14" x14ac:dyDescent="0.3">
      <c r="A129" t="s">
        <v>20</v>
      </c>
      <c r="B129" t="s">
        <v>69</v>
      </c>
      <c r="C129" t="str">
        <f>VLOOKUP(Table1[[#This Row],[customer_ID]],'Company Names'!A:B,2,0)</f>
        <v>Kulas, Mante and Reichert</v>
      </c>
      <c r="D129">
        <v>500975230</v>
      </c>
      <c r="E129" s="1">
        <v>44304</v>
      </c>
      <c r="F129" s="1">
        <v>44334</v>
      </c>
      <c r="G129">
        <v>3781</v>
      </c>
      <c r="H129">
        <v>0</v>
      </c>
      <c r="I129" t="str">
        <f>IF(Table1[[#This Row],[disputed]]=1,"Yes","No")</f>
        <v>No</v>
      </c>
      <c r="J129">
        <v>0</v>
      </c>
      <c r="K129" t="str">
        <f>IF(Table1[[#This Row],[disputed]]=0, "no dispute", IF(Table1[[#This Row],[dispute_loss]]=0, "won","lost"))</f>
        <v>no dispute</v>
      </c>
      <c r="L129" s="1">
        <v>44339</v>
      </c>
      <c r="M129">
        <v>35</v>
      </c>
      <c r="N129">
        <v>5</v>
      </c>
    </row>
    <row r="130" spans="1:14" x14ac:dyDescent="0.3">
      <c r="A130" t="s">
        <v>20</v>
      </c>
      <c r="B130" t="s">
        <v>60</v>
      </c>
      <c r="C130" t="str">
        <f>VLOOKUP(Table1[[#This Row],[customer_ID]],'Company Names'!A:B,2,0)</f>
        <v>McCullough Inc</v>
      </c>
      <c r="D130">
        <v>511851896</v>
      </c>
      <c r="E130" s="1">
        <v>44191</v>
      </c>
      <c r="F130" s="1">
        <v>44221</v>
      </c>
      <c r="G130">
        <v>827</v>
      </c>
      <c r="H130">
        <v>0</v>
      </c>
      <c r="I130" t="str">
        <f>IF(Table1[[#This Row],[disputed]]=1,"Yes","No")</f>
        <v>No</v>
      </c>
      <c r="J130">
        <v>0</v>
      </c>
      <c r="K130" t="str">
        <f>IF(Table1[[#This Row],[disputed]]=0, "no dispute", IF(Table1[[#This Row],[dispute_loss]]=0, "won","lost"))</f>
        <v>no dispute</v>
      </c>
      <c r="L130" s="1">
        <v>44202</v>
      </c>
      <c r="M130">
        <v>11</v>
      </c>
      <c r="N130">
        <v>0</v>
      </c>
    </row>
    <row r="131" spans="1:14" x14ac:dyDescent="0.3">
      <c r="A131" t="s">
        <v>11</v>
      </c>
      <c r="B131" t="s">
        <v>39</v>
      </c>
      <c r="C131" t="str">
        <f>VLOOKUP(Table1[[#This Row],[customer_ID]],'Company Names'!A:B,2,0)</f>
        <v>Schmitt Inc</v>
      </c>
      <c r="D131">
        <v>512194602</v>
      </c>
      <c r="E131" s="1">
        <v>43918</v>
      </c>
      <c r="F131" s="1">
        <v>43948</v>
      </c>
      <c r="G131">
        <v>6440</v>
      </c>
      <c r="H131">
        <v>0</v>
      </c>
      <c r="I131" t="str">
        <f>IF(Table1[[#This Row],[disputed]]=1,"Yes","No")</f>
        <v>No</v>
      </c>
      <c r="J131">
        <v>0</v>
      </c>
      <c r="K131" t="str">
        <f>IF(Table1[[#This Row],[disputed]]=0, "no dispute", IF(Table1[[#This Row],[dispute_loss]]=0, "won","lost"))</f>
        <v>no dispute</v>
      </c>
      <c r="L131" s="1">
        <v>43949</v>
      </c>
      <c r="M131">
        <v>31</v>
      </c>
      <c r="N131">
        <v>1</v>
      </c>
    </row>
    <row r="132" spans="1:14" x14ac:dyDescent="0.3">
      <c r="A132" t="s">
        <v>22</v>
      </c>
      <c r="B132" t="s">
        <v>88</v>
      </c>
      <c r="C132" t="str">
        <f>VLOOKUP(Table1[[#This Row],[customer_ID]],'Company Names'!A:B,2,0)</f>
        <v>Rohan - Carroll</v>
      </c>
      <c r="D132">
        <v>514496777</v>
      </c>
      <c r="E132" s="1">
        <v>44088</v>
      </c>
      <c r="F132" s="1">
        <v>44118</v>
      </c>
      <c r="G132">
        <v>3286</v>
      </c>
      <c r="H132">
        <v>0</v>
      </c>
      <c r="I132" t="str">
        <f>IF(Table1[[#This Row],[disputed]]=1,"Yes","No")</f>
        <v>No</v>
      </c>
      <c r="J132">
        <v>0</v>
      </c>
      <c r="K132" t="str">
        <f>IF(Table1[[#This Row],[disputed]]=0, "no dispute", IF(Table1[[#This Row],[dispute_loss]]=0, "won","lost"))</f>
        <v>no dispute</v>
      </c>
      <c r="L132" s="1">
        <v>44121</v>
      </c>
      <c r="M132">
        <v>33</v>
      </c>
      <c r="N132">
        <v>3</v>
      </c>
    </row>
    <row r="133" spans="1:14" x14ac:dyDescent="0.3">
      <c r="A133" t="s">
        <v>22</v>
      </c>
      <c r="B133" t="s">
        <v>89</v>
      </c>
      <c r="C133" t="str">
        <f>VLOOKUP(Table1[[#This Row],[customer_ID]],'Company Names'!A:B,2,0)</f>
        <v>Lynch - Lebsack</v>
      </c>
      <c r="D133">
        <v>519700354</v>
      </c>
      <c r="E133" s="1">
        <v>43899</v>
      </c>
      <c r="F133" s="1">
        <v>43929</v>
      </c>
      <c r="G133">
        <v>3217</v>
      </c>
      <c r="H133">
        <v>0</v>
      </c>
      <c r="I133" t="str">
        <f>IF(Table1[[#This Row],[disputed]]=1,"Yes","No")</f>
        <v>No</v>
      </c>
      <c r="J133">
        <v>0</v>
      </c>
      <c r="K133" t="str">
        <f>IF(Table1[[#This Row],[disputed]]=0, "no dispute", IF(Table1[[#This Row],[dispute_loss]]=0, "won","lost"))</f>
        <v>no dispute</v>
      </c>
      <c r="L133" s="1">
        <v>43939</v>
      </c>
      <c r="M133">
        <v>40</v>
      </c>
      <c r="N133">
        <v>10</v>
      </c>
    </row>
    <row r="134" spans="1:14" x14ac:dyDescent="0.3">
      <c r="A134" t="s">
        <v>20</v>
      </c>
      <c r="B134" t="s">
        <v>90</v>
      </c>
      <c r="C134" t="str">
        <f>VLOOKUP(Table1[[#This Row],[customer_ID]],'Company Names'!A:B,2,0)</f>
        <v>Bosco and Sons</v>
      </c>
      <c r="D134">
        <v>523612895</v>
      </c>
      <c r="E134" s="1">
        <v>43938</v>
      </c>
      <c r="F134" s="1">
        <v>43968</v>
      </c>
      <c r="G134">
        <v>2877</v>
      </c>
      <c r="H134">
        <v>0</v>
      </c>
      <c r="I134" t="str">
        <f>IF(Table1[[#This Row],[disputed]]=1,"Yes","No")</f>
        <v>No</v>
      </c>
      <c r="J134">
        <v>0</v>
      </c>
      <c r="K134" t="str">
        <f>IF(Table1[[#This Row],[disputed]]=0, "no dispute", IF(Table1[[#This Row],[dispute_loss]]=0, "won","lost"))</f>
        <v>no dispute</v>
      </c>
      <c r="L134" s="1">
        <v>43975</v>
      </c>
      <c r="M134">
        <v>37</v>
      </c>
      <c r="N134">
        <v>7</v>
      </c>
    </row>
    <row r="135" spans="1:14" x14ac:dyDescent="0.3">
      <c r="A135" t="s">
        <v>11</v>
      </c>
      <c r="B135" t="s">
        <v>91</v>
      </c>
      <c r="C135" t="str">
        <f>VLOOKUP(Table1[[#This Row],[customer_ID]],'Company Names'!A:B,2,0)</f>
        <v>Boyle Group</v>
      </c>
      <c r="D135">
        <v>524611481</v>
      </c>
      <c r="E135" s="1">
        <v>44109</v>
      </c>
      <c r="F135" s="1">
        <v>44139</v>
      </c>
      <c r="G135">
        <v>5786</v>
      </c>
      <c r="H135">
        <v>0</v>
      </c>
      <c r="I135" t="str">
        <f>IF(Table1[[#This Row],[disputed]]=1,"Yes","No")</f>
        <v>No</v>
      </c>
      <c r="J135">
        <v>0</v>
      </c>
      <c r="K135" t="str">
        <f>IF(Table1[[#This Row],[disputed]]=0, "no dispute", IF(Table1[[#This Row],[dispute_loss]]=0, "won","lost"))</f>
        <v>no dispute</v>
      </c>
      <c r="L135" s="1">
        <v>44127</v>
      </c>
      <c r="M135">
        <v>18</v>
      </c>
      <c r="N135">
        <v>0</v>
      </c>
    </row>
    <row r="136" spans="1:14" x14ac:dyDescent="0.3">
      <c r="A136" t="s">
        <v>13</v>
      </c>
      <c r="B136" t="s">
        <v>59</v>
      </c>
      <c r="C136" t="str">
        <f>VLOOKUP(Table1[[#This Row],[customer_ID]],'Company Names'!A:B,2,0)</f>
        <v>Hane - Gleichner</v>
      </c>
      <c r="D136">
        <v>524798729</v>
      </c>
      <c r="E136" s="1">
        <v>44488</v>
      </c>
      <c r="F136" s="1">
        <v>44518</v>
      </c>
      <c r="G136">
        <v>5778</v>
      </c>
      <c r="H136">
        <v>0</v>
      </c>
      <c r="I136" t="str">
        <f>IF(Table1[[#This Row],[disputed]]=1,"Yes","No")</f>
        <v>No</v>
      </c>
      <c r="J136">
        <v>0</v>
      </c>
      <c r="K136" t="str">
        <f>IF(Table1[[#This Row],[disputed]]=0, "no dispute", IF(Table1[[#This Row],[dispute_loss]]=0, "won","lost"))</f>
        <v>no dispute</v>
      </c>
      <c r="L136" s="1">
        <v>44516</v>
      </c>
      <c r="M136">
        <v>28</v>
      </c>
      <c r="N136">
        <v>0</v>
      </c>
    </row>
    <row r="137" spans="1:14" x14ac:dyDescent="0.3">
      <c r="A137" t="s">
        <v>13</v>
      </c>
      <c r="B137" t="s">
        <v>92</v>
      </c>
      <c r="C137" t="str">
        <f>VLOOKUP(Table1[[#This Row],[customer_ID]],'Company Names'!A:B,2,0)</f>
        <v>Mueller and Sons</v>
      </c>
      <c r="D137">
        <v>528993923</v>
      </c>
      <c r="E137" s="1">
        <v>44249</v>
      </c>
      <c r="F137" s="1">
        <v>44279</v>
      </c>
      <c r="G137">
        <v>9022</v>
      </c>
      <c r="H137">
        <v>0</v>
      </c>
      <c r="I137" t="str">
        <f>IF(Table1[[#This Row],[disputed]]=1,"Yes","No")</f>
        <v>No</v>
      </c>
      <c r="J137">
        <v>0</v>
      </c>
      <c r="K137" t="str">
        <f>IF(Table1[[#This Row],[disputed]]=0, "no dispute", IF(Table1[[#This Row],[dispute_loss]]=0, "won","lost"))</f>
        <v>no dispute</v>
      </c>
      <c r="L137" s="1">
        <v>44269</v>
      </c>
      <c r="M137">
        <v>20</v>
      </c>
      <c r="N137">
        <v>0</v>
      </c>
    </row>
    <row r="138" spans="1:14" x14ac:dyDescent="0.3">
      <c r="A138" t="s">
        <v>11</v>
      </c>
      <c r="B138" t="s">
        <v>44</v>
      </c>
      <c r="C138" t="str">
        <f>VLOOKUP(Table1[[#This Row],[customer_ID]],'Company Names'!A:B,2,0)</f>
        <v>Pacocha Inc</v>
      </c>
      <c r="D138">
        <v>533597326</v>
      </c>
      <c r="E138" s="1">
        <v>44063</v>
      </c>
      <c r="F138" s="1">
        <v>44093</v>
      </c>
      <c r="G138">
        <v>6549</v>
      </c>
      <c r="H138">
        <v>0</v>
      </c>
      <c r="I138" t="str">
        <f>IF(Table1[[#This Row],[disputed]]=1,"Yes","No")</f>
        <v>No</v>
      </c>
      <c r="J138">
        <v>0</v>
      </c>
      <c r="K138" t="str">
        <f>IF(Table1[[#This Row],[disputed]]=0, "no dispute", IF(Table1[[#This Row],[dispute_loss]]=0, "won","lost"))</f>
        <v>no dispute</v>
      </c>
      <c r="L138" s="1">
        <v>44086</v>
      </c>
      <c r="M138">
        <v>23</v>
      </c>
      <c r="N138">
        <v>0</v>
      </c>
    </row>
    <row r="139" spans="1:14" x14ac:dyDescent="0.3">
      <c r="A139" t="s">
        <v>11</v>
      </c>
      <c r="B139" t="s">
        <v>61</v>
      </c>
      <c r="C139" t="str">
        <f>VLOOKUP(Table1[[#This Row],[customer_ID]],'Company Names'!A:B,2,0)</f>
        <v>Block and Sons</v>
      </c>
      <c r="D139">
        <v>535335924</v>
      </c>
      <c r="E139" s="1">
        <v>44022</v>
      </c>
      <c r="F139" s="1">
        <v>44052</v>
      </c>
      <c r="G139">
        <v>5788</v>
      </c>
      <c r="H139">
        <v>0</v>
      </c>
      <c r="I139" t="str">
        <f>IF(Table1[[#This Row],[disputed]]=1,"Yes","No")</f>
        <v>No</v>
      </c>
      <c r="J139">
        <v>0</v>
      </c>
      <c r="K139" t="str">
        <f>IF(Table1[[#This Row],[disputed]]=0, "no dispute", IF(Table1[[#This Row],[dispute_loss]]=0, "won","lost"))</f>
        <v>no dispute</v>
      </c>
      <c r="L139" s="1">
        <v>44064</v>
      </c>
      <c r="M139">
        <v>42</v>
      </c>
      <c r="N139">
        <v>12</v>
      </c>
    </row>
    <row r="140" spans="1:14" x14ac:dyDescent="0.3">
      <c r="A140" t="s">
        <v>11</v>
      </c>
      <c r="B140" t="s">
        <v>49</v>
      </c>
      <c r="C140" t="str">
        <f>VLOOKUP(Table1[[#This Row],[customer_ID]],'Company Names'!A:B,2,0)</f>
        <v>Strosin Inc</v>
      </c>
      <c r="D140">
        <v>535641538</v>
      </c>
      <c r="E140" s="1">
        <v>43947</v>
      </c>
      <c r="F140" s="1">
        <v>43977</v>
      </c>
      <c r="G140">
        <v>6501</v>
      </c>
      <c r="H140">
        <v>0</v>
      </c>
      <c r="I140" t="str">
        <f>IF(Table1[[#This Row],[disputed]]=1,"Yes","No")</f>
        <v>No</v>
      </c>
      <c r="J140">
        <v>0</v>
      </c>
      <c r="K140" t="str">
        <f>IF(Table1[[#This Row],[disputed]]=0, "no dispute", IF(Table1[[#This Row],[dispute_loss]]=0, "won","lost"))</f>
        <v>no dispute</v>
      </c>
      <c r="L140" s="1">
        <v>43969</v>
      </c>
      <c r="M140">
        <v>22</v>
      </c>
      <c r="N140">
        <v>0</v>
      </c>
    </row>
    <row r="141" spans="1:14" x14ac:dyDescent="0.3">
      <c r="A141" t="s">
        <v>13</v>
      </c>
      <c r="B141" t="s">
        <v>14</v>
      </c>
      <c r="C141" t="str">
        <f>VLOOKUP(Table1[[#This Row],[customer_ID]],'Company Names'!A:B,2,0)</f>
        <v>Bogisich and Sons</v>
      </c>
      <c r="D141">
        <v>537837854</v>
      </c>
      <c r="E141" s="1">
        <v>43882</v>
      </c>
      <c r="F141" s="1">
        <v>43912</v>
      </c>
      <c r="G141">
        <v>7951</v>
      </c>
      <c r="H141">
        <v>0</v>
      </c>
      <c r="I141" t="str">
        <f>IF(Table1[[#This Row],[disputed]]=1,"Yes","No")</f>
        <v>No</v>
      </c>
      <c r="J141">
        <v>0</v>
      </c>
      <c r="K141" t="str">
        <f>IF(Table1[[#This Row],[disputed]]=0, "no dispute", IF(Table1[[#This Row],[dispute_loss]]=0, "won","lost"))</f>
        <v>no dispute</v>
      </c>
      <c r="L141" s="1">
        <v>43928</v>
      </c>
      <c r="M141">
        <v>46</v>
      </c>
      <c r="N141">
        <v>16</v>
      </c>
    </row>
    <row r="142" spans="1:14" x14ac:dyDescent="0.3">
      <c r="A142" t="s">
        <v>13</v>
      </c>
      <c r="B142" t="s">
        <v>70</v>
      </c>
      <c r="C142" t="str">
        <f>VLOOKUP(Table1[[#This Row],[customer_ID]],'Company Names'!A:B,2,0)</f>
        <v>Gutkowski, Koch and Gleason</v>
      </c>
      <c r="D142">
        <v>540061441</v>
      </c>
      <c r="E142" s="1">
        <v>44226</v>
      </c>
      <c r="F142" s="1">
        <v>44256</v>
      </c>
      <c r="G142">
        <v>8550</v>
      </c>
      <c r="H142">
        <v>0</v>
      </c>
      <c r="I142" t="str">
        <f>IF(Table1[[#This Row],[disputed]]=1,"Yes","No")</f>
        <v>No</v>
      </c>
      <c r="J142">
        <v>0</v>
      </c>
      <c r="K142" t="str">
        <f>IF(Table1[[#This Row],[disputed]]=0, "no dispute", IF(Table1[[#This Row],[dispute_loss]]=0, "won","lost"))</f>
        <v>no dispute</v>
      </c>
      <c r="L142" s="1">
        <v>44240</v>
      </c>
      <c r="M142">
        <v>14</v>
      </c>
      <c r="N142">
        <v>0</v>
      </c>
    </row>
    <row r="143" spans="1:14" x14ac:dyDescent="0.3">
      <c r="A143" t="s">
        <v>20</v>
      </c>
      <c r="B143" t="s">
        <v>60</v>
      </c>
      <c r="C143" t="str">
        <f>VLOOKUP(Table1[[#This Row],[customer_ID]],'Company Names'!A:B,2,0)</f>
        <v>McCullough Inc</v>
      </c>
      <c r="D143">
        <v>540659475</v>
      </c>
      <c r="E143" s="1">
        <v>44232</v>
      </c>
      <c r="F143" s="1">
        <v>44262</v>
      </c>
      <c r="G143">
        <v>3933</v>
      </c>
      <c r="H143">
        <v>1</v>
      </c>
      <c r="I143" t="str">
        <f>IF(Table1[[#This Row],[disputed]]=1,"Yes","No")</f>
        <v>Yes</v>
      </c>
      <c r="J143">
        <v>0</v>
      </c>
      <c r="K143" t="str">
        <f>IF(Table1[[#This Row],[disputed]]=0, "no dispute", IF(Table1[[#This Row],[dispute_loss]]=0, "won","lost"))</f>
        <v>won</v>
      </c>
      <c r="L143" s="1">
        <v>44261</v>
      </c>
      <c r="M143">
        <v>29</v>
      </c>
      <c r="N143">
        <v>0</v>
      </c>
    </row>
    <row r="144" spans="1:14" x14ac:dyDescent="0.3">
      <c r="A144" t="s">
        <v>22</v>
      </c>
      <c r="B144" t="s">
        <v>65</v>
      </c>
      <c r="C144" t="str">
        <f>VLOOKUP(Table1[[#This Row],[customer_ID]],'Company Names'!A:B,2,0)</f>
        <v>Leuschke, Hermann and Zieme</v>
      </c>
      <c r="D144">
        <v>552732928</v>
      </c>
      <c r="E144" s="1">
        <v>44363</v>
      </c>
      <c r="F144" s="1">
        <v>44393</v>
      </c>
      <c r="G144">
        <v>6226</v>
      </c>
      <c r="H144">
        <v>0</v>
      </c>
      <c r="I144" t="str">
        <f>IF(Table1[[#This Row],[disputed]]=1,"Yes","No")</f>
        <v>No</v>
      </c>
      <c r="J144">
        <v>0</v>
      </c>
      <c r="K144" t="str">
        <f>IF(Table1[[#This Row],[disputed]]=0, "no dispute", IF(Table1[[#This Row],[dispute_loss]]=0, "won","lost"))</f>
        <v>no dispute</v>
      </c>
      <c r="L144" s="1">
        <v>44380</v>
      </c>
      <c r="M144">
        <v>17</v>
      </c>
      <c r="N144">
        <v>0</v>
      </c>
    </row>
    <row r="145" spans="1:14" x14ac:dyDescent="0.3">
      <c r="A145" t="s">
        <v>13</v>
      </c>
      <c r="B145" t="s">
        <v>27</v>
      </c>
      <c r="C145" t="str">
        <f>VLOOKUP(Table1[[#This Row],[customer_ID]],'Company Names'!A:B,2,0)</f>
        <v>Ryan Inc</v>
      </c>
      <c r="D145">
        <v>6321822878</v>
      </c>
      <c r="E145" s="1">
        <v>43881</v>
      </c>
      <c r="F145" s="1">
        <v>43911</v>
      </c>
      <c r="G145">
        <v>5919</v>
      </c>
      <c r="H145">
        <v>1</v>
      </c>
      <c r="I145" t="str">
        <f>IF(Table1[[#This Row],[disputed]]=1,"Yes","No")</f>
        <v>Yes</v>
      </c>
      <c r="J145">
        <v>0</v>
      </c>
      <c r="K145" t="str">
        <f>IF(Table1[[#This Row],[disputed]]=0, "no dispute", IF(Table1[[#This Row],[dispute_loss]]=0, "won","lost"))</f>
        <v>won</v>
      </c>
      <c r="L145" s="1">
        <v>43910</v>
      </c>
      <c r="M145">
        <v>29</v>
      </c>
      <c r="N145">
        <v>0</v>
      </c>
    </row>
    <row r="146" spans="1:14" x14ac:dyDescent="0.3">
      <c r="A146" t="s">
        <v>22</v>
      </c>
      <c r="B146" t="s">
        <v>23</v>
      </c>
      <c r="C146" t="str">
        <f>VLOOKUP(Table1[[#This Row],[customer_ID]],'Company Names'!A:B,2,0)</f>
        <v>Kub, McLaughlin and Renner</v>
      </c>
      <c r="D146">
        <v>557941160</v>
      </c>
      <c r="E146" s="1">
        <v>44440</v>
      </c>
      <c r="F146" s="1">
        <v>44470</v>
      </c>
      <c r="G146">
        <v>7377</v>
      </c>
      <c r="H146">
        <v>1</v>
      </c>
      <c r="I146" t="str">
        <f>IF(Table1[[#This Row],[disputed]]=1,"Yes","No")</f>
        <v>Yes</v>
      </c>
      <c r="J146">
        <v>0</v>
      </c>
      <c r="K146" t="str">
        <f>IF(Table1[[#This Row],[disputed]]=0, "no dispute", IF(Table1[[#This Row],[dispute_loss]]=0, "won","lost"))</f>
        <v>won</v>
      </c>
      <c r="L146" s="1">
        <v>44485</v>
      </c>
      <c r="M146">
        <v>45</v>
      </c>
      <c r="N146">
        <v>15</v>
      </c>
    </row>
    <row r="147" spans="1:14" x14ac:dyDescent="0.3">
      <c r="A147" t="s">
        <v>17</v>
      </c>
      <c r="B147" t="s">
        <v>42</v>
      </c>
      <c r="C147" t="str">
        <f>VLOOKUP(Table1[[#This Row],[customer_ID]],'Company Names'!A:B,2,0)</f>
        <v>Ortiz - Schiller</v>
      </c>
      <c r="D147">
        <v>561711596</v>
      </c>
      <c r="E147" s="1">
        <v>44302</v>
      </c>
      <c r="F147" s="1">
        <v>44332</v>
      </c>
      <c r="G147">
        <v>3738</v>
      </c>
      <c r="H147">
        <v>1</v>
      </c>
      <c r="I147" t="str">
        <f>IF(Table1[[#This Row],[disputed]]=1,"Yes","No")</f>
        <v>Yes</v>
      </c>
      <c r="J147">
        <v>1</v>
      </c>
      <c r="K147" t="str">
        <f>IF(Table1[[#This Row],[disputed]]=0, "no dispute", IF(Table1[[#This Row],[dispute_loss]]=0, "won","lost"))</f>
        <v>lost</v>
      </c>
      <c r="L147" s="1">
        <v>44337</v>
      </c>
      <c r="M147">
        <v>35</v>
      </c>
      <c r="N147">
        <v>5</v>
      </c>
    </row>
    <row r="148" spans="1:14" x14ac:dyDescent="0.3">
      <c r="A148" t="s">
        <v>17</v>
      </c>
      <c r="B148" t="s">
        <v>93</v>
      </c>
      <c r="C148" t="str">
        <f>VLOOKUP(Table1[[#This Row],[customer_ID]],'Company Names'!A:B,2,0)</f>
        <v>Sawayn - Hane</v>
      </c>
      <c r="D148">
        <v>565497922</v>
      </c>
      <c r="E148" s="1">
        <v>44134</v>
      </c>
      <c r="F148" s="1">
        <v>44164</v>
      </c>
      <c r="G148">
        <v>6080</v>
      </c>
      <c r="H148">
        <v>0</v>
      </c>
      <c r="I148" t="str">
        <f>IF(Table1[[#This Row],[disputed]]=1,"Yes","No")</f>
        <v>No</v>
      </c>
      <c r="J148">
        <v>0</v>
      </c>
      <c r="K148" t="str">
        <f>IF(Table1[[#This Row],[disputed]]=0, "no dispute", IF(Table1[[#This Row],[dispute_loss]]=0, "won","lost"))</f>
        <v>no dispute</v>
      </c>
      <c r="L148" s="1">
        <v>44159</v>
      </c>
      <c r="M148">
        <v>25</v>
      </c>
      <c r="N148">
        <v>0</v>
      </c>
    </row>
    <row r="149" spans="1:14" x14ac:dyDescent="0.3">
      <c r="A149" t="s">
        <v>22</v>
      </c>
      <c r="B149" t="s">
        <v>23</v>
      </c>
      <c r="C149" t="str">
        <f>VLOOKUP(Table1[[#This Row],[customer_ID]],'Company Names'!A:B,2,0)</f>
        <v>Kub, McLaughlin and Renner</v>
      </c>
      <c r="D149">
        <v>572625167</v>
      </c>
      <c r="E149" s="1">
        <v>44340</v>
      </c>
      <c r="F149" s="1">
        <v>44370</v>
      </c>
      <c r="G149">
        <v>10298</v>
      </c>
      <c r="H149">
        <v>0</v>
      </c>
      <c r="I149" t="str">
        <f>IF(Table1[[#This Row],[disputed]]=1,"Yes","No")</f>
        <v>No</v>
      </c>
      <c r="J149">
        <v>0</v>
      </c>
      <c r="K149" t="str">
        <f>IF(Table1[[#This Row],[disputed]]=0, "no dispute", IF(Table1[[#This Row],[dispute_loss]]=0, "won","lost"))</f>
        <v>no dispute</v>
      </c>
      <c r="L149" s="1">
        <v>44372</v>
      </c>
      <c r="M149">
        <v>32</v>
      </c>
      <c r="N149">
        <v>2</v>
      </c>
    </row>
    <row r="150" spans="1:14" x14ac:dyDescent="0.3">
      <c r="A150" t="s">
        <v>13</v>
      </c>
      <c r="B150" t="s">
        <v>62</v>
      </c>
      <c r="C150" t="str">
        <f>VLOOKUP(Table1[[#This Row],[customer_ID]],'Company Names'!A:B,2,0)</f>
        <v>Bosco, Gutkowski and Strosin</v>
      </c>
      <c r="D150">
        <v>572998733</v>
      </c>
      <c r="E150" s="1">
        <v>43940</v>
      </c>
      <c r="F150" s="1">
        <v>43970</v>
      </c>
      <c r="G150">
        <v>7002</v>
      </c>
      <c r="H150">
        <v>0</v>
      </c>
      <c r="I150" t="str">
        <f>IF(Table1[[#This Row],[disputed]]=1,"Yes","No")</f>
        <v>No</v>
      </c>
      <c r="J150">
        <v>0</v>
      </c>
      <c r="K150" t="str">
        <f>IF(Table1[[#This Row],[disputed]]=0, "no dispute", IF(Table1[[#This Row],[dispute_loss]]=0, "won","lost"))</f>
        <v>no dispute</v>
      </c>
      <c r="L150" s="1">
        <v>43972</v>
      </c>
      <c r="M150">
        <v>32</v>
      </c>
      <c r="N150">
        <v>2</v>
      </c>
    </row>
    <row r="151" spans="1:14" x14ac:dyDescent="0.3">
      <c r="A151" t="s">
        <v>20</v>
      </c>
      <c r="B151" t="s">
        <v>63</v>
      </c>
      <c r="C151" t="str">
        <f>VLOOKUP(Table1[[#This Row],[customer_ID]],'Company Names'!A:B,2,0)</f>
        <v>Hauck - Hodkiewicz</v>
      </c>
      <c r="D151">
        <v>578091983</v>
      </c>
      <c r="E151" s="1">
        <v>44178</v>
      </c>
      <c r="F151" s="1">
        <v>44208</v>
      </c>
      <c r="G151">
        <v>3609</v>
      </c>
      <c r="H151">
        <v>0</v>
      </c>
      <c r="I151" t="str">
        <f>IF(Table1[[#This Row],[disputed]]=1,"Yes","No")</f>
        <v>No</v>
      </c>
      <c r="J151">
        <v>0</v>
      </c>
      <c r="K151" t="str">
        <f>IF(Table1[[#This Row],[disputed]]=0, "no dispute", IF(Table1[[#This Row],[dispute_loss]]=0, "won","lost"))</f>
        <v>no dispute</v>
      </c>
      <c r="L151" s="1">
        <v>44226</v>
      </c>
      <c r="M151">
        <v>48</v>
      </c>
      <c r="N151">
        <v>18</v>
      </c>
    </row>
    <row r="152" spans="1:14" x14ac:dyDescent="0.3">
      <c r="A152" t="s">
        <v>20</v>
      </c>
      <c r="B152" t="s">
        <v>90</v>
      </c>
      <c r="C152" t="str">
        <f>VLOOKUP(Table1[[#This Row],[customer_ID]],'Company Names'!A:B,2,0)</f>
        <v>Bosco and Sons</v>
      </c>
      <c r="D152">
        <v>586870094</v>
      </c>
      <c r="E152" s="1">
        <v>43919</v>
      </c>
      <c r="F152" s="1">
        <v>43949</v>
      </c>
      <c r="G152">
        <v>1494</v>
      </c>
      <c r="H152">
        <v>1</v>
      </c>
      <c r="I152" t="str">
        <f>IF(Table1[[#This Row],[disputed]]=1,"Yes","No")</f>
        <v>Yes</v>
      </c>
      <c r="J152">
        <v>1</v>
      </c>
      <c r="K152" t="str">
        <f>IF(Table1[[#This Row],[disputed]]=0, "no dispute", IF(Table1[[#This Row],[dispute_loss]]=0, "won","lost"))</f>
        <v>lost</v>
      </c>
      <c r="L152" s="1">
        <v>43964</v>
      </c>
      <c r="M152">
        <v>45</v>
      </c>
      <c r="N152">
        <v>15</v>
      </c>
    </row>
    <row r="153" spans="1:14" x14ac:dyDescent="0.3">
      <c r="A153" t="s">
        <v>11</v>
      </c>
      <c r="B153" t="s">
        <v>61</v>
      </c>
      <c r="C153" t="str">
        <f>VLOOKUP(Table1[[#This Row],[customer_ID]],'Company Names'!A:B,2,0)</f>
        <v>Block and Sons</v>
      </c>
      <c r="D153">
        <v>588467684</v>
      </c>
      <c r="E153" s="1">
        <v>44267</v>
      </c>
      <c r="F153" s="1">
        <v>44297</v>
      </c>
      <c r="G153">
        <v>4663</v>
      </c>
      <c r="H153">
        <v>0</v>
      </c>
      <c r="I153" t="str">
        <f>IF(Table1[[#This Row],[disputed]]=1,"Yes","No")</f>
        <v>No</v>
      </c>
      <c r="J153">
        <v>0</v>
      </c>
      <c r="K153" t="str">
        <f>IF(Table1[[#This Row],[disputed]]=0, "no dispute", IF(Table1[[#This Row],[dispute_loss]]=0, "won","lost"))</f>
        <v>no dispute</v>
      </c>
      <c r="L153" s="1">
        <v>44297</v>
      </c>
      <c r="M153">
        <v>30</v>
      </c>
      <c r="N153">
        <v>0</v>
      </c>
    </row>
    <row r="154" spans="1:14" x14ac:dyDescent="0.3">
      <c r="A154" t="s">
        <v>11</v>
      </c>
      <c r="B154" t="s">
        <v>94</v>
      </c>
      <c r="C154" t="str">
        <f>VLOOKUP(Table1[[#This Row],[customer_ID]],'Company Names'!A:B,2,0)</f>
        <v>Schimmel, Kuhlman and Kassulke</v>
      </c>
      <c r="D154">
        <v>598324396</v>
      </c>
      <c r="E154" s="1">
        <v>44019</v>
      </c>
      <c r="F154" s="1">
        <v>44049</v>
      </c>
      <c r="G154">
        <v>1092</v>
      </c>
      <c r="H154">
        <v>0</v>
      </c>
      <c r="I154" t="str">
        <f>IF(Table1[[#This Row],[disputed]]=1,"Yes","No")</f>
        <v>No</v>
      </c>
      <c r="J154">
        <v>0</v>
      </c>
      <c r="K154" t="str">
        <f>IF(Table1[[#This Row],[disputed]]=0, "no dispute", IF(Table1[[#This Row],[dispute_loss]]=0, "won","lost"))</f>
        <v>no dispute</v>
      </c>
      <c r="L154" s="1">
        <v>44059</v>
      </c>
      <c r="M154">
        <v>40</v>
      </c>
      <c r="N154">
        <v>10</v>
      </c>
    </row>
    <row r="155" spans="1:14" x14ac:dyDescent="0.3">
      <c r="A155" t="s">
        <v>17</v>
      </c>
      <c r="B155" t="s">
        <v>42</v>
      </c>
      <c r="C155" t="str">
        <f>VLOOKUP(Table1[[#This Row],[customer_ID]],'Company Names'!A:B,2,0)</f>
        <v>Ortiz - Schiller</v>
      </c>
      <c r="D155">
        <v>601440262</v>
      </c>
      <c r="E155" s="1">
        <v>43981</v>
      </c>
      <c r="F155" s="1">
        <v>44011</v>
      </c>
      <c r="G155">
        <v>4276</v>
      </c>
      <c r="H155">
        <v>1</v>
      </c>
      <c r="I155" t="str">
        <f>IF(Table1[[#This Row],[disputed]]=1,"Yes","No")</f>
        <v>Yes</v>
      </c>
      <c r="J155">
        <v>0</v>
      </c>
      <c r="K155" t="str">
        <f>IF(Table1[[#This Row],[disputed]]=0, "no dispute", IF(Table1[[#This Row],[dispute_loss]]=0, "won","lost"))</f>
        <v>won</v>
      </c>
      <c r="L155" s="1">
        <v>44021</v>
      </c>
      <c r="M155">
        <v>40</v>
      </c>
      <c r="N155">
        <v>10</v>
      </c>
    </row>
    <row r="156" spans="1:14" x14ac:dyDescent="0.3">
      <c r="A156" t="s">
        <v>11</v>
      </c>
      <c r="B156" t="s">
        <v>38</v>
      </c>
      <c r="C156" t="str">
        <f>VLOOKUP(Table1[[#This Row],[customer_ID]],'Company Names'!A:B,2,0)</f>
        <v>Willms, Yundt and Smitham</v>
      </c>
      <c r="D156">
        <v>601606458</v>
      </c>
      <c r="E156" s="1">
        <v>44129</v>
      </c>
      <c r="F156" s="1">
        <v>44159</v>
      </c>
      <c r="G156">
        <v>5097</v>
      </c>
      <c r="H156">
        <v>0</v>
      </c>
      <c r="I156" t="str">
        <f>IF(Table1[[#This Row],[disputed]]=1,"Yes","No")</f>
        <v>No</v>
      </c>
      <c r="J156">
        <v>0</v>
      </c>
      <c r="K156" t="str">
        <f>IF(Table1[[#This Row],[disputed]]=0, "no dispute", IF(Table1[[#This Row],[dispute_loss]]=0, "won","lost"))</f>
        <v>no dispute</v>
      </c>
      <c r="L156" s="1">
        <v>44151</v>
      </c>
      <c r="M156">
        <v>22</v>
      </c>
      <c r="N156">
        <v>0</v>
      </c>
    </row>
    <row r="157" spans="1:14" x14ac:dyDescent="0.3">
      <c r="A157" t="s">
        <v>11</v>
      </c>
      <c r="B157" t="s">
        <v>87</v>
      </c>
      <c r="C157" t="str">
        <f>VLOOKUP(Table1[[#This Row],[customer_ID]],'Company Names'!A:B,2,0)</f>
        <v>Steuber Inc</v>
      </c>
      <c r="D157">
        <v>604769805</v>
      </c>
      <c r="E157" s="1">
        <v>44248</v>
      </c>
      <c r="F157" s="1">
        <v>44278</v>
      </c>
      <c r="G157">
        <v>7359</v>
      </c>
      <c r="H157">
        <v>0</v>
      </c>
      <c r="I157" t="str">
        <f>IF(Table1[[#This Row],[disputed]]=1,"Yes","No")</f>
        <v>No</v>
      </c>
      <c r="J157">
        <v>0</v>
      </c>
      <c r="K157" t="str">
        <f>IF(Table1[[#This Row],[disputed]]=0, "no dispute", IF(Table1[[#This Row],[dispute_loss]]=0, "won","lost"))</f>
        <v>no dispute</v>
      </c>
      <c r="L157" s="1">
        <v>44256</v>
      </c>
      <c r="M157">
        <v>8</v>
      </c>
      <c r="N157">
        <v>0</v>
      </c>
    </row>
    <row r="158" spans="1:14" x14ac:dyDescent="0.3">
      <c r="A158" t="s">
        <v>22</v>
      </c>
      <c r="B158" t="s">
        <v>67</v>
      </c>
      <c r="C158" t="str">
        <f>VLOOKUP(Table1[[#This Row],[customer_ID]],'Company Names'!A:B,2,0)</f>
        <v>Kemmer Inc</v>
      </c>
      <c r="D158">
        <v>606876865</v>
      </c>
      <c r="E158" s="1">
        <v>44264</v>
      </c>
      <c r="F158" s="1">
        <v>44294</v>
      </c>
      <c r="G158">
        <v>4661</v>
      </c>
      <c r="H158">
        <v>0</v>
      </c>
      <c r="I158" t="str">
        <f>IF(Table1[[#This Row],[disputed]]=1,"Yes","No")</f>
        <v>No</v>
      </c>
      <c r="J158">
        <v>0</v>
      </c>
      <c r="K158" t="str">
        <f>IF(Table1[[#This Row],[disputed]]=0, "no dispute", IF(Table1[[#This Row],[dispute_loss]]=0, "won","lost"))</f>
        <v>no dispute</v>
      </c>
      <c r="L158" s="1">
        <v>44302</v>
      </c>
      <c r="M158">
        <v>38</v>
      </c>
      <c r="N158">
        <v>8</v>
      </c>
    </row>
    <row r="159" spans="1:14" x14ac:dyDescent="0.3">
      <c r="A159" t="s">
        <v>13</v>
      </c>
      <c r="B159" t="s">
        <v>66</v>
      </c>
      <c r="C159" t="str">
        <f>VLOOKUP(Table1[[#This Row],[customer_ID]],'Company Names'!A:B,2,0)</f>
        <v>Bednar Group</v>
      </c>
      <c r="D159">
        <v>607578995</v>
      </c>
      <c r="E159" s="1">
        <v>44102</v>
      </c>
      <c r="F159" s="1">
        <v>44132</v>
      </c>
      <c r="G159">
        <v>6014</v>
      </c>
      <c r="H159">
        <v>0</v>
      </c>
      <c r="I159" t="str">
        <f>IF(Table1[[#This Row],[disputed]]=1,"Yes","No")</f>
        <v>No</v>
      </c>
      <c r="J159">
        <v>0</v>
      </c>
      <c r="K159" t="str">
        <f>IF(Table1[[#This Row],[disputed]]=0, "no dispute", IF(Table1[[#This Row],[dispute_loss]]=0, "won","lost"))</f>
        <v>no dispute</v>
      </c>
      <c r="L159" s="1">
        <v>44108</v>
      </c>
      <c r="M159">
        <v>6</v>
      </c>
      <c r="N159">
        <v>0</v>
      </c>
    </row>
    <row r="160" spans="1:14" x14ac:dyDescent="0.3">
      <c r="A160" t="s">
        <v>11</v>
      </c>
      <c r="B160" t="s">
        <v>15</v>
      </c>
      <c r="C160" t="str">
        <f>VLOOKUP(Table1[[#This Row],[customer_ID]],'Company Names'!A:B,2,0)</f>
        <v>Spencer - Purdy</v>
      </c>
      <c r="D160">
        <v>608187073</v>
      </c>
      <c r="E160" s="1">
        <v>44341</v>
      </c>
      <c r="F160" s="1">
        <v>44371</v>
      </c>
      <c r="G160">
        <v>5609</v>
      </c>
      <c r="H160">
        <v>0</v>
      </c>
      <c r="I160" t="str">
        <f>IF(Table1[[#This Row],[disputed]]=1,"Yes","No")</f>
        <v>No</v>
      </c>
      <c r="J160">
        <v>0</v>
      </c>
      <c r="K160" t="str">
        <f>IF(Table1[[#This Row],[disputed]]=0, "no dispute", IF(Table1[[#This Row],[dispute_loss]]=0, "won","lost"))</f>
        <v>no dispute</v>
      </c>
      <c r="L160" s="1">
        <v>44344</v>
      </c>
      <c r="M160">
        <v>3</v>
      </c>
      <c r="N160">
        <v>0</v>
      </c>
    </row>
    <row r="161" spans="1:14" x14ac:dyDescent="0.3">
      <c r="A161" t="s">
        <v>11</v>
      </c>
      <c r="B161" t="s">
        <v>94</v>
      </c>
      <c r="C161" t="str">
        <f>VLOOKUP(Table1[[#This Row],[customer_ID]],'Company Names'!A:B,2,0)</f>
        <v>Schimmel, Kuhlman and Kassulke</v>
      </c>
      <c r="D161">
        <v>608905626</v>
      </c>
      <c r="E161" s="1">
        <v>44101</v>
      </c>
      <c r="F161" s="1">
        <v>44131</v>
      </c>
      <c r="G161">
        <v>6107</v>
      </c>
      <c r="H161">
        <v>0</v>
      </c>
      <c r="I161" t="str">
        <f>IF(Table1[[#This Row],[disputed]]=1,"Yes","No")</f>
        <v>No</v>
      </c>
      <c r="J161">
        <v>0</v>
      </c>
      <c r="K161" t="str">
        <f>IF(Table1[[#This Row],[disputed]]=0, "no dispute", IF(Table1[[#This Row],[dispute_loss]]=0, "won","lost"))</f>
        <v>no dispute</v>
      </c>
      <c r="L161" s="1">
        <v>44127</v>
      </c>
      <c r="M161">
        <v>26</v>
      </c>
      <c r="N161">
        <v>0</v>
      </c>
    </row>
    <row r="162" spans="1:14" x14ac:dyDescent="0.3">
      <c r="A162" t="s">
        <v>13</v>
      </c>
      <c r="B162" t="s">
        <v>62</v>
      </c>
      <c r="C162" t="str">
        <f>VLOOKUP(Table1[[#This Row],[customer_ID]],'Company Names'!A:B,2,0)</f>
        <v>Bosco, Gutkowski and Strosin</v>
      </c>
      <c r="D162">
        <v>613092852</v>
      </c>
      <c r="E162" s="1">
        <v>44262</v>
      </c>
      <c r="F162" s="1">
        <v>44292</v>
      </c>
      <c r="G162">
        <v>9034</v>
      </c>
      <c r="H162">
        <v>0</v>
      </c>
      <c r="I162" t="str">
        <f>IF(Table1[[#This Row],[disputed]]=1,"Yes","No")</f>
        <v>No</v>
      </c>
      <c r="J162">
        <v>0</v>
      </c>
      <c r="K162" t="str">
        <f>IF(Table1[[#This Row],[disputed]]=0, "no dispute", IF(Table1[[#This Row],[dispute_loss]]=0, "won","lost"))</f>
        <v>no dispute</v>
      </c>
      <c r="L162" s="1">
        <v>44294</v>
      </c>
      <c r="M162">
        <v>32</v>
      </c>
      <c r="N162">
        <v>2</v>
      </c>
    </row>
    <row r="163" spans="1:14" x14ac:dyDescent="0.3">
      <c r="A163" t="s">
        <v>17</v>
      </c>
      <c r="B163" t="s">
        <v>33</v>
      </c>
      <c r="C163" t="str">
        <f>VLOOKUP(Table1[[#This Row],[customer_ID]],'Company Names'!A:B,2,0)</f>
        <v>Grimes - Bode</v>
      </c>
      <c r="D163">
        <v>617172736</v>
      </c>
      <c r="E163" s="1">
        <v>44289</v>
      </c>
      <c r="F163" s="1">
        <v>44319</v>
      </c>
      <c r="G163">
        <v>7779</v>
      </c>
      <c r="H163">
        <v>1</v>
      </c>
      <c r="I163" t="str">
        <f>IF(Table1[[#This Row],[disputed]]=1,"Yes","No")</f>
        <v>Yes</v>
      </c>
      <c r="J163">
        <v>0</v>
      </c>
      <c r="K163" t="str">
        <f>IF(Table1[[#This Row],[disputed]]=0, "no dispute", IF(Table1[[#This Row],[dispute_loss]]=0, "won","lost"))</f>
        <v>won</v>
      </c>
      <c r="L163" s="1">
        <v>44319</v>
      </c>
      <c r="M163">
        <v>30</v>
      </c>
      <c r="N163">
        <v>0</v>
      </c>
    </row>
    <row r="164" spans="1:14" x14ac:dyDescent="0.3">
      <c r="A164" t="s">
        <v>17</v>
      </c>
      <c r="B164" t="s">
        <v>18</v>
      </c>
      <c r="C164" t="str">
        <f>VLOOKUP(Table1[[#This Row],[customer_ID]],'Company Names'!A:B,2,0)</f>
        <v>Gislason, Rice and Hilpert</v>
      </c>
      <c r="D164">
        <v>620329407</v>
      </c>
      <c r="E164" s="1">
        <v>44242</v>
      </c>
      <c r="F164" s="1">
        <v>44272</v>
      </c>
      <c r="G164">
        <v>7650</v>
      </c>
      <c r="H164">
        <v>1</v>
      </c>
      <c r="I164" t="str">
        <f>IF(Table1[[#This Row],[disputed]]=1,"Yes","No")</f>
        <v>Yes</v>
      </c>
      <c r="J164">
        <v>0</v>
      </c>
      <c r="K164" t="str">
        <f>IF(Table1[[#This Row],[disputed]]=0, "no dispute", IF(Table1[[#This Row],[dispute_loss]]=0, "won","lost"))</f>
        <v>won</v>
      </c>
      <c r="L164" s="1">
        <v>44287</v>
      </c>
      <c r="M164">
        <v>45</v>
      </c>
      <c r="N164">
        <v>15</v>
      </c>
    </row>
    <row r="165" spans="1:14" x14ac:dyDescent="0.3">
      <c r="A165" t="s">
        <v>13</v>
      </c>
      <c r="B165" t="s">
        <v>95</v>
      </c>
      <c r="C165" t="str">
        <f>VLOOKUP(Table1[[#This Row],[customer_ID]],'Company Names'!A:B,2,0)</f>
        <v>Rempel - Morar</v>
      </c>
      <c r="D165">
        <v>624274413</v>
      </c>
      <c r="E165" s="1">
        <v>44422</v>
      </c>
      <c r="F165" s="1">
        <v>44452</v>
      </c>
      <c r="G165">
        <v>4409</v>
      </c>
      <c r="H165">
        <v>0</v>
      </c>
      <c r="I165" t="str">
        <f>IF(Table1[[#This Row],[disputed]]=1,"Yes","No")</f>
        <v>No</v>
      </c>
      <c r="J165">
        <v>0</v>
      </c>
      <c r="K165" t="str">
        <f>IF(Table1[[#This Row],[disputed]]=0, "no dispute", IF(Table1[[#This Row],[dispute_loss]]=0, "won","lost"))</f>
        <v>no dispute</v>
      </c>
      <c r="L165" s="1">
        <v>44463</v>
      </c>
      <c r="M165">
        <v>41</v>
      </c>
      <c r="N165">
        <v>11</v>
      </c>
    </row>
    <row r="166" spans="1:14" x14ac:dyDescent="0.3">
      <c r="A166" t="s">
        <v>22</v>
      </c>
      <c r="B166" t="s">
        <v>78</v>
      </c>
      <c r="C166" t="str">
        <f>VLOOKUP(Table1[[#This Row],[customer_ID]],'Company Names'!A:B,2,0)</f>
        <v>Muller, Gaylord and Pollich</v>
      </c>
      <c r="D166">
        <v>627613977</v>
      </c>
      <c r="E166" s="1">
        <v>43927</v>
      </c>
      <c r="F166" s="1">
        <v>43957</v>
      </c>
      <c r="G166">
        <v>3567</v>
      </c>
      <c r="H166">
        <v>0</v>
      </c>
      <c r="I166" t="str">
        <f>IF(Table1[[#This Row],[disputed]]=1,"Yes","No")</f>
        <v>No</v>
      </c>
      <c r="J166">
        <v>0</v>
      </c>
      <c r="K166" t="str">
        <f>IF(Table1[[#This Row],[disputed]]=0, "no dispute", IF(Table1[[#This Row],[dispute_loss]]=0, "won","lost"))</f>
        <v>no dispute</v>
      </c>
      <c r="L166" s="1">
        <v>43954</v>
      </c>
      <c r="M166">
        <v>27</v>
      </c>
      <c r="N166">
        <v>0</v>
      </c>
    </row>
    <row r="167" spans="1:14" x14ac:dyDescent="0.3">
      <c r="A167" t="s">
        <v>20</v>
      </c>
      <c r="B167" t="s">
        <v>25</v>
      </c>
      <c r="C167" t="str">
        <f>VLOOKUP(Table1[[#This Row],[customer_ID]],'Company Names'!A:B,2,0)</f>
        <v>Homenick - Tromp</v>
      </c>
      <c r="D167">
        <v>631345640</v>
      </c>
      <c r="E167" s="1">
        <v>44458</v>
      </c>
      <c r="F167" s="1">
        <v>44488</v>
      </c>
      <c r="G167">
        <v>2362</v>
      </c>
      <c r="H167">
        <v>0</v>
      </c>
      <c r="I167" t="str">
        <f>IF(Table1[[#This Row],[disputed]]=1,"Yes","No")</f>
        <v>No</v>
      </c>
      <c r="J167">
        <v>0</v>
      </c>
      <c r="K167" t="str">
        <f>IF(Table1[[#This Row],[disputed]]=0, "no dispute", IF(Table1[[#This Row],[dispute_loss]]=0, "won","lost"))</f>
        <v>no dispute</v>
      </c>
      <c r="L167" s="1">
        <v>44482</v>
      </c>
      <c r="M167">
        <v>24</v>
      </c>
      <c r="N167">
        <v>0</v>
      </c>
    </row>
    <row r="168" spans="1:14" x14ac:dyDescent="0.3">
      <c r="A168" t="s">
        <v>22</v>
      </c>
      <c r="B168" t="s">
        <v>96</v>
      </c>
      <c r="C168" t="str">
        <f>VLOOKUP(Table1[[#This Row],[customer_ID]],'Company Names'!A:B,2,0)</f>
        <v>Schuppe Inc</v>
      </c>
      <c r="D168">
        <v>633253847</v>
      </c>
      <c r="E168" s="1">
        <v>44287</v>
      </c>
      <c r="F168" s="1">
        <v>44317</v>
      </c>
      <c r="G168">
        <v>5095</v>
      </c>
      <c r="H168">
        <v>0</v>
      </c>
      <c r="I168" t="str">
        <f>IF(Table1[[#This Row],[disputed]]=1,"Yes","No")</f>
        <v>No</v>
      </c>
      <c r="J168">
        <v>0</v>
      </c>
      <c r="K168" t="str">
        <f>IF(Table1[[#This Row],[disputed]]=0, "no dispute", IF(Table1[[#This Row],[dispute_loss]]=0, "won","lost"))</f>
        <v>no dispute</v>
      </c>
      <c r="L168" s="1">
        <v>44311</v>
      </c>
      <c r="M168">
        <v>24</v>
      </c>
      <c r="N168">
        <v>0</v>
      </c>
    </row>
    <row r="169" spans="1:14" x14ac:dyDescent="0.3">
      <c r="A169" t="s">
        <v>22</v>
      </c>
      <c r="B169" t="s">
        <v>96</v>
      </c>
      <c r="C169" t="str">
        <f>VLOOKUP(Table1[[#This Row],[customer_ID]],'Company Names'!A:B,2,0)</f>
        <v>Schuppe Inc</v>
      </c>
      <c r="D169">
        <v>640587193</v>
      </c>
      <c r="E169" s="1">
        <v>44189</v>
      </c>
      <c r="F169" s="1">
        <v>44219</v>
      </c>
      <c r="G169">
        <v>6418</v>
      </c>
      <c r="H169">
        <v>0</v>
      </c>
      <c r="I169" t="str">
        <f>IF(Table1[[#This Row],[disputed]]=1,"Yes","No")</f>
        <v>No</v>
      </c>
      <c r="J169">
        <v>0</v>
      </c>
      <c r="K169" t="str">
        <f>IF(Table1[[#This Row],[disputed]]=0, "no dispute", IF(Table1[[#This Row],[dispute_loss]]=0, "won","lost"))</f>
        <v>no dispute</v>
      </c>
      <c r="L169" s="1">
        <v>44214</v>
      </c>
      <c r="M169">
        <v>25</v>
      </c>
      <c r="N169">
        <v>0</v>
      </c>
    </row>
    <row r="170" spans="1:14" x14ac:dyDescent="0.3">
      <c r="A170" t="s">
        <v>13</v>
      </c>
      <c r="B170" t="s">
        <v>84</v>
      </c>
      <c r="C170" t="str">
        <f>VLOOKUP(Table1[[#This Row],[customer_ID]],'Company Names'!A:B,2,0)</f>
        <v>Schultz, Wiegand and Kling</v>
      </c>
      <c r="D170">
        <v>641122100</v>
      </c>
      <c r="E170" s="1">
        <v>44138</v>
      </c>
      <c r="F170" s="1">
        <v>44168</v>
      </c>
      <c r="G170">
        <v>4901</v>
      </c>
      <c r="H170">
        <v>0</v>
      </c>
      <c r="I170" t="str">
        <f>IF(Table1[[#This Row],[disputed]]=1,"Yes","No")</f>
        <v>No</v>
      </c>
      <c r="J170">
        <v>0</v>
      </c>
      <c r="K170" t="str">
        <f>IF(Table1[[#This Row],[disputed]]=0, "no dispute", IF(Table1[[#This Row],[dispute_loss]]=0, "won","lost"))</f>
        <v>no dispute</v>
      </c>
      <c r="L170" s="1">
        <v>44163</v>
      </c>
      <c r="M170">
        <v>25</v>
      </c>
      <c r="N170">
        <v>0</v>
      </c>
    </row>
    <row r="171" spans="1:14" x14ac:dyDescent="0.3">
      <c r="A171" t="s">
        <v>11</v>
      </c>
      <c r="B171" t="s">
        <v>45</v>
      </c>
      <c r="C171" t="str">
        <f>VLOOKUP(Table1[[#This Row],[customer_ID]],'Company Names'!A:B,2,0)</f>
        <v>Bosco and Sons</v>
      </c>
      <c r="D171">
        <v>641300165</v>
      </c>
      <c r="E171" s="1">
        <v>44451</v>
      </c>
      <c r="F171" s="1">
        <v>44481</v>
      </c>
      <c r="G171">
        <v>9457</v>
      </c>
      <c r="H171">
        <v>1</v>
      </c>
      <c r="I171" t="str">
        <f>IF(Table1[[#This Row],[disputed]]=1,"Yes","No")</f>
        <v>Yes</v>
      </c>
      <c r="J171">
        <v>0</v>
      </c>
      <c r="K171" t="str">
        <f>IF(Table1[[#This Row],[disputed]]=0, "no dispute", IF(Table1[[#This Row],[dispute_loss]]=0, "won","lost"))</f>
        <v>won</v>
      </c>
      <c r="L171" s="1">
        <v>44483</v>
      </c>
      <c r="M171">
        <v>32</v>
      </c>
      <c r="N171">
        <v>2</v>
      </c>
    </row>
    <row r="172" spans="1:14" x14ac:dyDescent="0.3">
      <c r="A172" t="s">
        <v>17</v>
      </c>
      <c r="B172" t="s">
        <v>42</v>
      </c>
      <c r="C172" t="str">
        <f>VLOOKUP(Table1[[#This Row],[customer_ID]],'Company Names'!A:B,2,0)</f>
        <v>Ortiz - Schiller</v>
      </c>
      <c r="D172">
        <v>641436694</v>
      </c>
      <c r="E172" s="1">
        <v>44238</v>
      </c>
      <c r="F172" s="1">
        <v>44268</v>
      </c>
      <c r="G172">
        <v>2637</v>
      </c>
      <c r="H172">
        <v>0</v>
      </c>
      <c r="I172" t="str">
        <f>IF(Table1[[#This Row],[disputed]]=1,"Yes","No")</f>
        <v>No</v>
      </c>
      <c r="J172">
        <v>0</v>
      </c>
      <c r="K172" t="str">
        <f>IF(Table1[[#This Row],[disputed]]=0, "no dispute", IF(Table1[[#This Row],[dispute_loss]]=0, "won","lost"))</f>
        <v>no dispute</v>
      </c>
      <c r="L172" s="1">
        <v>44259</v>
      </c>
      <c r="M172">
        <v>21</v>
      </c>
      <c r="N172">
        <v>0</v>
      </c>
    </row>
    <row r="173" spans="1:14" x14ac:dyDescent="0.3">
      <c r="A173" t="s">
        <v>11</v>
      </c>
      <c r="B173" t="s">
        <v>76</v>
      </c>
      <c r="C173" t="str">
        <f>VLOOKUP(Table1[[#This Row],[customer_ID]],'Company Names'!A:B,2,0)</f>
        <v>Graham, D'Amore and Tromp</v>
      </c>
      <c r="D173">
        <v>642684114</v>
      </c>
      <c r="E173" s="1">
        <v>44002</v>
      </c>
      <c r="F173" s="1">
        <v>44032</v>
      </c>
      <c r="G173">
        <v>6336</v>
      </c>
      <c r="H173">
        <v>0</v>
      </c>
      <c r="I173" t="str">
        <f>IF(Table1[[#This Row],[disputed]]=1,"Yes","No")</f>
        <v>No</v>
      </c>
      <c r="J173">
        <v>0</v>
      </c>
      <c r="K173" t="str">
        <f>IF(Table1[[#This Row],[disputed]]=0, "no dispute", IF(Table1[[#This Row],[dispute_loss]]=0, "won","lost"))</f>
        <v>no dispute</v>
      </c>
      <c r="L173" s="1">
        <v>44020</v>
      </c>
      <c r="M173">
        <v>18</v>
      </c>
      <c r="N173">
        <v>0</v>
      </c>
    </row>
    <row r="174" spans="1:14" x14ac:dyDescent="0.3">
      <c r="A174" t="s">
        <v>11</v>
      </c>
      <c r="B174" t="s">
        <v>57</v>
      </c>
      <c r="C174" t="str">
        <f>VLOOKUP(Table1[[#This Row],[customer_ID]],'Company Names'!A:B,2,0)</f>
        <v>Koch LLC</v>
      </c>
      <c r="D174">
        <v>645045061</v>
      </c>
      <c r="E174" s="1">
        <v>44130</v>
      </c>
      <c r="F174" s="1">
        <v>44160</v>
      </c>
      <c r="G174">
        <v>4318</v>
      </c>
      <c r="H174">
        <v>0</v>
      </c>
      <c r="I174" t="str">
        <f>IF(Table1[[#This Row],[disputed]]=1,"Yes","No")</f>
        <v>No</v>
      </c>
      <c r="J174">
        <v>0</v>
      </c>
      <c r="K174" t="str">
        <f>IF(Table1[[#This Row],[disputed]]=0, "no dispute", IF(Table1[[#This Row],[dispute_loss]]=0, "won","lost"))</f>
        <v>no dispute</v>
      </c>
      <c r="L174" s="1">
        <v>44159</v>
      </c>
      <c r="M174">
        <v>29</v>
      </c>
      <c r="N174">
        <v>0</v>
      </c>
    </row>
    <row r="175" spans="1:14" x14ac:dyDescent="0.3">
      <c r="A175" t="s">
        <v>11</v>
      </c>
      <c r="B175" t="s">
        <v>44</v>
      </c>
      <c r="C175" t="str">
        <f>VLOOKUP(Table1[[#This Row],[customer_ID]],'Company Names'!A:B,2,0)</f>
        <v>Pacocha Inc</v>
      </c>
      <c r="D175">
        <v>647569317</v>
      </c>
      <c r="E175" s="1">
        <v>44489</v>
      </c>
      <c r="F175" s="1">
        <v>44519</v>
      </c>
      <c r="G175">
        <v>9257</v>
      </c>
      <c r="H175">
        <v>0</v>
      </c>
      <c r="I175" t="str">
        <f>IF(Table1[[#This Row],[disputed]]=1,"Yes","No")</f>
        <v>No</v>
      </c>
      <c r="J175">
        <v>0</v>
      </c>
      <c r="K175" t="str">
        <f>IF(Table1[[#This Row],[disputed]]=0, "no dispute", IF(Table1[[#This Row],[dispute_loss]]=0, "won","lost"))</f>
        <v>no dispute</v>
      </c>
      <c r="L175" s="1">
        <v>44501</v>
      </c>
      <c r="M175">
        <v>12</v>
      </c>
      <c r="N175">
        <v>0</v>
      </c>
    </row>
    <row r="176" spans="1:14" x14ac:dyDescent="0.3">
      <c r="A176" t="s">
        <v>17</v>
      </c>
      <c r="B176" t="s">
        <v>42</v>
      </c>
      <c r="C176" t="str">
        <f>VLOOKUP(Table1[[#This Row],[customer_ID]],'Company Names'!A:B,2,0)</f>
        <v>Ortiz - Schiller</v>
      </c>
      <c r="D176">
        <v>649688883</v>
      </c>
      <c r="E176" s="1">
        <v>44503</v>
      </c>
      <c r="F176" s="1">
        <v>44533</v>
      </c>
      <c r="G176">
        <v>5214</v>
      </c>
      <c r="H176">
        <v>0</v>
      </c>
      <c r="I176" t="str">
        <f>IF(Table1[[#This Row],[disputed]]=1,"Yes","No")</f>
        <v>No</v>
      </c>
      <c r="J176">
        <v>0</v>
      </c>
      <c r="K176" t="str">
        <f>IF(Table1[[#This Row],[disputed]]=0, "no dispute", IF(Table1[[#This Row],[dispute_loss]]=0, "won","lost"))</f>
        <v>no dispute</v>
      </c>
      <c r="L176" s="1">
        <v>44528</v>
      </c>
      <c r="M176">
        <v>25</v>
      </c>
      <c r="N176">
        <v>0</v>
      </c>
    </row>
    <row r="177" spans="1:14" x14ac:dyDescent="0.3">
      <c r="A177" t="s">
        <v>11</v>
      </c>
      <c r="B177" t="s">
        <v>54</v>
      </c>
      <c r="C177" t="str">
        <f>VLOOKUP(Table1[[#This Row],[customer_ID]],'Company Names'!A:B,2,0)</f>
        <v>Emmerich - Swift</v>
      </c>
      <c r="D177">
        <v>649771974</v>
      </c>
      <c r="E177" s="1">
        <v>44312</v>
      </c>
      <c r="F177" s="1">
        <v>44342</v>
      </c>
      <c r="G177">
        <v>6835</v>
      </c>
      <c r="H177">
        <v>0</v>
      </c>
      <c r="I177" t="str">
        <f>IF(Table1[[#This Row],[disputed]]=1,"Yes","No")</f>
        <v>No</v>
      </c>
      <c r="J177">
        <v>0</v>
      </c>
      <c r="K177" t="str">
        <f>IF(Table1[[#This Row],[disputed]]=0, "no dispute", IF(Table1[[#This Row],[dispute_loss]]=0, "won","lost"))</f>
        <v>no dispute</v>
      </c>
      <c r="L177" s="1">
        <v>44323</v>
      </c>
      <c r="M177">
        <v>11</v>
      </c>
      <c r="N177">
        <v>0</v>
      </c>
    </row>
    <row r="178" spans="1:14" x14ac:dyDescent="0.3">
      <c r="A178" t="s">
        <v>17</v>
      </c>
      <c r="B178" t="s">
        <v>52</v>
      </c>
      <c r="C178" t="str">
        <f>VLOOKUP(Table1[[#This Row],[customer_ID]],'Company Names'!A:B,2,0)</f>
        <v>Barrows, Kessler and Howe</v>
      </c>
      <c r="D178">
        <v>658936368</v>
      </c>
      <c r="E178" s="1">
        <v>44333</v>
      </c>
      <c r="F178" s="1">
        <v>44363</v>
      </c>
      <c r="G178">
        <v>6982</v>
      </c>
      <c r="H178">
        <v>0</v>
      </c>
      <c r="I178" t="str">
        <f>IF(Table1[[#This Row],[disputed]]=1,"Yes","No")</f>
        <v>No</v>
      </c>
      <c r="J178">
        <v>0</v>
      </c>
      <c r="K178" t="str">
        <f>IF(Table1[[#This Row],[disputed]]=0, "no dispute", IF(Table1[[#This Row],[dispute_loss]]=0, "won","lost"))</f>
        <v>no dispute</v>
      </c>
      <c r="L178" s="1">
        <v>44350</v>
      </c>
      <c r="M178">
        <v>17</v>
      </c>
      <c r="N178">
        <v>0</v>
      </c>
    </row>
    <row r="179" spans="1:14" x14ac:dyDescent="0.3">
      <c r="A179" t="s">
        <v>13</v>
      </c>
      <c r="B179" t="s">
        <v>75</v>
      </c>
      <c r="C179" t="str">
        <f>VLOOKUP(Table1[[#This Row],[customer_ID]],'Company Names'!A:B,2,0)</f>
        <v>Metz, Gottlieb and Effertz</v>
      </c>
      <c r="D179">
        <v>8664445095</v>
      </c>
      <c r="E179" s="1">
        <v>43882</v>
      </c>
      <c r="F179" s="1">
        <v>43912</v>
      </c>
      <c r="G179">
        <v>7619</v>
      </c>
      <c r="H179">
        <v>1</v>
      </c>
      <c r="I179" t="str">
        <f>IF(Table1[[#This Row],[disputed]]=1,"Yes","No")</f>
        <v>Yes</v>
      </c>
      <c r="J179">
        <v>0</v>
      </c>
      <c r="K179" t="str">
        <f>IF(Table1[[#This Row],[disputed]]=0, "no dispute", IF(Table1[[#This Row],[dispute_loss]]=0, "won","lost"))</f>
        <v>won</v>
      </c>
      <c r="L179" s="1">
        <v>43924</v>
      </c>
      <c r="M179">
        <v>42</v>
      </c>
      <c r="N179">
        <v>12</v>
      </c>
    </row>
    <row r="180" spans="1:14" x14ac:dyDescent="0.3">
      <c r="A180" t="s">
        <v>17</v>
      </c>
      <c r="B180" t="s">
        <v>97</v>
      </c>
      <c r="C180" t="str">
        <f>VLOOKUP(Table1[[#This Row],[customer_ID]],'Company Names'!A:B,2,0)</f>
        <v>Kemmer LLC</v>
      </c>
      <c r="D180">
        <v>666874152</v>
      </c>
      <c r="E180" s="1">
        <v>44061</v>
      </c>
      <c r="F180" s="1">
        <v>44091</v>
      </c>
      <c r="G180">
        <v>5738</v>
      </c>
      <c r="H180">
        <v>1</v>
      </c>
      <c r="I180" t="str">
        <f>IF(Table1[[#This Row],[disputed]]=1,"Yes","No")</f>
        <v>Yes</v>
      </c>
      <c r="J180">
        <v>0</v>
      </c>
      <c r="K180" t="str">
        <f>IF(Table1[[#This Row],[disputed]]=0, "no dispute", IF(Table1[[#This Row],[dispute_loss]]=0, "won","lost"))</f>
        <v>won</v>
      </c>
      <c r="L180" s="1">
        <v>44103</v>
      </c>
      <c r="M180">
        <v>42</v>
      </c>
      <c r="N180">
        <v>12</v>
      </c>
    </row>
    <row r="181" spans="1:14" x14ac:dyDescent="0.3">
      <c r="A181" t="s">
        <v>11</v>
      </c>
      <c r="B181" t="s">
        <v>57</v>
      </c>
      <c r="C181" t="str">
        <f>VLOOKUP(Table1[[#This Row],[customer_ID]],'Company Names'!A:B,2,0)</f>
        <v>Koch LLC</v>
      </c>
      <c r="D181">
        <v>672948510</v>
      </c>
      <c r="E181" s="1">
        <v>44144</v>
      </c>
      <c r="F181" s="1">
        <v>44174</v>
      </c>
      <c r="G181">
        <v>5737</v>
      </c>
      <c r="H181">
        <v>0</v>
      </c>
      <c r="I181" t="str">
        <f>IF(Table1[[#This Row],[disputed]]=1,"Yes","No")</f>
        <v>No</v>
      </c>
      <c r="J181">
        <v>0</v>
      </c>
      <c r="K181" t="str">
        <f>IF(Table1[[#This Row],[disputed]]=0, "no dispute", IF(Table1[[#This Row],[dispute_loss]]=0, "won","lost"))</f>
        <v>no dispute</v>
      </c>
      <c r="L181" s="1">
        <v>44170</v>
      </c>
      <c r="M181">
        <v>26</v>
      </c>
      <c r="N181">
        <v>0</v>
      </c>
    </row>
    <row r="182" spans="1:14" x14ac:dyDescent="0.3">
      <c r="A182" t="s">
        <v>17</v>
      </c>
      <c r="B182" t="s">
        <v>28</v>
      </c>
      <c r="C182" t="str">
        <f>VLOOKUP(Table1[[#This Row],[customer_ID]],'Company Names'!A:B,2,0)</f>
        <v>Halvorson and Sons</v>
      </c>
      <c r="D182">
        <v>674518601</v>
      </c>
      <c r="E182" s="1">
        <v>44040</v>
      </c>
      <c r="F182" s="1">
        <v>44070</v>
      </c>
      <c r="G182">
        <v>9442</v>
      </c>
      <c r="H182">
        <v>0</v>
      </c>
      <c r="I182" t="str">
        <f>IF(Table1[[#This Row],[disputed]]=1,"Yes","No")</f>
        <v>No</v>
      </c>
      <c r="J182">
        <v>0</v>
      </c>
      <c r="K182" t="str">
        <f>IF(Table1[[#This Row],[disputed]]=0, "no dispute", IF(Table1[[#This Row],[dispute_loss]]=0, "won","lost"))</f>
        <v>no dispute</v>
      </c>
      <c r="L182" s="1">
        <v>44061</v>
      </c>
      <c r="M182">
        <v>21</v>
      </c>
      <c r="N182">
        <v>0</v>
      </c>
    </row>
    <row r="183" spans="1:14" x14ac:dyDescent="0.3">
      <c r="A183" t="s">
        <v>17</v>
      </c>
      <c r="B183" t="s">
        <v>98</v>
      </c>
      <c r="C183" t="str">
        <f>VLOOKUP(Table1[[#This Row],[customer_ID]],'Company Names'!A:B,2,0)</f>
        <v>Wolf LLC</v>
      </c>
      <c r="D183">
        <v>676551273</v>
      </c>
      <c r="E183" s="1">
        <v>44117</v>
      </c>
      <c r="F183" s="1">
        <v>44147</v>
      </c>
      <c r="G183">
        <v>8274</v>
      </c>
      <c r="H183">
        <v>0</v>
      </c>
      <c r="I183" t="str">
        <f>IF(Table1[[#This Row],[disputed]]=1,"Yes","No")</f>
        <v>No</v>
      </c>
      <c r="J183">
        <v>0</v>
      </c>
      <c r="K183" t="str">
        <f>IF(Table1[[#This Row],[disputed]]=0, "no dispute", IF(Table1[[#This Row],[dispute_loss]]=0, "won","lost"))</f>
        <v>no dispute</v>
      </c>
      <c r="L183" s="1">
        <v>44166</v>
      </c>
      <c r="M183">
        <v>49</v>
      </c>
      <c r="N183">
        <v>19</v>
      </c>
    </row>
    <row r="184" spans="1:14" x14ac:dyDescent="0.3">
      <c r="A184" t="s">
        <v>22</v>
      </c>
      <c r="B184" t="s">
        <v>99</v>
      </c>
      <c r="C184" t="str">
        <f>VLOOKUP(Table1[[#This Row],[customer_ID]],'Company Names'!A:B,2,0)</f>
        <v>Durgan - Hamill</v>
      </c>
      <c r="D184">
        <v>678458928</v>
      </c>
      <c r="E184" s="1">
        <v>44064</v>
      </c>
      <c r="F184" s="1">
        <v>44094</v>
      </c>
      <c r="G184">
        <v>6774</v>
      </c>
      <c r="H184">
        <v>0</v>
      </c>
      <c r="I184" t="str">
        <f>IF(Table1[[#This Row],[disputed]]=1,"Yes","No")</f>
        <v>No</v>
      </c>
      <c r="J184">
        <v>0</v>
      </c>
      <c r="K184" t="str">
        <f>IF(Table1[[#This Row],[disputed]]=0, "no dispute", IF(Table1[[#This Row],[dispute_loss]]=0, "won","lost"))</f>
        <v>no dispute</v>
      </c>
      <c r="L184" s="1">
        <v>44081</v>
      </c>
      <c r="M184">
        <v>17</v>
      </c>
      <c r="N184">
        <v>0</v>
      </c>
    </row>
    <row r="185" spans="1:14" x14ac:dyDescent="0.3">
      <c r="A185" t="s">
        <v>22</v>
      </c>
      <c r="B185" t="s">
        <v>100</v>
      </c>
      <c r="C185" t="str">
        <f>VLOOKUP(Table1[[#This Row],[customer_ID]],'Company Names'!A:B,2,0)</f>
        <v>Stark - Paucek</v>
      </c>
      <c r="D185">
        <v>679404840</v>
      </c>
      <c r="E185" s="1">
        <v>44476</v>
      </c>
      <c r="F185" s="1">
        <v>44506</v>
      </c>
      <c r="G185">
        <v>4973</v>
      </c>
      <c r="H185">
        <v>0</v>
      </c>
      <c r="I185" t="str">
        <f>IF(Table1[[#This Row],[disputed]]=1,"Yes","No")</f>
        <v>No</v>
      </c>
      <c r="J185">
        <v>0</v>
      </c>
      <c r="K185" t="str">
        <f>IF(Table1[[#This Row],[disputed]]=0, "no dispute", IF(Table1[[#This Row],[dispute_loss]]=0, "won","lost"))</f>
        <v>no dispute</v>
      </c>
      <c r="L185" s="1">
        <v>44486</v>
      </c>
      <c r="M185">
        <v>10</v>
      </c>
      <c r="N185">
        <v>0</v>
      </c>
    </row>
    <row r="186" spans="1:14" x14ac:dyDescent="0.3">
      <c r="A186" t="s">
        <v>17</v>
      </c>
      <c r="B186" t="s">
        <v>101</v>
      </c>
      <c r="C186" t="str">
        <f>VLOOKUP(Table1[[#This Row],[customer_ID]],'Company Names'!A:B,2,0)</f>
        <v>Daugherty LLC</v>
      </c>
      <c r="D186">
        <v>681101344</v>
      </c>
      <c r="E186" s="1">
        <v>44070</v>
      </c>
      <c r="F186" s="1">
        <v>44100</v>
      </c>
      <c r="G186">
        <v>8506</v>
      </c>
      <c r="H186">
        <v>0</v>
      </c>
      <c r="I186" t="str">
        <f>IF(Table1[[#This Row],[disputed]]=1,"Yes","No")</f>
        <v>No</v>
      </c>
      <c r="J186">
        <v>0</v>
      </c>
      <c r="K186" t="str">
        <f>IF(Table1[[#This Row],[disputed]]=0, "no dispute", IF(Table1[[#This Row],[dispute_loss]]=0, "won","lost"))</f>
        <v>no dispute</v>
      </c>
      <c r="L186" s="1">
        <v>44096</v>
      </c>
      <c r="M186">
        <v>26</v>
      </c>
      <c r="N186">
        <v>0</v>
      </c>
    </row>
    <row r="187" spans="1:14" x14ac:dyDescent="0.3">
      <c r="A187" t="s">
        <v>13</v>
      </c>
      <c r="B187" t="s">
        <v>27</v>
      </c>
      <c r="C187" t="str">
        <f>VLOOKUP(Table1[[#This Row],[customer_ID]],'Company Names'!A:B,2,0)</f>
        <v>Ryan Inc</v>
      </c>
      <c r="D187">
        <v>1839518389</v>
      </c>
      <c r="E187" s="1">
        <v>43885</v>
      </c>
      <c r="F187" s="1">
        <v>43915</v>
      </c>
      <c r="G187">
        <v>4476</v>
      </c>
      <c r="H187">
        <v>1</v>
      </c>
      <c r="I187" t="str">
        <f>IF(Table1[[#This Row],[disputed]]=1,"Yes","No")</f>
        <v>Yes</v>
      </c>
      <c r="J187">
        <v>0</v>
      </c>
      <c r="K187" t="str">
        <f>IF(Table1[[#This Row],[disputed]]=0, "no dispute", IF(Table1[[#This Row],[dispute_loss]]=0, "won","lost"))</f>
        <v>won</v>
      </c>
      <c r="L187" s="1">
        <v>43916</v>
      </c>
      <c r="M187">
        <v>31</v>
      </c>
      <c r="N187">
        <v>1</v>
      </c>
    </row>
    <row r="188" spans="1:14" x14ac:dyDescent="0.3">
      <c r="A188" t="s">
        <v>22</v>
      </c>
      <c r="B188" t="s">
        <v>67</v>
      </c>
      <c r="C188" t="str">
        <f>VLOOKUP(Table1[[#This Row],[customer_ID]],'Company Names'!A:B,2,0)</f>
        <v>Kemmer Inc</v>
      </c>
      <c r="D188">
        <v>684720070</v>
      </c>
      <c r="E188" s="1">
        <v>43924</v>
      </c>
      <c r="F188" s="1">
        <v>43954</v>
      </c>
      <c r="G188">
        <v>6625</v>
      </c>
      <c r="H188">
        <v>1</v>
      </c>
      <c r="I188" t="str">
        <f>IF(Table1[[#This Row],[disputed]]=1,"Yes","No")</f>
        <v>Yes</v>
      </c>
      <c r="J188">
        <v>0</v>
      </c>
      <c r="K188" t="str">
        <f>IF(Table1[[#This Row],[disputed]]=0, "no dispute", IF(Table1[[#This Row],[dispute_loss]]=0, "won","lost"))</f>
        <v>won</v>
      </c>
      <c r="L188" s="1">
        <v>43966</v>
      </c>
      <c r="M188">
        <v>42</v>
      </c>
      <c r="N188">
        <v>12</v>
      </c>
    </row>
    <row r="189" spans="1:14" x14ac:dyDescent="0.3">
      <c r="A189" t="s">
        <v>13</v>
      </c>
      <c r="B189" t="s">
        <v>71</v>
      </c>
      <c r="C189" t="str">
        <f>VLOOKUP(Table1[[#This Row],[customer_ID]],'Company Names'!A:B,2,0)</f>
        <v>Murphy Inc</v>
      </c>
      <c r="D189">
        <v>6114978639</v>
      </c>
      <c r="E189" s="1">
        <v>43885</v>
      </c>
      <c r="F189" s="1">
        <v>43915</v>
      </c>
      <c r="G189">
        <v>7276</v>
      </c>
      <c r="H189">
        <v>1</v>
      </c>
      <c r="I189" t="str">
        <f>IF(Table1[[#This Row],[disputed]]=1,"Yes","No")</f>
        <v>Yes</v>
      </c>
      <c r="J189">
        <v>0</v>
      </c>
      <c r="K189" t="str">
        <f>IF(Table1[[#This Row],[disputed]]=0, "no dispute", IF(Table1[[#This Row],[dispute_loss]]=0, "won","lost"))</f>
        <v>won</v>
      </c>
      <c r="L189" s="1">
        <v>43909</v>
      </c>
      <c r="M189">
        <v>24</v>
      </c>
      <c r="N189">
        <v>0</v>
      </c>
    </row>
    <row r="190" spans="1:14" x14ac:dyDescent="0.3">
      <c r="A190" t="s">
        <v>17</v>
      </c>
      <c r="B190" t="s">
        <v>101</v>
      </c>
      <c r="C190" t="str">
        <f>VLOOKUP(Table1[[#This Row],[customer_ID]],'Company Names'!A:B,2,0)</f>
        <v>Daugherty LLC</v>
      </c>
      <c r="D190">
        <v>689403769</v>
      </c>
      <c r="E190" s="1">
        <v>44468</v>
      </c>
      <c r="F190" s="1">
        <v>44498</v>
      </c>
      <c r="G190">
        <v>7609</v>
      </c>
      <c r="H190">
        <v>1</v>
      </c>
      <c r="I190" t="str">
        <f>IF(Table1[[#This Row],[disputed]]=1,"Yes","No")</f>
        <v>Yes</v>
      </c>
      <c r="J190">
        <v>0</v>
      </c>
      <c r="K190" t="str">
        <f>IF(Table1[[#This Row],[disputed]]=0, "no dispute", IF(Table1[[#This Row],[dispute_loss]]=0, "won","lost"))</f>
        <v>won</v>
      </c>
      <c r="L190" s="1">
        <v>44511</v>
      </c>
      <c r="M190">
        <v>43</v>
      </c>
      <c r="N190">
        <v>13</v>
      </c>
    </row>
    <row r="191" spans="1:14" x14ac:dyDescent="0.3">
      <c r="A191" t="s">
        <v>13</v>
      </c>
      <c r="B191" t="s">
        <v>75</v>
      </c>
      <c r="C191" t="str">
        <f>VLOOKUP(Table1[[#This Row],[customer_ID]],'Company Names'!A:B,2,0)</f>
        <v>Metz, Gottlieb and Effertz</v>
      </c>
      <c r="D191">
        <v>3840426166</v>
      </c>
      <c r="E191" s="1">
        <v>43888</v>
      </c>
      <c r="F191" s="1">
        <v>43918</v>
      </c>
      <c r="G191">
        <v>7089</v>
      </c>
      <c r="H191">
        <v>1</v>
      </c>
      <c r="I191" t="str">
        <f>IF(Table1[[#This Row],[disputed]]=1,"Yes","No")</f>
        <v>Yes</v>
      </c>
      <c r="J191">
        <v>0</v>
      </c>
      <c r="K191" t="str">
        <f>IF(Table1[[#This Row],[disputed]]=0, "no dispute", IF(Table1[[#This Row],[dispute_loss]]=0, "won","lost"))</f>
        <v>won</v>
      </c>
      <c r="L191" s="1">
        <v>43934</v>
      </c>
      <c r="M191">
        <v>46</v>
      </c>
      <c r="N191">
        <v>16</v>
      </c>
    </row>
    <row r="192" spans="1:14" x14ac:dyDescent="0.3">
      <c r="A192" t="s">
        <v>11</v>
      </c>
      <c r="B192" t="s">
        <v>31</v>
      </c>
      <c r="C192" t="str">
        <f>VLOOKUP(Table1[[#This Row],[customer_ID]],'Company Names'!A:B,2,0)</f>
        <v>McGlynn, Rutherford and Schiller</v>
      </c>
      <c r="D192">
        <v>703104577</v>
      </c>
      <c r="E192" s="1">
        <v>44286</v>
      </c>
      <c r="F192" s="1">
        <v>44316</v>
      </c>
      <c r="G192">
        <v>7349</v>
      </c>
      <c r="H192">
        <v>0</v>
      </c>
      <c r="I192" t="str">
        <f>IF(Table1[[#This Row],[disputed]]=1,"Yes","No")</f>
        <v>No</v>
      </c>
      <c r="J192">
        <v>0</v>
      </c>
      <c r="K192" t="str">
        <f>IF(Table1[[#This Row],[disputed]]=0, "no dispute", IF(Table1[[#This Row],[dispute_loss]]=0, "won","lost"))</f>
        <v>no dispute</v>
      </c>
      <c r="L192" s="1">
        <v>44288</v>
      </c>
      <c r="M192">
        <v>2</v>
      </c>
      <c r="N192">
        <v>0</v>
      </c>
    </row>
    <row r="193" spans="1:14" x14ac:dyDescent="0.3">
      <c r="A193" t="s">
        <v>13</v>
      </c>
      <c r="B193" t="s">
        <v>27</v>
      </c>
      <c r="C193" t="str">
        <f>VLOOKUP(Table1[[#This Row],[customer_ID]],'Company Names'!A:B,2,0)</f>
        <v>Ryan Inc</v>
      </c>
      <c r="D193">
        <v>704405155</v>
      </c>
      <c r="E193" s="1">
        <v>43949</v>
      </c>
      <c r="F193" s="1">
        <v>43979</v>
      </c>
      <c r="G193">
        <v>6734</v>
      </c>
      <c r="H193">
        <v>0</v>
      </c>
      <c r="I193" t="str">
        <f>IF(Table1[[#This Row],[disputed]]=1,"Yes","No")</f>
        <v>No</v>
      </c>
      <c r="J193">
        <v>0</v>
      </c>
      <c r="K193" t="str">
        <f>IF(Table1[[#This Row],[disputed]]=0, "no dispute", IF(Table1[[#This Row],[dispute_loss]]=0, "won","lost"))</f>
        <v>no dispute</v>
      </c>
      <c r="L193" s="1">
        <v>43966</v>
      </c>
      <c r="M193">
        <v>17</v>
      </c>
      <c r="N193">
        <v>0</v>
      </c>
    </row>
    <row r="194" spans="1:14" x14ac:dyDescent="0.3">
      <c r="A194" t="s">
        <v>13</v>
      </c>
      <c r="B194" t="s">
        <v>51</v>
      </c>
      <c r="C194" t="str">
        <f>VLOOKUP(Table1[[#This Row],[customer_ID]],'Company Names'!A:B,2,0)</f>
        <v>Kilback Inc</v>
      </c>
      <c r="D194">
        <v>705084741</v>
      </c>
      <c r="E194" s="1">
        <v>44318</v>
      </c>
      <c r="F194" s="1">
        <v>44348</v>
      </c>
      <c r="G194">
        <v>5639</v>
      </c>
      <c r="H194">
        <v>0</v>
      </c>
      <c r="I194" t="str">
        <f>IF(Table1[[#This Row],[disputed]]=1,"Yes","No")</f>
        <v>No</v>
      </c>
      <c r="J194">
        <v>0</v>
      </c>
      <c r="K194" t="str">
        <f>IF(Table1[[#This Row],[disputed]]=0, "no dispute", IF(Table1[[#This Row],[dispute_loss]]=0, "won","lost"))</f>
        <v>no dispute</v>
      </c>
      <c r="L194" s="1">
        <v>44344</v>
      </c>
      <c r="M194">
        <v>26</v>
      </c>
      <c r="N194">
        <v>0</v>
      </c>
    </row>
    <row r="195" spans="1:14" x14ac:dyDescent="0.3">
      <c r="A195" t="s">
        <v>13</v>
      </c>
      <c r="B195" t="s">
        <v>71</v>
      </c>
      <c r="C195" t="str">
        <f>VLOOKUP(Table1[[#This Row],[customer_ID]],'Company Names'!A:B,2,0)</f>
        <v>Murphy Inc</v>
      </c>
      <c r="D195">
        <v>6198121107</v>
      </c>
      <c r="E195" s="1">
        <v>43894</v>
      </c>
      <c r="F195" s="1">
        <v>43924</v>
      </c>
      <c r="G195">
        <v>6249</v>
      </c>
      <c r="H195">
        <v>1</v>
      </c>
      <c r="I195" t="str">
        <f>IF(Table1[[#This Row],[disputed]]=1,"Yes","No")</f>
        <v>Yes</v>
      </c>
      <c r="J195">
        <v>0</v>
      </c>
      <c r="K195" t="str">
        <f>IF(Table1[[#This Row],[disputed]]=0, "no dispute", IF(Table1[[#This Row],[dispute_loss]]=0, "won","lost"))</f>
        <v>won</v>
      </c>
      <c r="L195" s="1">
        <v>43925</v>
      </c>
      <c r="M195">
        <v>31</v>
      </c>
      <c r="N195">
        <v>1</v>
      </c>
    </row>
    <row r="196" spans="1:14" x14ac:dyDescent="0.3">
      <c r="A196" t="s">
        <v>20</v>
      </c>
      <c r="B196" t="s">
        <v>102</v>
      </c>
      <c r="C196" t="str">
        <f>VLOOKUP(Table1[[#This Row],[customer_ID]],'Company Names'!A:B,2,0)</f>
        <v>Bogisich, Gorczany and Gislason</v>
      </c>
      <c r="D196">
        <v>725765758</v>
      </c>
      <c r="E196" s="1">
        <v>43929</v>
      </c>
      <c r="F196" s="1">
        <v>43959</v>
      </c>
      <c r="G196">
        <v>7671</v>
      </c>
      <c r="H196">
        <v>1</v>
      </c>
      <c r="I196" t="str">
        <f>IF(Table1[[#This Row],[disputed]]=1,"Yes","No")</f>
        <v>Yes</v>
      </c>
      <c r="J196">
        <v>0</v>
      </c>
      <c r="K196" t="str">
        <f>IF(Table1[[#This Row],[disputed]]=0, "no dispute", IF(Table1[[#This Row],[dispute_loss]]=0, "won","lost"))</f>
        <v>won</v>
      </c>
      <c r="L196" s="1">
        <v>43976</v>
      </c>
      <c r="M196">
        <v>47</v>
      </c>
      <c r="N196">
        <v>17</v>
      </c>
    </row>
    <row r="197" spans="1:14" x14ac:dyDescent="0.3">
      <c r="A197" t="s">
        <v>22</v>
      </c>
      <c r="B197" t="s">
        <v>47</v>
      </c>
      <c r="C197" t="str">
        <f>VLOOKUP(Table1[[#This Row],[customer_ID]],'Company Names'!A:B,2,0)</f>
        <v>Bergnaum - Weimann</v>
      </c>
      <c r="D197">
        <v>726197794</v>
      </c>
      <c r="E197" s="1">
        <v>44297</v>
      </c>
      <c r="F197" s="1">
        <v>44327</v>
      </c>
      <c r="G197">
        <v>4194</v>
      </c>
      <c r="H197">
        <v>1</v>
      </c>
      <c r="I197" t="str">
        <f>IF(Table1[[#This Row],[disputed]]=1,"Yes","No")</f>
        <v>Yes</v>
      </c>
      <c r="J197">
        <v>0</v>
      </c>
      <c r="K197" t="str">
        <f>IF(Table1[[#This Row],[disputed]]=0, "no dispute", IF(Table1[[#This Row],[dispute_loss]]=0, "won","lost"))</f>
        <v>won</v>
      </c>
      <c r="L197" s="1">
        <v>44338</v>
      </c>
      <c r="M197">
        <v>41</v>
      </c>
      <c r="N197">
        <v>11</v>
      </c>
    </row>
    <row r="198" spans="1:14" x14ac:dyDescent="0.3">
      <c r="A198" t="s">
        <v>17</v>
      </c>
      <c r="B198" t="s">
        <v>97</v>
      </c>
      <c r="C198" t="str">
        <f>VLOOKUP(Table1[[#This Row],[customer_ID]],'Company Names'!A:B,2,0)</f>
        <v>Kemmer LLC</v>
      </c>
      <c r="D198">
        <v>728378151</v>
      </c>
      <c r="E198" s="1">
        <v>44372</v>
      </c>
      <c r="F198" s="1">
        <v>44402</v>
      </c>
      <c r="G198">
        <v>8068</v>
      </c>
      <c r="H198">
        <v>1</v>
      </c>
      <c r="I198" t="str">
        <f>IF(Table1[[#This Row],[disputed]]=1,"Yes","No")</f>
        <v>Yes</v>
      </c>
      <c r="J198">
        <v>0</v>
      </c>
      <c r="K198" t="str">
        <f>IF(Table1[[#This Row],[disputed]]=0, "no dispute", IF(Table1[[#This Row],[dispute_loss]]=0, "won","lost"))</f>
        <v>won</v>
      </c>
      <c r="L198" s="1">
        <v>44416</v>
      </c>
      <c r="M198">
        <v>44</v>
      </c>
      <c r="N198">
        <v>14</v>
      </c>
    </row>
    <row r="199" spans="1:14" x14ac:dyDescent="0.3">
      <c r="A199" t="s">
        <v>17</v>
      </c>
      <c r="B199" t="s">
        <v>37</v>
      </c>
      <c r="C199" t="str">
        <f>VLOOKUP(Table1[[#This Row],[customer_ID]],'Company Names'!A:B,2,0)</f>
        <v>Morissette LLC</v>
      </c>
      <c r="D199">
        <v>733170200</v>
      </c>
      <c r="E199" s="1">
        <v>44174</v>
      </c>
      <c r="F199" s="1">
        <v>44204</v>
      </c>
      <c r="G199">
        <v>7171</v>
      </c>
      <c r="H199">
        <v>0</v>
      </c>
      <c r="I199" t="str">
        <f>IF(Table1[[#This Row],[disputed]]=1,"Yes","No")</f>
        <v>No</v>
      </c>
      <c r="J199">
        <v>0</v>
      </c>
      <c r="K199" t="str">
        <f>IF(Table1[[#This Row],[disputed]]=0, "no dispute", IF(Table1[[#This Row],[dispute_loss]]=0, "won","lost"))</f>
        <v>no dispute</v>
      </c>
      <c r="L199" s="1">
        <v>44194</v>
      </c>
      <c r="M199">
        <v>20</v>
      </c>
      <c r="N199">
        <v>0</v>
      </c>
    </row>
    <row r="200" spans="1:14" x14ac:dyDescent="0.3">
      <c r="A200" t="s">
        <v>20</v>
      </c>
      <c r="B200" t="s">
        <v>69</v>
      </c>
      <c r="C200" t="str">
        <f>VLOOKUP(Table1[[#This Row],[customer_ID]],'Company Names'!A:B,2,0)</f>
        <v>Kulas, Mante and Reichert</v>
      </c>
      <c r="D200">
        <v>739678368</v>
      </c>
      <c r="E200" s="1">
        <v>44381</v>
      </c>
      <c r="F200" s="1">
        <v>44411</v>
      </c>
      <c r="G200">
        <v>4236</v>
      </c>
      <c r="H200">
        <v>0</v>
      </c>
      <c r="I200" t="str">
        <f>IF(Table1[[#This Row],[disputed]]=1,"Yes","No")</f>
        <v>No</v>
      </c>
      <c r="J200">
        <v>0</v>
      </c>
      <c r="K200" t="str">
        <f>IF(Table1[[#This Row],[disputed]]=0, "no dispute", IF(Table1[[#This Row],[dispute_loss]]=0, "won","lost"))</f>
        <v>no dispute</v>
      </c>
      <c r="L200" s="1">
        <v>44414</v>
      </c>
      <c r="M200">
        <v>33</v>
      </c>
      <c r="N200">
        <v>3</v>
      </c>
    </row>
    <row r="201" spans="1:14" x14ac:dyDescent="0.3">
      <c r="A201" t="s">
        <v>20</v>
      </c>
      <c r="B201" t="s">
        <v>21</v>
      </c>
      <c r="C201" t="str">
        <f>VLOOKUP(Table1[[#This Row],[customer_ID]],'Company Names'!A:B,2,0)</f>
        <v>Turner and Sons</v>
      </c>
      <c r="D201">
        <v>744801013</v>
      </c>
      <c r="E201" s="1">
        <v>44256</v>
      </c>
      <c r="F201" s="1">
        <v>44286</v>
      </c>
      <c r="G201">
        <v>6104</v>
      </c>
      <c r="H201">
        <v>0</v>
      </c>
      <c r="I201" t="str">
        <f>IF(Table1[[#This Row],[disputed]]=1,"Yes","No")</f>
        <v>No</v>
      </c>
      <c r="J201">
        <v>0</v>
      </c>
      <c r="K201" t="str">
        <f>IF(Table1[[#This Row],[disputed]]=0, "no dispute", IF(Table1[[#This Row],[dispute_loss]]=0, "won","lost"))</f>
        <v>no dispute</v>
      </c>
      <c r="L201" s="1">
        <v>44293</v>
      </c>
      <c r="M201">
        <v>37</v>
      </c>
      <c r="N201">
        <v>7</v>
      </c>
    </row>
    <row r="202" spans="1:14" x14ac:dyDescent="0.3">
      <c r="A202" t="s">
        <v>11</v>
      </c>
      <c r="B202" t="s">
        <v>87</v>
      </c>
      <c r="C202" t="str">
        <f>VLOOKUP(Table1[[#This Row],[customer_ID]],'Company Names'!A:B,2,0)</f>
        <v>Steuber Inc</v>
      </c>
      <c r="D202">
        <v>744808791</v>
      </c>
      <c r="E202" s="1">
        <v>44178</v>
      </c>
      <c r="F202" s="1">
        <v>44208</v>
      </c>
      <c r="G202">
        <v>5391</v>
      </c>
      <c r="H202">
        <v>0</v>
      </c>
      <c r="I202" t="str">
        <f>IF(Table1[[#This Row],[disputed]]=1,"Yes","No")</f>
        <v>No</v>
      </c>
      <c r="J202">
        <v>0</v>
      </c>
      <c r="K202" t="str">
        <f>IF(Table1[[#This Row],[disputed]]=0, "no dispute", IF(Table1[[#This Row],[dispute_loss]]=0, "won","lost"))</f>
        <v>no dispute</v>
      </c>
      <c r="L202" s="1">
        <v>44193</v>
      </c>
      <c r="M202">
        <v>15</v>
      </c>
      <c r="N202">
        <v>0</v>
      </c>
    </row>
    <row r="203" spans="1:14" x14ac:dyDescent="0.3">
      <c r="A203" t="s">
        <v>22</v>
      </c>
      <c r="B203" t="s">
        <v>103</v>
      </c>
      <c r="C203" t="str">
        <f>VLOOKUP(Table1[[#This Row],[customer_ID]],'Company Names'!A:B,2,0)</f>
        <v>Bernier - Mueller</v>
      </c>
      <c r="D203">
        <v>748230672</v>
      </c>
      <c r="E203" s="1">
        <v>44327</v>
      </c>
      <c r="F203" s="1">
        <v>44357</v>
      </c>
      <c r="G203">
        <v>5301</v>
      </c>
      <c r="H203">
        <v>0</v>
      </c>
      <c r="I203" t="str">
        <f>IF(Table1[[#This Row],[disputed]]=1,"Yes","No")</f>
        <v>No</v>
      </c>
      <c r="J203">
        <v>0</v>
      </c>
      <c r="K203" t="str">
        <f>IF(Table1[[#This Row],[disputed]]=0, "no dispute", IF(Table1[[#This Row],[dispute_loss]]=0, "won","lost"))</f>
        <v>no dispute</v>
      </c>
      <c r="L203" s="1">
        <v>44352</v>
      </c>
      <c r="M203">
        <v>25</v>
      </c>
      <c r="N203">
        <v>0</v>
      </c>
    </row>
    <row r="204" spans="1:14" x14ac:dyDescent="0.3">
      <c r="A204" t="s">
        <v>22</v>
      </c>
      <c r="B204" t="s">
        <v>47</v>
      </c>
      <c r="C204" t="str">
        <f>VLOOKUP(Table1[[#This Row],[customer_ID]],'Company Names'!A:B,2,0)</f>
        <v>Bergnaum - Weimann</v>
      </c>
      <c r="D204">
        <v>750411142</v>
      </c>
      <c r="E204" s="1">
        <v>44162</v>
      </c>
      <c r="F204" s="1">
        <v>44192</v>
      </c>
      <c r="G204">
        <v>5971</v>
      </c>
      <c r="H204">
        <v>0</v>
      </c>
      <c r="I204" t="str">
        <f>IF(Table1[[#This Row],[disputed]]=1,"Yes","No")</f>
        <v>No</v>
      </c>
      <c r="J204">
        <v>0</v>
      </c>
      <c r="K204" t="str">
        <f>IF(Table1[[#This Row],[disputed]]=0, "no dispute", IF(Table1[[#This Row],[dispute_loss]]=0, "won","lost"))</f>
        <v>no dispute</v>
      </c>
      <c r="L204" s="1">
        <v>44194</v>
      </c>
      <c r="M204">
        <v>32</v>
      </c>
      <c r="N204">
        <v>2</v>
      </c>
    </row>
    <row r="205" spans="1:14" x14ac:dyDescent="0.3">
      <c r="A205" t="s">
        <v>13</v>
      </c>
      <c r="B205" t="s">
        <v>27</v>
      </c>
      <c r="C205" t="str">
        <f>VLOOKUP(Table1[[#This Row],[customer_ID]],'Company Names'!A:B,2,0)</f>
        <v>Ryan Inc</v>
      </c>
      <c r="D205">
        <v>750477087</v>
      </c>
      <c r="E205" s="1">
        <v>44128</v>
      </c>
      <c r="F205" s="1">
        <v>44158</v>
      </c>
      <c r="G205">
        <v>9488</v>
      </c>
      <c r="H205">
        <v>0</v>
      </c>
      <c r="I205" t="str">
        <f>IF(Table1[[#This Row],[disputed]]=1,"Yes","No")</f>
        <v>No</v>
      </c>
      <c r="J205">
        <v>0</v>
      </c>
      <c r="K205" t="str">
        <f>IF(Table1[[#This Row],[disputed]]=0, "no dispute", IF(Table1[[#This Row],[dispute_loss]]=0, "won","lost"))</f>
        <v>no dispute</v>
      </c>
      <c r="L205" s="1">
        <v>44130</v>
      </c>
      <c r="M205">
        <v>2</v>
      </c>
      <c r="N205">
        <v>0</v>
      </c>
    </row>
    <row r="206" spans="1:14" x14ac:dyDescent="0.3">
      <c r="A206" t="s">
        <v>22</v>
      </c>
      <c r="B206" t="s">
        <v>58</v>
      </c>
      <c r="C206" t="str">
        <f>VLOOKUP(Table1[[#This Row],[customer_ID]],'Company Names'!A:B,2,0)</f>
        <v>Bashirian Inc</v>
      </c>
      <c r="D206">
        <v>755429128</v>
      </c>
      <c r="E206" s="1">
        <v>44475</v>
      </c>
      <c r="F206" s="1">
        <v>44505</v>
      </c>
      <c r="G206">
        <v>4312</v>
      </c>
      <c r="H206">
        <v>1</v>
      </c>
      <c r="I206" t="str">
        <f>IF(Table1[[#This Row],[disputed]]=1,"Yes","No")</f>
        <v>Yes</v>
      </c>
      <c r="J206">
        <v>0</v>
      </c>
      <c r="K206" t="str">
        <f>IF(Table1[[#This Row],[disputed]]=0, "no dispute", IF(Table1[[#This Row],[dispute_loss]]=0, "won","lost"))</f>
        <v>won</v>
      </c>
      <c r="L206" s="1">
        <v>44510</v>
      </c>
      <c r="M206">
        <v>35</v>
      </c>
      <c r="N206">
        <v>5</v>
      </c>
    </row>
    <row r="207" spans="1:14" x14ac:dyDescent="0.3">
      <c r="A207" t="s">
        <v>20</v>
      </c>
      <c r="B207" t="s">
        <v>63</v>
      </c>
      <c r="C207" t="str">
        <f>VLOOKUP(Table1[[#This Row],[customer_ID]],'Company Names'!A:B,2,0)</f>
        <v>Hauck - Hodkiewicz</v>
      </c>
      <c r="D207">
        <v>760825845</v>
      </c>
      <c r="E207" s="1">
        <v>44418</v>
      </c>
      <c r="F207" s="1">
        <v>44448</v>
      </c>
      <c r="G207">
        <v>4058</v>
      </c>
      <c r="H207">
        <v>0</v>
      </c>
      <c r="I207" t="str">
        <f>IF(Table1[[#This Row],[disputed]]=1,"Yes","No")</f>
        <v>No</v>
      </c>
      <c r="J207">
        <v>0</v>
      </c>
      <c r="K207" t="str">
        <f>IF(Table1[[#This Row],[disputed]]=0, "no dispute", IF(Table1[[#This Row],[dispute_loss]]=0, "won","lost"))</f>
        <v>no dispute</v>
      </c>
      <c r="L207" s="1">
        <v>44457</v>
      </c>
      <c r="M207">
        <v>39</v>
      </c>
      <c r="N207">
        <v>9</v>
      </c>
    </row>
    <row r="208" spans="1:14" x14ac:dyDescent="0.3">
      <c r="A208" t="s">
        <v>22</v>
      </c>
      <c r="B208" t="s">
        <v>103</v>
      </c>
      <c r="C208" t="str">
        <f>VLOOKUP(Table1[[#This Row],[customer_ID]],'Company Names'!A:B,2,0)</f>
        <v>Bernier - Mueller</v>
      </c>
      <c r="D208">
        <v>761602627</v>
      </c>
      <c r="E208" s="1">
        <v>44446</v>
      </c>
      <c r="F208" s="1">
        <v>44476</v>
      </c>
      <c r="G208">
        <v>6416</v>
      </c>
      <c r="H208">
        <v>1</v>
      </c>
      <c r="I208" t="str">
        <f>IF(Table1[[#This Row],[disputed]]=1,"Yes","No")</f>
        <v>Yes</v>
      </c>
      <c r="J208">
        <v>0</v>
      </c>
      <c r="K208" t="str">
        <f>IF(Table1[[#This Row],[disputed]]=0, "no dispute", IF(Table1[[#This Row],[dispute_loss]]=0, "won","lost"))</f>
        <v>won</v>
      </c>
      <c r="L208" s="1">
        <v>44487</v>
      </c>
      <c r="M208">
        <v>41</v>
      </c>
      <c r="N208">
        <v>11</v>
      </c>
    </row>
    <row r="209" spans="1:14" x14ac:dyDescent="0.3">
      <c r="A209" t="s">
        <v>11</v>
      </c>
      <c r="B209" t="s">
        <v>48</v>
      </c>
      <c r="C209" t="str">
        <f>VLOOKUP(Table1[[#This Row],[customer_ID]],'Company Names'!A:B,2,0)</f>
        <v>Hauck Group</v>
      </c>
      <c r="D209">
        <v>762698565</v>
      </c>
      <c r="E209" s="1">
        <v>43963</v>
      </c>
      <c r="F209" s="1">
        <v>43993</v>
      </c>
      <c r="G209">
        <v>7470</v>
      </c>
      <c r="H209">
        <v>0</v>
      </c>
      <c r="I209" t="str">
        <f>IF(Table1[[#This Row],[disputed]]=1,"Yes","No")</f>
        <v>No</v>
      </c>
      <c r="J209">
        <v>0</v>
      </c>
      <c r="K209" t="str">
        <f>IF(Table1[[#This Row],[disputed]]=0, "no dispute", IF(Table1[[#This Row],[dispute_loss]]=0, "won","lost"))</f>
        <v>no dispute</v>
      </c>
      <c r="L209" s="1">
        <v>43986</v>
      </c>
      <c r="M209">
        <v>23</v>
      </c>
      <c r="N209">
        <v>0</v>
      </c>
    </row>
    <row r="210" spans="1:14" x14ac:dyDescent="0.3">
      <c r="A210" t="s">
        <v>17</v>
      </c>
      <c r="B210" t="s">
        <v>34</v>
      </c>
      <c r="C210" t="str">
        <f>VLOOKUP(Table1[[#This Row],[customer_ID]],'Company Names'!A:B,2,0)</f>
        <v>Rosenbaum LLC</v>
      </c>
      <c r="D210">
        <v>764361492</v>
      </c>
      <c r="E210" s="1">
        <v>44152</v>
      </c>
      <c r="F210" s="1">
        <v>44182</v>
      </c>
      <c r="G210">
        <v>6380</v>
      </c>
      <c r="H210">
        <v>1</v>
      </c>
      <c r="I210" t="str">
        <f>IF(Table1[[#This Row],[disputed]]=1,"Yes","No")</f>
        <v>Yes</v>
      </c>
      <c r="J210">
        <v>1</v>
      </c>
      <c r="K210" t="str">
        <f>IF(Table1[[#This Row],[disputed]]=0, "no dispute", IF(Table1[[#This Row],[dispute_loss]]=0, "won","lost"))</f>
        <v>lost</v>
      </c>
      <c r="L210" s="1">
        <v>44201</v>
      </c>
      <c r="M210">
        <v>49</v>
      </c>
      <c r="N210">
        <v>19</v>
      </c>
    </row>
    <row r="211" spans="1:14" x14ac:dyDescent="0.3">
      <c r="A211" t="s">
        <v>13</v>
      </c>
      <c r="B211" t="s">
        <v>29</v>
      </c>
      <c r="C211" t="str">
        <f>VLOOKUP(Table1[[#This Row],[customer_ID]],'Company Names'!A:B,2,0)</f>
        <v>O'Conner - Botsford</v>
      </c>
      <c r="D211">
        <v>3961518373</v>
      </c>
      <c r="E211" s="1">
        <v>43895</v>
      </c>
      <c r="F211" s="1">
        <v>43925</v>
      </c>
      <c r="G211">
        <v>6866</v>
      </c>
      <c r="H211">
        <v>1</v>
      </c>
      <c r="I211" t="str">
        <f>IF(Table1[[#This Row],[disputed]]=1,"Yes","No")</f>
        <v>Yes</v>
      </c>
      <c r="J211">
        <v>0</v>
      </c>
      <c r="K211" t="str">
        <f>IF(Table1[[#This Row],[disputed]]=0, "no dispute", IF(Table1[[#This Row],[dispute_loss]]=0, "won","lost"))</f>
        <v>won</v>
      </c>
      <c r="L211" s="1">
        <v>43943</v>
      </c>
      <c r="M211">
        <v>48</v>
      </c>
      <c r="N211">
        <v>18</v>
      </c>
    </row>
    <row r="212" spans="1:14" x14ac:dyDescent="0.3">
      <c r="A212" t="s">
        <v>17</v>
      </c>
      <c r="B212" t="s">
        <v>52</v>
      </c>
      <c r="C212" t="str">
        <f>VLOOKUP(Table1[[#This Row],[customer_ID]],'Company Names'!A:B,2,0)</f>
        <v>Barrows, Kessler and Howe</v>
      </c>
      <c r="D212">
        <v>773493683</v>
      </c>
      <c r="E212" s="1">
        <v>44454</v>
      </c>
      <c r="F212" s="1">
        <v>44484</v>
      </c>
      <c r="G212">
        <v>6536</v>
      </c>
      <c r="H212">
        <v>1</v>
      </c>
      <c r="I212" t="str">
        <f>IF(Table1[[#This Row],[disputed]]=1,"Yes","No")</f>
        <v>Yes</v>
      </c>
      <c r="J212">
        <v>0</v>
      </c>
      <c r="K212" t="str">
        <f>IF(Table1[[#This Row],[disputed]]=0, "no dispute", IF(Table1[[#This Row],[dispute_loss]]=0, "won","lost"))</f>
        <v>won</v>
      </c>
      <c r="L212" s="1">
        <v>44490</v>
      </c>
      <c r="M212">
        <v>36</v>
      </c>
      <c r="N212">
        <v>6</v>
      </c>
    </row>
    <row r="213" spans="1:14" x14ac:dyDescent="0.3">
      <c r="A213" t="s">
        <v>13</v>
      </c>
      <c r="B213" t="s">
        <v>92</v>
      </c>
      <c r="C213" t="str">
        <f>VLOOKUP(Table1[[#This Row],[customer_ID]],'Company Names'!A:B,2,0)</f>
        <v>Mueller and Sons</v>
      </c>
      <c r="D213">
        <v>775479959</v>
      </c>
      <c r="E213" s="1">
        <v>44440</v>
      </c>
      <c r="F213" s="1">
        <v>44470</v>
      </c>
      <c r="G213">
        <v>6590</v>
      </c>
      <c r="H213">
        <v>0</v>
      </c>
      <c r="I213" t="str">
        <f>IF(Table1[[#This Row],[disputed]]=1,"Yes","No")</f>
        <v>No</v>
      </c>
      <c r="J213">
        <v>0</v>
      </c>
      <c r="K213" t="str">
        <f>IF(Table1[[#This Row],[disputed]]=0, "no dispute", IF(Table1[[#This Row],[dispute_loss]]=0, "won","lost"))</f>
        <v>no dispute</v>
      </c>
      <c r="L213" s="1">
        <v>44472</v>
      </c>
      <c r="M213">
        <v>32</v>
      </c>
      <c r="N213">
        <v>2</v>
      </c>
    </row>
    <row r="214" spans="1:14" x14ac:dyDescent="0.3">
      <c r="A214" t="s">
        <v>13</v>
      </c>
      <c r="B214" t="s">
        <v>71</v>
      </c>
      <c r="C214" t="str">
        <f>VLOOKUP(Table1[[#This Row],[customer_ID]],'Company Names'!A:B,2,0)</f>
        <v>Murphy Inc</v>
      </c>
      <c r="D214">
        <v>7496830993</v>
      </c>
      <c r="E214" s="1">
        <v>43900</v>
      </c>
      <c r="F214" s="1">
        <v>43930</v>
      </c>
      <c r="G214">
        <v>7533</v>
      </c>
      <c r="H214">
        <v>1</v>
      </c>
      <c r="I214" t="str">
        <f>IF(Table1[[#This Row],[disputed]]=1,"Yes","No")</f>
        <v>Yes</v>
      </c>
      <c r="J214">
        <v>0</v>
      </c>
      <c r="K214" t="str">
        <f>IF(Table1[[#This Row],[disputed]]=0, "no dispute", IF(Table1[[#This Row],[dispute_loss]]=0, "won","lost"))</f>
        <v>won</v>
      </c>
      <c r="L214" s="1">
        <v>43929</v>
      </c>
      <c r="M214">
        <v>29</v>
      </c>
      <c r="N214">
        <v>0</v>
      </c>
    </row>
    <row r="215" spans="1:14" x14ac:dyDescent="0.3">
      <c r="A215" t="s">
        <v>22</v>
      </c>
      <c r="B215" t="s">
        <v>82</v>
      </c>
      <c r="C215" t="str">
        <f>VLOOKUP(Table1[[#This Row],[customer_ID]],'Company Names'!A:B,2,0)</f>
        <v>Veum, Erdman and Zieme</v>
      </c>
      <c r="D215">
        <v>784468555</v>
      </c>
      <c r="E215" s="1">
        <v>44464</v>
      </c>
      <c r="F215" s="1">
        <v>44494</v>
      </c>
      <c r="G215">
        <v>1890</v>
      </c>
      <c r="H215">
        <v>1</v>
      </c>
      <c r="I215" t="str">
        <f>IF(Table1[[#This Row],[disputed]]=1,"Yes","No")</f>
        <v>Yes</v>
      </c>
      <c r="J215">
        <v>0</v>
      </c>
      <c r="K215" t="str">
        <f>IF(Table1[[#This Row],[disputed]]=0, "no dispute", IF(Table1[[#This Row],[dispute_loss]]=0, "won","lost"))</f>
        <v>won</v>
      </c>
      <c r="L215" s="1">
        <v>44494</v>
      </c>
      <c r="M215">
        <v>30</v>
      </c>
      <c r="N215">
        <v>0</v>
      </c>
    </row>
    <row r="216" spans="1:14" x14ac:dyDescent="0.3">
      <c r="A216" t="s">
        <v>13</v>
      </c>
      <c r="B216" t="s">
        <v>104</v>
      </c>
      <c r="C216" t="str">
        <f>VLOOKUP(Table1[[#This Row],[customer_ID]],'Company Names'!A:B,2,0)</f>
        <v>Little, Konopelski and Hackett</v>
      </c>
      <c r="D216">
        <v>3969347325</v>
      </c>
      <c r="E216" s="1">
        <v>43901</v>
      </c>
      <c r="F216" s="1">
        <v>43931</v>
      </c>
      <c r="G216">
        <v>6119</v>
      </c>
      <c r="H216">
        <v>1</v>
      </c>
      <c r="I216" t="str">
        <f>IF(Table1[[#This Row],[disputed]]=1,"Yes","No")</f>
        <v>Yes</v>
      </c>
      <c r="J216">
        <v>0</v>
      </c>
      <c r="K216" t="str">
        <f>IF(Table1[[#This Row],[disputed]]=0, "no dispute", IF(Table1[[#This Row],[dispute_loss]]=0, "won","lost"))</f>
        <v>won</v>
      </c>
      <c r="L216" s="1">
        <v>43942</v>
      </c>
      <c r="M216">
        <v>41</v>
      </c>
      <c r="N216">
        <v>11</v>
      </c>
    </row>
    <row r="217" spans="1:14" x14ac:dyDescent="0.3">
      <c r="A217" t="s">
        <v>13</v>
      </c>
      <c r="B217" t="s">
        <v>104</v>
      </c>
      <c r="C217" t="str">
        <f>VLOOKUP(Table1[[#This Row],[customer_ID]],'Company Names'!A:B,2,0)</f>
        <v>Little, Konopelski and Hackett</v>
      </c>
      <c r="D217">
        <v>816501620</v>
      </c>
      <c r="E217" s="1">
        <v>44063</v>
      </c>
      <c r="F217" s="1">
        <v>44093</v>
      </c>
      <c r="G217">
        <v>3382</v>
      </c>
      <c r="H217">
        <v>0</v>
      </c>
      <c r="I217" t="str">
        <f>IF(Table1[[#This Row],[disputed]]=1,"Yes","No")</f>
        <v>No</v>
      </c>
      <c r="J217">
        <v>0</v>
      </c>
      <c r="K217" t="str">
        <f>IF(Table1[[#This Row],[disputed]]=0, "no dispute", IF(Table1[[#This Row],[dispute_loss]]=0, "won","lost"))</f>
        <v>no dispute</v>
      </c>
      <c r="L217" s="1">
        <v>44081</v>
      </c>
      <c r="M217">
        <v>18</v>
      </c>
      <c r="N217">
        <v>0</v>
      </c>
    </row>
    <row r="218" spans="1:14" x14ac:dyDescent="0.3">
      <c r="A218" t="s">
        <v>11</v>
      </c>
      <c r="B218" t="s">
        <v>87</v>
      </c>
      <c r="C218" t="str">
        <f>VLOOKUP(Table1[[#This Row],[customer_ID]],'Company Names'!A:B,2,0)</f>
        <v>Steuber Inc</v>
      </c>
      <c r="D218">
        <v>818753502</v>
      </c>
      <c r="E218" s="1">
        <v>44211</v>
      </c>
      <c r="F218" s="1">
        <v>44241</v>
      </c>
      <c r="G218">
        <v>4818</v>
      </c>
      <c r="H218">
        <v>0</v>
      </c>
      <c r="I218" t="str">
        <f>IF(Table1[[#This Row],[disputed]]=1,"Yes","No")</f>
        <v>No</v>
      </c>
      <c r="J218">
        <v>0</v>
      </c>
      <c r="K218" t="str">
        <f>IF(Table1[[#This Row],[disputed]]=0, "no dispute", IF(Table1[[#This Row],[dispute_loss]]=0, "won","lost"))</f>
        <v>no dispute</v>
      </c>
      <c r="L218" s="1">
        <v>44231</v>
      </c>
      <c r="M218">
        <v>20</v>
      </c>
      <c r="N218">
        <v>0</v>
      </c>
    </row>
    <row r="219" spans="1:14" x14ac:dyDescent="0.3">
      <c r="A219" t="s">
        <v>13</v>
      </c>
      <c r="B219" t="s">
        <v>41</v>
      </c>
      <c r="C219" t="str">
        <f>VLOOKUP(Table1[[#This Row],[customer_ID]],'Company Names'!A:B,2,0)</f>
        <v>Stanton, Labadie and Roberts</v>
      </c>
      <c r="D219">
        <v>1070459520</v>
      </c>
      <c r="E219" s="1">
        <v>43904</v>
      </c>
      <c r="F219" s="1">
        <v>43934</v>
      </c>
      <c r="G219">
        <v>8610</v>
      </c>
      <c r="H219">
        <v>1</v>
      </c>
      <c r="I219" t="str">
        <f>IF(Table1[[#This Row],[disputed]]=1,"Yes","No")</f>
        <v>Yes</v>
      </c>
      <c r="J219">
        <v>0</v>
      </c>
      <c r="K219" t="str">
        <f>IF(Table1[[#This Row],[disputed]]=0, "no dispute", IF(Table1[[#This Row],[dispute_loss]]=0, "won","lost"))</f>
        <v>won</v>
      </c>
      <c r="L219" s="1">
        <v>43949</v>
      </c>
      <c r="M219">
        <v>45</v>
      </c>
      <c r="N219">
        <v>15</v>
      </c>
    </row>
    <row r="220" spans="1:14" x14ac:dyDescent="0.3">
      <c r="A220" t="s">
        <v>11</v>
      </c>
      <c r="B220" t="s">
        <v>105</v>
      </c>
      <c r="C220" t="str">
        <f>VLOOKUP(Table1[[#This Row],[customer_ID]],'Company Names'!A:B,2,0)</f>
        <v>Terry - Johns</v>
      </c>
      <c r="D220">
        <v>826558350</v>
      </c>
      <c r="E220" s="1">
        <v>44371</v>
      </c>
      <c r="F220" s="1">
        <v>44401</v>
      </c>
      <c r="G220">
        <v>4968</v>
      </c>
      <c r="H220">
        <v>0</v>
      </c>
      <c r="I220" t="str">
        <f>IF(Table1[[#This Row],[disputed]]=1,"Yes","No")</f>
        <v>No</v>
      </c>
      <c r="J220">
        <v>0</v>
      </c>
      <c r="K220" t="str">
        <f>IF(Table1[[#This Row],[disputed]]=0, "no dispute", IF(Table1[[#This Row],[dispute_loss]]=0, "won","lost"))</f>
        <v>no dispute</v>
      </c>
      <c r="L220" s="1">
        <v>44407</v>
      </c>
      <c r="M220">
        <v>36</v>
      </c>
      <c r="N220">
        <v>6</v>
      </c>
    </row>
    <row r="221" spans="1:14" x14ac:dyDescent="0.3">
      <c r="A221" t="s">
        <v>11</v>
      </c>
      <c r="B221" t="s">
        <v>73</v>
      </c>
      <c r="C221" t="str">
        <f>VLOOKUP(Table1[[#This Row],[customer_ID]],'Company Names'!A:B,2,0)</f>
        <v>Rau, Hodkiewicz and Bauch</v>
      </c>
      <c r="D221">
        <v>828222998</v>
      </c>
      <c r="E221" s="1">
        <v>43934</v>
      </c>
      <c r="F221" s="1">
        <v>43964</v>
      </c>
      <c r="G221">
        <v>7760</v>
      </c>
      <c r="H221">
        <v>0</v>
      </c>
      <c r="I221" t="str">
        <f>IF(Table1[[#This Row],[disputed]]=1,"Yes","No")</f>
        <v>No</v>
      </c>
      <c r="J221">
        <v>0</v>
      </c>
      <c r="K221" t="str">
        <f>IF(Table1[[#This Row],[disputed]]=0, "no dispute", IF(Table1[[#This Row],[dispute_loss]]=0, "won","lost"))</f>
        <v>no dispute</v>
      </c>
      <c r="L221" s="1">
        <v>43969</v>
      </c>
      <c r="M221">
        <v>35</v>
      </c>
      <c r="N221">
        <v>5</v>
      </c>
    </row>
    <row r="222" spans="1:14" x14ac:dyDescent="0.3">
      <c r="A222" t="s">
        <v>20</v>
      </c>
      <c r="B222" t="s">
        <v>81</v>
      </c>
      <c r="C222" t="str">
        <f>VLOOKUP(Table1[[#This Row],[customer_ID]],'Company Names'!A:B,2,0)</f>
        <v>Rowe and Sons</v>
      </c>
      <c r="D222">
        <v>839049806</v>
      </c>
      <c r="E222" s="1">
        <v>44457</v>
      </c>
      <c r="F222" s="1">
        <v>44487</v>
      </c>
      <c r="G222">
        <v>1982</v>
      </c>
      <c r="H222">
        <v>0</v>
      </c>
      <c r="I222" t="str">
        <f>IF(Table1[[#This Row],[disputed]]=1,"Yes","No")</f>
        <v>No</v>
      </c>
      <c r="J222">
        <v>0</v>
      </c>
      <c r="K222" t="str">
        <f>IF(Table1[[#This Row],[disputed]]=0, "no dispute", IF(Table1[[#This Row],[dispute_loss]]=0, "won","lost"))</f>
        <v>no dispute</v>
      </c>
      <c r="L222" s="1">
        <v>44461</v>
      </c>
      <c r="M222">
        <v>4</v>
      </c>
      <c r="N222">
        <v>0</v>
      </c>
    </row>
    <row r="223" spans="1:14" x14ac:dyDescent="0.3">
      <c r="A223" t="s">
        <v>11</v>
      </c>
      <c r="B223" t="s">
        <v>55</v>
      </c>
      <c r="C223" t="str">
        <f>VLOOKUP(Table1[[#This Row],[customer_ID]],'Company Names'!A:B,2,0)</f>
        <v>Gleichner - Turner</v>
      </c>
      <c r="D223">
        <v>839756390</v>
      </c>
      <c r="E223" s="1">
        <v>44525</v>
      </c>
      <c r="F223" s="1">
        <v>44555</v>
      </c>
      <c r="G223">
        <v>7618</v>
      </c>
      <c r="H223">
        <v>0</v>
      </c>
      <c r="I223" t="str">
        <f>IF(Table1[[#This Row],[disputed]]=1,"Yes","No")</f>
        <v>No</v>
      </c>
      <c r="J223">
        <v>0</v>
      </c>
      <c r="K223" t="str">
        <f>IF(Table1[[#This Row],[disputed]]=0, "no dispute", IF(Table1[[#This Row],[dispute_loss]]=0, "won","lost"))</f>
        <v>no dispute</v>
      </c>
      <c r="L223" s="1">
        <v>44561</v>
      </c>
      <c r="M223">
        <v>36</v>
      </c>
      <c r="N223">
        <v>6</v>
      </c>
    </row>
    <row r="224" spans="1:14" x14ac:dyDescent="0.3">
      <c r="A224" t="s">
        <v>13</v>
      </c>
      <c r="B224" t="s">
        <v>68</v>
      </c>
      <c r="C224" t="str">
        <f>VLOOKUP(Table1[[#This Row],[customer_ID]],'Company Names'!A:B,2,0)</f>
        <v>West - Rogahn</v>
      </c>
      <c r="D224">
        <v>9002067860</v>
      </c>
      <c r="E224" s="1">
        <v>43910</v>
      </c>
      <c r="F224" s="1">
        <v>43940</v>
      </c>
      <c r="G224">
        <v>8209</v>
      </c>
      <c r="H224">
        <v>1</v>
      </c>
      <c r="I224" t="str">
        <f>IF(Table1[[#This Row],[disputed]]=1,"Yes","No")</f>
        <v>Yes</v>
      </c>
      <c r="J224">
        <v>0</v>
      </c>
      <c r="K224" t="str">
        <f>IF(Table1[[#This Row],[disputed]]=0, "no dispute", IF(Table1[[#This Row],[dispute_loss]]=0, "won","lost"))</f>
        <v>won</v>
      </c>
      <c r="L224" s="1">
        <v>43947</v>
      </c>
      <c r="M224">
        <v>37</v>
      </c>
      <c r="N224">
        <v>7</v>
      </c>
    </row>
    <row r="225" spans="1:14" x14ac:dyDescent="0.3">
      <c r="A225" t="s">
        <v>11</v>
      </c>
      <c r="B225" t="s">
        <v>45</v>
      </c>
      <c r="C225" t="str">
        <f>VLOOKUP(Table1[[#This Row],[customer_ID]],'Company Names'!A:B,2,0)</f>
        <v>Bosco and Sons</v>
      </c>
      <c r="D225">
        <v>857712918</v>
      </c>
      <c r="E225" s="1">
        <v>44249</v>
      </c>
      <c r="F225" s="1">
        <v>44279</v>
      </c>
      <c r="G225">
        <v>9339</v>
      </c>
      <c r="H225">
        <v>1</v>
      </c>
      <c r="I225" t="str">
        <f>IF(Table1[[#This Row],[disputed]]=1,"Yes","No")</f>
        <v>Yes</v>
      </c>
      <c r="J225">
        <v>1</v>
      </c>
      <c r="K225" t="str">
        <f>IF(Table1[[#This Row],[disputed]]=0, "no dispute", IF(Table1[[#This Row],[dispute_loss]]=0, "won","lost"))</f>
        <v>lost</v>
      </c>
      <c r="L225" s="1">
        <v>44290</v>
      </c>
      <c r="M225">
        <v>41</v>
      </c>
      <c r="N225">
        <v>11</v>
      </c>
    </row>
    <row r="226" spans="1:14" x14ac:dyDescent="0.3">
      <c r="A226" t="s">
        <v>13</v>
      </c>
      <c r="B226" t="s">
        <v>106</v>
      </c>
      <c r="C226" t="str">
        <f>VLOOKUP(Table1[[#This Row],[customer_ID]],'Company Names'!A:B,2,0)</f>
        <v>Leffler - Greenfelder</v>
      </c>
      <c r="D226">
        <v>858258272</v>
      </c>
      <c r="E226" s="1">
        <v>44469</v>
      </c>
      <c r="F226" s="1">
        <v>44499</v>
      </c>
      <c r="G226">
        <v>4367</v>
      </c>
      <c r="H226">
        <v>0</v>
      </c>
      <c r="I226" t="str">
        <f>IF(Table1[[#This Row],[disputed]]=1,"Yes","No")</f>
        <v>No</v>
      </c>
      <c r="J226">
        <v>0</v>
      </c>
      <c r="K226" t="str">
        <f>IF(Table1[[#This Row],[disputed]]=0, "no dispute", IF(Table1[[#This Row],[dispute_loss]]=0, "won","lost"))</f>
        <v>no dispute</v>
      </c>
      <c r="L226" s="1">
        <v>44510</v>
      </c>
      <c r="M226">
        <v>41</v>
      </c>
      <c r="N226">
        <v>11</v>
      </c>
    </row>
    <row r="227" spans="1:14" x14ac:dyDescent="0.3">
      <c r="A227" t="s">
        <v>11</v>
      </c>
      <c r="B227" t="s">
        <v>73</v>
      </c>
      <c r="C227" t="str">
        <f>VLOOKUP(Table1[[#This Row],[customer_ID]],'Company Names'!A:B,2,0)</f>
        <v>Rau, Hodkiewicz and Bauch</v>
      </c>
      <c r="D227">
        <v>863594173</v>
      </c>
      <c r="E227" s="1">
        <v>43886</v>
      </c>
      <c r="F227" s="1">
        <v>43916</v>
      </c>
      <c r="G227">
        <v>6560</v>
      </c>
      <c r="H227">
        <v>0</v>
      </c>
      <c r="I227" t="str">
        <f>IF(Table1[[#This Row],[disputed]]=1,"Yes","No")</f>
        <v>No</v>
      </c>
      <c r="J227">
        <v>0</v>
      </c>
      <c r="K227" t="str">
        <f>IF(Table1[[#This Row],[disputed]]=0, "no dispute", IF(Table1[[#This Row],[dispute_loss]]=0, "won","lost"))</f>
        <v>no dispute</v>
      </c>
      <c r="L227" s="1">
        <v>43922</v>
      </c>
      <c r="M227">
        <v>36</v>
      </c>
      <c r="N227">
        <v>6</v>
      </c>
    </row>
    <row r="228" spans="1:14" x14ac:dyDescent="0.3">
      <c r="A228" t="s">
        <v>11</v>
      </c>
      <c r="B228" t="s">
        <v>12</v>
      </c>
      <c r="C228" t="str">
        <f>VLOOKUP(Table1[[#This Row],[customer_ID]],'Company Names'!A:B,2,0)</f>
        <v>Morissette - Bernier</v>
      </c>
      <c r="D228">
        <v>869802822</v>
      </c>
      <c r="E228" s="1">
        <v>44075</v>
      </c>
      <c r="F228" s="1">
        <v>44105</v>
      </c>
      <c r="G228">
        <v>6955</v>
      </c>
      <c r="H228">
        <v>0</v>
      </c>
      <c r="I228" t="str">
        <f>IF(Table1[[#This Row],[disputed]]=1,"Yes","No")</f>
        <v>No</v>
      </c>
      <c r="J228">
        <v>0</v>
      </c>
      <c r="K228" t="str">
        <f>IF(Table1[[#This Row],[disputed]]=0, "no dispute", IF(Table1[[#This Row],[dispute_loss]]=0, "won","lost"))</f>
        <v>no dispute</v>
      </c>
      <c r="L228" s="1">
        <v>44097</v>
      </c>
      <c r="M228">
        <v>22</v>
      </c>
      <c r="N228">
        <v>0</v>
      </c>
    </row>
    <row r="229" spans="1:14" x14ac:dyDescent="0.3">
      <c r="A229" t="s">
        <v>13</v>
      </c>
      <c r="B229" t="s">
        <v>71</v>
      </c>
      <c r="C229" t="str">
        <f>VLOOKUP(Table1[[#This Row],[customer_ID]],'Company Names'!A:B,2,0)</f>
        <v>Murphy Inc</v>
      </c>
      <c r="D229">
        <v>870792057</v>
      </c>
      <c r="E229" s="1">
        <v>43909</v>
      </c>
      <c r="F229" s="1">
        <v>43939</v>
      </c>
      <c r="G229">
        <v>7392</v>
      </c>
      <c r="H229">
        <v>0</v>
      </c>
      <c r="I229" t="str">
        <f>IF(Table1[[#This Row],[disputed]]=1,"Yes","No")</f>
        <v>No</v>
      </c>
      <c r="J229">
        <v>0</v>
      </c>
      <c r="K229" t="str">
        <f>IF(Table1[[#This Row],[disputed]]=0, "no dispute", IF(Table1[[#This Row],[dispute_loss]]=0, "won","lost"))</f>
        <v>no dispute</v>
      </c>
      <c r="L229" s="1">
        <v>43914</v>
      </c>
      <c r="M229">
        <v>5</v>
      </c>
      <c r="N229">
        <v>0</v>
      </c>
    </row>
    <row r="230" spans="1:14" x14ac:dyDescent="0.3">
      <c r="A230" t="s">
        <v>17</v>
      </c>
      <c r="B230" t="s">
        <v>93</v>
      </c>
      <c r="C230" t="str">
        <f>VLOOKUP(Table1[[#This Row],[customer_ID]],'Company Names'!A:B,2,0)</f>
        <v>Sawayn - Hane</v>
      </c>
      <c r="D230">
        <v>872319562</v>
      </c>
      <c r="E230" s="1">
        <v>44457</v>
      </c>
      <c r="F230" s="1">
        <v>44487</v>
      </c>
      <c r="G230">
        <v>4617</v>
      </c>
      <c r="H230">
        <v>0</v>
      </c>
      <c r="I230" t="str">
        <f>IF(Table1[[#This Row],[disputed]]=1,"Yes","No")</f>
        <v>No</v>
      </c>
      <c r="J230">
        <v>0</v>
      </c>
      <c r="K230" t="str">
        <f>IF(Table1[[#This Row],[disputed]]=0, "no dispute", IF(Table1[[#This Row],[dispute_loss]]=0, "won","lost"))</f>
        <v>no dispute</v>
      </c>
      <c r="L230" s="1">
        <v>44471</v>
      </c>
      <c r="M230">
        <v>14</v>
      </c>
      <c r="N230">
        <v>0</v>
      </c>
    </row>
    <row r="231" spans="1:14" x14ac:dyDescent="0.3">
      <c r="A231" t="s">
        <v>11</v>
      </c>
      <c r="B231" t="s">
        <v>54</v>
      </c>
      <c r="C231" t="str">
        <f>VLOOKUP(Table1[[#This Row],[customer_ID]],'Company Names'!A:B,2,0)</f>
        <v>Emmerich - Swift</v>
      </c>
      <c r="D231">
        <v>873433318</v>
      </c>
      <c r="E231" s="1">
        <v>43956</v>
      </c>
      <c r="F231" s="1">
        <v>43986</v>
      </c>
      <c r="G231">
        <v>8220</v>
      </c>
      <c r="H231">
        <v>0</v>
      </c>
      <c r="I231" t="str">
        <f>IF(Table1[[#This Row],[disputed]]=1,"Yes","No")</f>
        <v>No</v>
      </c>
      <c r="J231">
        <v>0</v>
      </c>
      <c r="K231" t="str">
        <f>IF(Table1[[#This Row],[disputed]]=0, "no dispute", IF(Table1[[#This Row],[dispute_loss]]=0, "won","lost"))</f>
        <v>no dispute</v>
      </c>
      <c r="L231" s="1">
        <v>43975</v>
      </c>
      <c r="M231">
        <v>19</v>
      </c>
      <c r="N231">
        <v>0</v>
      </c>
    </row>
    <row r="232" spans="1:14" x14ac:dyDescent="0.3">
      <c r="A232" t="s">
        <v>20</v>
      </c>
      <c r="B232" t="s">
        <v>90</v>
      </c>
      <c r="C232" t="str">
        <f>VLOOKUP(Table1[[#This Row],[customer_ID]],'Company Names'!A:B,2,0)</f>
        <v>Bosco and Sons</v>
      </c>
      <c r="D232">
        <v>874115043</v>
      </c>
      <c r="E232" s="1">
        <v>43959</v>
      </c>
      <c r="F232" s="1">
        <v>43989</v>
      </c>
      <c r="G232">
        <v>4125</v>
      </c>
      <c r="H232">
        <v>1</v>
      </c>
      <c r="I232" t="str">
        <f>IF(Table1[[#This Row],[disputed]]=1,"Yes","No")</f>
        <v>Yes</v>
      </c>
      <c r="J232">
        <v>0</v>
      </c>
      <c r="K232" t="str">
        <f>IF(Table1[[#This Row],[disputed]]=0, "no dispute", IF(Table1[[#This Row],[dispute_loss]]=0, "won","lost"))</f>
        <v>won</v>
      </c>
      <c r="L232" s="1">
        <v>44002</v>
      </c>
      <c r="M232">
        <v>43</v>
      </c>
      <c r="N232">
        <v>13</v>
      </c>
    </row>
    <row r="233" spans="1:14" x14ac:dyDescent="0.3">
      <c r="A233" t="s">
        <v>22</v>
      </c>
      <c r="B233" t="s">
        <v>96</v>
      </c>
      <c r="C233" t="str">
        <f>VLOOKUP(Table1[[#This Row],[customer_ID]],'Company Names'!A:B,2,0)</f>
        <v>Schuppe Inc</v>
      </c>
      <c r="D233">
        <v>874394980</v>
      </c>
      <c r="E233" s="1">
        <v>44269</v>
      </c>
      <c r="F233" s="1">
        <v>44299</v>
      </c>
      <c r="G233">
        <v>2392</v>
      </c>
      <c r="H233">
        <v>0</v>
      </c>
      <c r="I233" t="str">
        <f>IF(Table1[[#This Row],[disputed]]=1,"Yes","No")</f>
        <v>No</v>
      </c>
      <c r="J233">
        <v>0</v>
      </c>
      <c r="K233" t="str">
        <f>IF(Table1[[#This Row],[disputed]]=0, "no dispute", IF(Table1[[#This Row],[dispute_loss]]=0, "won","lost"))</f>
        <v>no dispute</v>
      </c>
      <c r="L233" s="1">
        <v>44302</v>
      </c>
      <c r="M233">
        <v>33</v>
      </c>
      <c r="N233">
        <v>3</v>
      </c>
    </row>
    <row r="234" spans="1:14" x14ac:dyDescent="0.3">
      <c r="A234" t="s">
        <v>17</v>
      </c>
      <c r="B234" t="s">
        <v>18</v>
      </c>
      <c r="C234" t="str">
        <f>VLOOKUP(Table1[[#This Row],[customer_ID]],'Company Names'!A:B,2,0)</f>
        <v>Gislason, Rice and Hilpert</v>
      </c>
      <c r="D234">
        <v>876573329</v>
      </c>
      <c r="E234" s="1">
        <v>44282</v>
      </c>
      <c r="F234" s="1">
        <v>44312</v>
      </c>
      <c r="G234">
        <v>7139</v>
      </c>
      <c r="H234">
        <v>1</v>
      </c>
      <c r="I234" t="str">
        <f>IF(Table1[[#This Row],[disputed]]=1,"Yes","No")</f>
        <v>Yes</v>
      </c>
      <c r="J234">
        <v>0</v>
      </c>
      <c r="K234" t="str">
        <f>IF(Table1[[#This Row],[disputed]]=0, "no dispute", IF(Table1[[#This Row],[dispute_loss]]=0, "won","lost"))</f>
        <v>won</v>
      </c>
      <c r="L234" s="1">
        <v>44320</v>
      </c>
      <c r="M234">
        <v>38</v>
      </c>
      <c r="N234">
        <v>8</v>
      </c>
    </row>
    <row r="235" spans="1:14" x14ac:dyDescent="0.3">
      <c r="A235" t="s">
        <v>11</v>
      </c>
      <c r="B235" t="s">
        <v>61</v>
      </c>
      <c r="C235" t="str">
        <f>VLOOKUP(Table1[[#This Row],[customer_ID]],'Company Names'!A:B,2,0)</f>
        <v>Block and Sons</v>
      </c>
      <c r="D235">
        <v>881665013</v>
      </c>
      <c r="E235" s="1">
        <v>44190</v>
      </c>
      <c r="F235" s="1">
        <v>44220</v>
      </c>
      <c r="G235">
        <v>3797</v>
      </c>
      <c r="H235">
        <v>1</v>
      </c>
      <c r="I235" t="str">
        <f>IF(Table1[[#This Row],[disputed]]=1,"Yes","No")</f>
        <v>Yes</v>
      </c>
      <c r="J235">
        <v>0</v>
      </c>
      <c r="K235" t="str">
        <f>IF(Table1[[#This Row],[disputed]]=0, "no dispute", IF(Table1[[#This Row],[dispute_loss]]=0, "won","lost"))</f>
        <v>won</v>
      </c>
      <c r="L235" s="1">
        <v>44238</v>
      </c>
      <c r="M235">
        <v>48</v>
      </c>
      <c r="N235">
        <v>18</v>
      </c>
    </row>
    <row r="236" spans="1:14" x14ac:dyDescent="0.3">
      <c r="A236" t="s">
        <v>13</v>
      </c>
      <c r="B236" t="s">
        <v>27</v>
      </c>
      <c r="C236" t="str">
        <f>VLOOKUP(Table1[[#This Row],[customer_ID]],'Company Names'!A:B,2,0)</f>
        <v>Ryan Inc</v>
      </c>
      <c r="D236">
        <v>4908628098</v>
      </c>
      <c r="E236" s="1">
        <v>43914</v>
      </c>
      <c r="F236" s="1">
        <v>43944</v>
      </c>
      <c r="G236">
        <v>8967</v>
      </c>
      <c r="H236">
        <v>1</v>
      </c>
      <c r="I236" t="str">
        <f>IF(Table1[[#This Row],[disputed]]=1,"Yes","No")</f>
        <v>Yes</v>
      </c>
      <c r="J236">
        <v>0</v>
      </c>
      <c r="K236" t="str">
        <f>IF(Table1[[#This Row],[disputed]]=0, "no dispute", IF(Table1[[#This Row],[dispute_loss]]=0, "won","lost"))</f>
        <v>won</v>
      </c>
      <c r="L236" s="1">
        <v>43940</v>
      </c>
      <c r="M236">
        <v>26</v>
      </c>
      <c r="N236">
        <v>0</v>
      </c>
    </row>
    <row r="237" spans="1:14" x14ac:dyDescent="0.3">
      <c r="A237" t="s">
        <v>13</v>
      </c>
      <c r="B237" t="s">
        <v>83</v>
      </c>
      <c r="C237" t="str">
        <f>VLOOKUP(Table1[[#This Row],[customer_ID]],'Company Names'!A:B,2,0)</f>
        <v>Conroy - Friesen</v>
      </c>
      <c r="D237">
        <v>883694015</v>
      </c>
      <c r="E237" s="1">
        <v>44453</v>
      </c>
      <c r="F237" s="1">
        <v>44483</v>
      </c>
      <c r="G237">
        <v>9277</v>
      </c>
      <c r="H237">
        <v>0</v>
      </c>
      <c r="I237" t="str">
        <f>IF(Table1[[#This Row],[disputed]]=1,"Yes","No")</f>
        <v>No</v>
      </c>
      <c r="J237">
        <v>0</v>
      </c>
      <c r="K237" t="str">
        <f>IF(Table1[[#This Row],[disputed]]=0, "no dispute", IF(Table1[[#This Row],[dispute_loss]]=0, "won","lost"))</f>
        <v>no dispute</v>
      </c>
      <c r="L237" s="1">
        <v>44465</v>
      </c>
      <c r="M237">
        <v>12</v>
      </c>
      <c r="N237">
        <v>0</v>
      </c>
    </row>
    <row r="238" spans="1:14" x14ac:dyDescent="0.3">
      <c r="A238" t="s">
        <v>22</v>
      </c>
      <c r="B238" t="s">
        <v>24</v>
      </c>
      <c r="C238" t="str">
        <f>VLOOKUP(Table1[[#This Row],[customer_ID]],'Company Names'!A:B,2,0)</f>
        <v>Turcotte, Wolff and Lynch</v>
      </c>
      <c r="D238">
        <v>884183285</v>
      </c>
      <c r="E238" s="1">
        <v>44466</v>
      </c>
      <c r="F238" s="1">
        <v>44496</v>
      </c>
      <c r="G238">
        <v>5305</v>
      </c>
      <c r="H238">
        <v>0</v>
      </c>
      <c r="I238" t="str">
        <f>IF(Table1[[#This Row],[disputed]]=1,"Yes","No")</f>
        <v>No</v>
      </c>
      <c r="J238">
        <v>0</v>
      </c>
      <c r="K238" t="str">
        <f>IF(Table1[[#This Row],[disputed]]=0, "no dispute", IF(Table1[[#This Row],[dispute_loss]]=0, "won","lost"))</f>
        <v>no dispute</v>
      </c>
      <c r="L238" s="1">
        <v>44492</v>
      </c>
      <c r="M238">
        <v>26</v>
      </c>
      <c r="N238">
        <v>0</v>
      </c>
    </row>
    <row r="239" spans="1:14" x14ac:dyDescent="0.3">
      <c r="A239" t="s">
        <v>17</v>
      </c>
      <c r="B239" t="s">
        <v>52</v>
      </c>
      <c r="C239" t="str">
        <f>VLOOKUP(Table1[[#This Row],[customer_ID]],'Company Names'!A:B,2,0)</f>
        <v>Barrows, Kessler and Howe</v>
      </c>
      <c r="D239">
        <v>886237244</v>
      </c>
      <c r="E239" s="1">
        <v>44012</v>
      </c>
      <c r="F239" s="1">
        <v>44042</v>
      </c>
      <c r="G239">
        <v>7484</v>
      </c>
      <c r="H239">
        <v>1</v>
      </c>
      <c r="I239" t="str">
        <f>IF(Table1[[#This Row],[disputed]]=1,"Yes","No")</f>
        <v>Yes</v>
      </c>
      <c r="J239">
        <v>0</v>
      </c>
      <c r="K239" t="str">
        <f>IF(Table1[[#This Row],[disputed]]=0, "no dispute", IF(Table1[[#This Row],[dispute_loss]]=0, "won","lost"))</f>
        <v>won</v>
      </c>
      <c r="L239" s="1">
        <v>44048</v>
      </c>
      <c r="M239">
        <v>36</v>
      </c>
      <c r="N239">
        <v>6</v>
      </c>
    </row>
    <row r="240" spans="1:14" x14ac:dyDescent="0.3">
      <c r="A240" t="s">
        <v>13</v>
      </c>
      <c r="B240" t="s">
        <v>68</v>
      </c>
      <c r="C240" t="str">
        <f>VLOOKUP(Table1[[#This Row],[customer_ID]],'Company Names'!A:B,2,0)</f>
        <v>West - Rogahn</v>
      </c>
      <c r="D240">
        <v>2368072192</v>
      </c>
      <c r="E240" s="1">
        <v>43919</v>
      </c>
      <c r="F240" s="1">
        <v>43949</v>
      </c>
      <c r="G240">
        <v>9271</v>
      </c>
      <c r="H240">
        <v>1</v>
      </c>
      <c r="I240" t="str">
        <f>IF(Table1[[#This Row],[disputed]]=1,"Yes","No")</f>
        <v>Yes</v>
      </c>
      <c r="J240">
        <v>0</v>
      </c>
      <c r="K240" t="str">
        <f>IF(Table1[[#This Row],[disputed]]=0, "no dispute", IF(Table1[[#This Row],[dispute_loss]]=0, "won","lost"))</f>
        <v>won</v>
      </c>
      <c r="L240" s="1">
        <v>43943</v>
      </c>
      <c r="M240">
        <v>24</v>
      </c>
      <c r="N240">
        <v>0</v>
      </c>
    </row>
    <row r="241" spans="1:14" x14ac:dyDescent="0.3">
      <c r="A241" t="s">
        <v>20</v>
      </c>
      <c r="B241" t="s">
        <v>107</v>
      </c>
      <c r="C241" t="str">
        <f>VLOOKUP(Table1[[#This Row],[customer_ID]],'Company Names'!A:B,2,0)</f>
        <v>Ernser Inc</v>
      </c>
      <c r="D241">
        <v>893037091</v>
      </c>
      <c r="E241" s="1">
        <v>43870</v>
      </c>
      <c r="F241" s="1">
        <v>43900</v>
      </c>
      <c r="G241">
        <v>643</v>
      </c>
      <c r="H241">
        <v>0</v>
      </c>
      <c r="I241" t="str">
        <f>IF(Table1[[#This Row],[disputed]]=1,"Yes","No")</f>
        <v>No</v>
      </c>
      <c r="J241">
        <v>0</v>
      </c>
      <c r="K241" t="str">
        <f>IF(Table1[[#This Row],[disputed]]=0, "no dispute", IF(Table1[[#This Row],[dispute_loss]]=0, "won","lost"))</f>
        <v>no dispute</v>
      </c>
      <c r="L241" s="1">
        <v>43886</v>
      </c>
      <c r="M241">
        <v>16</v>
      </c>
      <c r="N241">
        <v>0</v>
      </c>
    </row>
    <row r="242" spans="1:14" x14ac:dyDescent="0.3">
      <c r="A242" t="s">
        <v>13</v>
      </c>
      <c r="B242" t="s">
        <v>41</v>
      </c>
      <c r="C242" t="str">
        <f>VLOOKUP(Table1[[#This Row],[customer_ID]],'Company Names'!A:B,2,0)</f>
        <v>Stanton, Labadie and Roberts</v>
      </c>
      <c r="D242">
        <v>8164224319</v>
      </c>
      <c r="E242" s="1">
        <v>43922</v>
      </c>
      <c r="F242" s="1">
        <v>43952</v>
      </c>
      <c r="G242">
        <v>7278</v>
      </c>
      <c r="H242">
        <v>1</v>
      </c>
      <c r="I242" t="str">
        <f>IF(Table1[[#This Row],[disputed]]=1,"Yes","No")</f>
        <v>Yes</v>
      </c>
      <c r="J242">
        <v>0</v>
      </c>
      <c r="K242" t="str">
        <f>IF(Table1[[#This Row],[disputed]]=0, "no dispute", IF(Table1[[#This Row],[dispute_loss]]=0, "won","lost"))</f>
        <v>won</v>
      </c>
      <c r="L242" s="1">
        <v>43962</v>
      </c>
      <c r="M242">
        <v>40</v>
      </c>
      <c r="N242">
        <v>10</v>
      </c>
    </row>
    <row r="243" spans="1:14" x14ac:dyDescent="0.3">
      <c r="A243" t="s">
        <v>22</v>
      </c>
      <c r="B243" t="s">
        <v>47</v>
      </c>
      <c r="C243" t="str">
        <f>VLOOKUP(Table1[[#This Row],[customer_ID]],'Company Names'!A:B,2,0)</f>
        <v>Bergnaum - Weimann</v>
      </c>
      <c r="D243">
        <v>893954880</v>
      </c>
      <c r="E243" s="1">
        <v>44338</v>
      </c>
      <c r="F243" s="1">
        <v>44368</v>
      </c>
      <c r="G243">
        <v>5192</v>
      </c>
      <c r="H243">
        <v>0</v>
      </c>
      <c r="I243" t="str">
        <f>IF(Table1[[#This Row],[disputed]]=1,"Yes","No")</f>
        <v>No</v>
      </c>
      <c r="J243">
        <v>0</v>
      </c>
      <c r="K243" t="str">
        <f>IF(Table1[[#This Row],[disputed]]=0, "no dispute", IF(Table1[[#This Row],[dispute_loss]]=0, "won","lost"))</f>
        <v>no dispute</v>
      </c>
      <c r="L243" s="1">
        <v>44363</v>
      </c>
      <c r="M243">
        <v>25</v>
      </c>
      <c r="N243">
        <v>0</v>
      </c>
    </row>
    <row r="244" spans="1:14" x14ac:dyDescent="0.3">
      <c r="A244" t="s">
        <v>22</v>
      </c>
      <c r="B244" t="s">
        <v>88</v>
      </c>
      <c r="C244" t="str">
        <f>VLOOKUP(Table1[[#This Row],[customer_ID]],'Company Names'!A:B,2,0)</f>
        <v>Rohan - Carroll</v>
      </c>
      <c r="D244">
        <v>902573987</v>
      </c>
      <c r="E244" s="1">
        <v>44256</v>
      </c>
      <c r="F244" s="1">
        <v>44286</v>
      </c>
      <c r="G244">
        <v>6835</v>
      </c>
      <c r="H244">
        <v>0</v>
      </c>
      <c r="I244" t="str">
        <f>IF(Table1[[#This Row],[disputed]]=1,"Yes","No")</f>
        <v>No</v>
      </c>
      <c r="J244">
        <v>0</v>
      </c>
      <c r="K244" t="str">
        <f>IF(Table1[[#This Row],[disputed]]=0, "no dispute", IF(Table1[[#This Row],[dispute_loss]]=0, "won","lost"))</f>
        <v>no dispute</v>
      </c>
      <c r="L244" s="1">
        <v>44286</v>
      </c>
      <c r="M244">
        <v>30</v>
      </c>
      <c r="N244">
        <v>0</v>
      </c>
    </row>
    <row r="245" spans="1:14" x14ac:dyDescent="0.3">
      <c r="A245" t="s">
        <v>13</v>
      </c>
      <c r="B245" t="s">
        <v>35</v>
      </c>
      <c r="C245" t="str">
        <f>VLOOKUP(Table1[[#This Row],[customer_ID]],'Company Names'!A:B,2,0)</f>
        <v>Ebert Group</v>
      </c>
      <c r="D245">
        <v>903308758</v>
      </c>
      <c r="E245" s="1">
        <v>43944</v>
      </c>
      <c r="F245" s="1">
        <v>43974</v>
      </c>
      <c r="G245">
        <v>7387</v>
      </c>
      <c r="H245">
        <v>0</v>
      </c>
      <c r="I245" t="str">
        <f>IF(Table1[[#This Row],[disputed]]=1,"Yes","No")</f>
        <v>No</v>
      </c>
      <c r="J245">
        <v>0</v>
      </c>
      <c r="K245" t="str">
        <f>IF(Table1[[#This Row],[disputed]]=0, "no dispute", IF(Table1[[#This Row],[dispute_loss]]=0, "won","lost"))</f>
        <v>no dispute</v>
      </c>
      <c r="L245" s="1">
        <v>43967</v>
      </c>
      <c r="M245">
        <v>23</v>
      </c>
      <c r="N245">
        <v>0</v>
      </c>
    </row>
    <row r="246" spans="1:14" x14ac:dyDescent="0.3">
      <c r="A246" t="s">
        <v>22</v>
      </c>
      <c r="B246" t="s">
        <v>78</v>
      </c>
      <c r="C246" t="str">
        <f>VLOOKUP(Table1[[#This Row],[customer_ID]],'Company Names'!A:B,2,0)</f>
        <v>Muller, Gaylord and Pollich</v>
      </c>
      <c r="D246">
        <v>905360282</v>
      </c>
      <c r="E246" s="1">
        <v>44220</v>
      </c>
      <c r="F246" s="1">
        <v>44250</v>
      </c>
      <c r="G246">
        <v>7328</v>
      </c>
      <c r="H246">
        <v>0</v>
      </c>
      <c r="I246" t="str">
        <f>IF(Table1[[#This Row],[disputed]]=1,"Yes","No")</f>
        <v>No</v>
      </c>
      <c r="J246">
        <v>0</v>
      </c>
      <c r="K246" t="str">
        <f>IF(Table1[[#This Row],[disputed]]=0, "no dispute", IF(Table1[[#This Row],[dispute_loss]]=0, "won","lost"))</f>
        <v>no dispute</v>
      </c>
      <c r="L246" s="1">
        <v>44240</v>
      </c>
      <c r="M246">
        <v>20</v>
      </c>
      <c r="N246">
        <v>0</v>
      </c>
    </row>
    <row r="247" spans="1:14" x14ac:dyDescent="0.3">
      <c r="A247" t="s">
        <v>11</v>
      </c>
      <c r="B247" t="s">
        <v>61</v>
      </c>
      <c r="C247" t="str">
        <f>VLOOKUP(Table1[[#This Row],[customer_ID]],'Company Names'!A:B,2,0)</f>
        <v>Block and Sons</v>
      </c>
      <c r="D247">
        <v>907309591</v>
      </c>
      <c r="E247" s="1">
        <v>43980</v>
      </c>
      <c r="F247" s="1">
        <v>44010</v>
      </c>
      <c r="G247">
        <v>6478</v>
      </c>
      <c r="H247">
        <v>0</v>
      </c>
      <c r="I247" t="str">
        <f>IF(Table1[[#This Row],[disputed]]=1,"Yes","No")</f>
        <v>No</v>
      </c>
      <c r="J247">
        <v>0</v>
      </c>
      <c r="K247" t="str">
        <f>IF(Table1[[#This Row],[disputed]]=0, "no dispute", IF(Table1[[#This Row],[dispute_loss]]=0, "won","lost"))</f>
        <v>no dispute</v>
      </c>
      <c r="L247" s="1">
        <v>44011</v>
      </c>
      <c r="M247">
        <v>31</v>
      </c>
      <c r="N247">
        <v>1</v>
      </c>
    </row>
    <row r="248" spans="1:14" x14ac:dyDescent="0.3">
      <c r="A248" t="s">
        <v>17</v>
      </c>
      <c r="B248" t="s">
        <v>28</v>
      </c>
      <c r="C248" t="str">
        <f>VLOOKUP(Table1[[#This Row],[customer_ID]],'Company Names'!A:B,2,0)</f>
        <v>Halvorson and Sons</v>
      </c>
      <c r="D248">
        <v>910054452</v>
      </c>
      <c r="E248" s="1">
        <v>43934</v>
      </c>
      <c r="F248" s="1">
        <v>43964</v>
      </c>
      <c r="G248">
        <v>8443</v>
      </c>
      <c r="H248">
        <v>0</v>
      </c>
      <c r="I248" t="str">
        <f>IF(Table1[[#This Row],[disputed]]=1,"Yes","No")</f>
        <v>No</v>
      </c>
      <c r="J248">
        <v>0</v>
      </c>
      <c r="K248" t="str">
        <f>IF(Table1[[#This Row],[disputed]]=0, "no dispute", IF(Table1[[#This Row],[dispute_loss]]=0, "won","lost"))</f>
        <v>no dispute</v>
      </c>
      <c r="L248" s="1">
        <v>43952</v>
      </c>
      <c r="M248">
        <v>18</v>
      </c>
      <c r="N248">
        <v>0</v>
      </c>
    </row>
    <row r="249" spans="1:14" x14ac:dyDescent="0.3">
      <c r="A249" t="s">
        <v>11</v>
      </c>
      <c r="B249" t="s">
        <v>64</v>
      </c>
      <c r="C249" t="str">
        <f>VLOOKUP(Table1[[#This Row],[customer_ID]],'Company Names'!A:B,2,0)</f>
        <v>Weber - Lindgren</v>
      </c>
      <c r="D249">
        <v>910348225</v>
      </c>
      <c r="E249" s="1">
        <v>44061</v>
      </c>
      <c r="F249" s="1">
        <v>44091</v>
      </c>
      <c r="G249">
        <v>10296</v>
      </c>
      <c r="H249">
        <v>0</v>
      </c>
      <c r="I249" t="str">
        <f>IF(Table1[[#This Row],[disputed]]=1,"Yes","No")</f>
        <v>No</v>
      </c>
      <c r="J249">
        <v>0</v>
      </c>
      <c r="K249" t="str">
        <f>IF(Table1[[#This Row],[disputed]]=0, "no dispute", IF(Table1[[#This Row],[dispute_loss]]=0, "won","lost"))</f>
        <v>no dispute</v>
      </c>
      <c r="L249" s="1">
        <v>44089</v>
      </c>
      <c r="M249">
        <v>28</v>
      </c>
      <c r="N249">
        <v>0</v>
      </c>
    </row>
    <row r="250" spans="1:14" x14ac:dyDescent="0.3">
      <c r="A250" t="s">
        <v>17</v>
      </c>
      <c r="B250" t="s">
        <v>101</v>
      </c>
      <c r="C250" t="str">
        <f>VLOOKUP(Table1[[#This Row],[customer_ID]],'Company Names'!A:B,2,0)</f>
        <v>Daugherty LLC</v>
      </c>
      <c r="D250">
        <v>910856055</v>
      </c>
      <c r="E250" s="1">
        <v>44429</v>
      </c>
      <c r="F250" s="1">
        <v>44459</v>
      </c>
      <c r="G250">
        <v>7255</v>
      </c>
      <c r="H250">
        <v>1</v>
      </c>
      <c r="I250" t="str">
        <f>IF(Table1[[#This Row],[disputed]]=1,"Yes","No")</f>
        <v>Yes</v>
      </c>
      <c r="J250">
        <v>0</v>
      </c>
      <c r="K250" t="str">
        <f>IF(Table1[[#This Row],[disputed]]=0, "no dispute", IF(Table1[[#This Row],[dispute_loss]]=0, "won","lost"))</f>
        <v>won</v>
      </c>
      <c r="L250" s="1">
        <v>44478</v>
      </c>
      <c r="M250">
        <v>49</v>
      </c>
      <c r="N250">
        <v>19</v>
      </c>
    </row>
    <row r="251" spans="1:14" x14ac:dyDescent="0.3">
      <c r="A251" t="s">
        <v>13</v>
      </c>
      <c r="B251" t="s">
        <v>32</v>
      </c>
      <c r="C251" t="str">
        <f>VLOOKUP(Table1[[#This Row],[customer_ID]],'Company Names'!A:B,2,0)</f>
        <v>Nolan Group</v>
      </c>
      <c r="D251">
        <v>915133709</v>
      </c>
      <c r="E251" s="1">
        <v>44146</v>
      </c>
      <c r="F251" s="1">
        <v>44176</v>
      </c>
      <c r="G251">
        <v>5980</v>
      </c>
      <c r="H251">
        <v>0</v>
      </c>
      <c r="I251" t="str">
        <f>IF(Table1[[#This Row],[disputed]]=1,"Yes","No")</f>
        <v>No</v>
      </c>
      <c r="J251">
        <v>0</v>
      </c>
      <c r="K251" t="str">
        <f>IF(Table1[[#This Row],[disputed]]=0, "no dispute", IF(Table1[[#This Row],[dispute_loss]]=0, "won","lost"))</f>
        <v>no dispute</v>
      </c>
      <c r="L251" s="1">
        <v>44172</v>
      </c>
      <c r="M251">
        <v>26</v>
      </c>
      <c r="N251">
        <v>0</v>
      </c>
    </row>
    <row r="252" spans="1:14" x14ac:dyDescent="0.3">
      <c r="A252" t="s">
        <v>11</v>
      </c>
      <c r="B252" t="s">
        <v>45</v>
      </c>
      <c r="C252" t="str">
        <f>VLOOKUP(Table1[[#This Row],[customer_ID]],'Company Names'!A:B,2,0)</f>
        <v>Bosco and Sons</v>
      </c>
      <c r="D252">
        <v>915652542</v>
      </c>
      <c r="E252" s="1">
        <v>43835</v>
      </c>
      <c r="F252" s="1">
        <v>43865</v>
      </c>
      <c r="G252">
        <v>7829</v>
      </c>
      <c r="H252">
        <v>1</v>
      </c>
      <c r="I252" t="str">
        <f>IF(Table1[[#This Row],[disputed]]=1,"Yes","No")</f>
        <v>Yes</v>
      </c>
      <c r="J252">
        <v>0</v>
      </c>
      <c r="K252" t="str">
        <f>IF(Table1[[#This Row],[disputed]]=0, "no dispute", IF(Table1[[#This Row],[dispute_loss]]=0, "won","lost"))</f>
        <v>won</v>
      </c>
      <c r="L252" s="1">
        <v>43874</v>
      </c>
      <c r="M252">
        <v>39</v>
      </c>
      <c r="N252">
        <v>9</v>
      </c>
    </row>
    <row r="253" spans="1:14" x14ac:dyDescent="0.3">
      <c r="A253" t="s">
        <v>22</v>
      </c>
      <c r="B253" t="s">
        <v>82</v>
      </c>
      <c r="C253" t="str">
        <f>VLOOKUP(Table1[[#This Row],[customer_ID]],'Company Names'!A:B,2,0)</f>
        <v>Veum, Erdman and Zieme</v>
      </c>
      <c r="D253">
        <v>921537795</v>
      </c>
      <c r="E253" s="1">
        <v>44195</v>
      </c>
      <c r="F253" s="1">
        <v>44225</v>
      </c>
      <c r="G253">
        <v>4984</v>
      </c>
      <c r="H253">
        <v>0</v>
      </c>
      <c r="I253" t="str">
        <f>IF(Table1[[#This Row],[disputed]]=1,"Yes","No")</f>
        <v>No</v>
      </c>
      <c r="J253">
        <v>0</v>
      </c>
      <c r="K253" t="str">
        <f>IF(Table1[[#This Row],[disputed]]=0, "no dispute", IF(Table1[[#This Row],[dispute_loss]]=0, "won","lost"))</f>
        <v>no dispute</v>
      </c>
      <c r="L253" s="1">
        <v>44212</v>
      </c>
      <c r="M253">
        <v>17</v>
      </c>
      <c r="N253">
        <v>0</v>
      </c>
    </row>
    <row r="254" spans="1:14" x14ac:dyDescent="0.3">
      <c r="A254" t="s">
        <v>11</v>
      </c>
      <c r="B254" t="s">
        <v>76</v>
      </c>
      <c r="C254" t="str">
        <f>VLOOKUP(Table1[[#This Row],[customer_ID]],'Company Names'!A:B,2,0)</f>
        <v>Graham, D'Amore and Tromp</v>
      </c>
      <c r="D254">
        <v>929902016</v>
      </c>
      <c r="E254" s="1">
        <v>44334</v>
      </c>
      <c r="F254" s="1">
        <v>44364</v>
      </c>
      <c r="G254">
        <v>6430</v>
      </c>
      <c r="H254">
        <v>0</v>
      </c>
      <c r="I254" t="str">
        <f>IF(Table1[[#This Row],[disputed]]=1,"Yes","No")</f>
        <v>No</v>
      </c>
      <c r="J254">
        <v>0</v>
      </c>
      <c r="K254" t="str">
        <f>IF(Table1[[#This Row],[disputed]]=0, "no dispute", IF(Table1[[#This Row],[dispute_loss]]=0, "won","lost"))</f>
        <v>no dispute</v>
      </c>
      <c r="L254" s="1">
        <v>44361</v>
      </c>
      <c r="M254">
        <v>27</v>
      </c>
      <c r="N254">
        <v>0</v>
      </c>
    </row>
    <row r="255" spans="1:14" x14ac:dyDescent="0.3">
      <c r="A255" t="s">
        <v>13</v>
      </c>
      <c r="B255" t="s">
        <v>95</v>
      </c>
      <c r="C255" t="str">
        <f>VLOOKUP(Table1[[#This Row],[customer_ID]],'Company Names'!A:B,2,0)</f>
        <v>Rempel - Morar</v>
      </c>
      <c r="D255">
        <v>934328892</v>
      </c>
      <c r="E255" s="1">
        <v>44017</v>
      </c>
      <c r="F255" s="1">
        <v>44047</v>
      </c>
      <c r="G255">
        <v>5967</v>
      </c>
      <c r="H255">
        <v>0</v>
      </c>
      <c r="I255" t="str">
        <f>IF(Table1[[#This Row],[disputed]]=1,"Yes","No")</f>
        <v>No</v>
      </c>
      <c r="J255">
        <v>0</v>
      </c>
      <c r="K255" t="str">
        <f>IF(Table1[[#This Row],[disputed]]=0, "no dispute", IF(Table1[[#This Row],[dispute_loss]]=0, "won","lost"))</f>
        <v>no dispute</v>
      </c>
      <c r="L255" s="1">
        <v>44051</v>
      </c>
      <c r="M255">
        <v>34</v>
      </c>
      <c r="N255">
        <v>4</v>
      </c>
    </row>
    <row r="256" spans="1:14" x14ac:dyDescent="0.3">
      <c r="A256" t="s">
        <v>20</v>
      </c>
      <c r="B256" t="s">
        <v>63</v>
      </c>
      <c r="C256" t="str">
        <f>VLOOKUP(Table1[[#This Row],[customer_ID]],'Company Names'!A:B,2,0)</f>
        <v>Hauck - Hodkiewicz</v>
      </c>
      <c r="D256">
        <v>936925570</v>
      </c>
      <c r="E256" s="1">
        <v>44175</v>
      </c>
      <c r="F256" s="1">
        <v>44205</v>
      </c>
      <c r="G256">
        <v>3098</v>
      </c>
      <c r="H256">
        <v>0</v>
      </c>
      <c r="I256" t="str">
        <f>IF(Table1[[#This Row],[disputed]]=1,"Yes","No")</f>
        <v>No</v>
      </c>
      <c r="J256">
        <v>0</v>
      </c>
      <c r="K256" t="str">
        <f>IF(Table1[[#This Row],[disputed]]=0, "no dispute", IF(Table1[[#This Row],[dispute_loss]]=0, "won","lost"))</f>
        <v>no dispute</v>
      </c>
      <c r="L256" s="1">
        <v>44213</v>
      </c>
      <c r="M256">
        <v>38</v>
      </c>
      <c r="N256">
        <v>8</v>
      </c>
    </row>
    <row r="257" spans="1:14" x14ac:dyDescent="0.3">
      <c r="A257" t="s">
        <v>17</v>
      </c>
      <c r="B257" t="s">
        <v>40</v>
      </c>
      <c r="C257" t="str">
        <f>VLOOKUP(Table1[[#This Row],[customer_ID]],'Company Names'!A:B,2,0)</f>
        <v>Nolan - Bayer</v>
      </c>
      <c r="D257">
        <v>938015647</v>
      </c>
      <c r="E257" s="1">
        <v>44308</v>
      </c>
      <c r="F257" s="1">
        <v>44338</v>
      </c>
      <c r="G257">
        <v>4903</v>
      </c>
      <c r="H257">
        <v>0</v>
      </c>
      <c r="I257" t="str">
        <f>IF(Table1[[#This Row],[disputed]]=1,"Yes","No")</f>
        <v>No</v>
      </c>
      <c r="J257">
        <v>0</v>
      </c>
      <c r="K257" t="str">
        <f>IF(Table1[[#This Row],[disputed]]=0, "no dispute", IF(Table1[[#This Row],[dispute_loss]]=0, "won","lost"))</f>
        <v>no dispute</v>
      </c>
      <c r="L257" s="1">
        <v>44331</v>
      </c>
      <c r="M257">
        <v>23</v>
      </c>
      <c r="N257">
        <v>0</v>
      </c>
    </row>
    <row r="258" spans="1:14" x14ac:dyDescent="0.3">
      <c r="A258" t="s">
        <v>13</v>
      </c>
      <c r="B258" t="s">
        <v>83</v>
      </c>
      <c r="C258" t="str">
        <f>VLOOKUP(Table1[[#This Row],[customer_ID]],'Company Names'!A:B,2,0)</f>
        <v>Conroy - Friesen</v>
      </c>
      <c r="D258">
        <v>939622166</v>
      </c>
      <c r="E258" s="1">
        <v>44084</v>
      </c>
      <c r="F258" s="1">
        <v>44114</v>
      </c>
      <c r="G258">
        <v>8536</v>
      </c>
      <c r="H258">
        <v>0</v>
      </c>
      <c r="I258" t="str">
        <f>IF(Table1[[#This Row],[disputed]]=1,"Yes","No")</f>
        <v>No</v>
      </c>
      <c r="J258">
        <v>0</v>
      </c>
      <c r="K258" t="str">
        <f>IF(Table1[[#This Row],[disputed]]=0, "no dispute", IF(Table1[[#This Row],[dispute_loss]]=0, "won","lost"))</f>
        <v>no dispute</v>
      </c>
      <c r="L258" s="1">
        <v>44103</v>
      </c>
      <c r="M258">
        <v>19</v>
      </c>
      <c r="N258">
        <v>0</v>
      </c>
    </row>
    <row r="259" spans="1:14" x14ac:dyDescent="0.3">
      <c r="A259" t="s">
        <v>13</v>
      </c>
      <c r="B259" t="s">
        <v>62</v>
      </c>
      <c r="C259" t="str">
        <f>VLOOKUP(Table1[[#This Row],[customer_ID]],'Company Names'!A:B,2,0)</f>
        <v>Bosco, Gutkowski and Strosin</v>
      </c>
      <c r="D259">
        <v>940363147</v>
      </c>
      <c r="E259" s="1">
        <v>44137</v>
      </c>
      <c r="F259" s="1">
        <v>44167</v>
      </c>
      <c r="G259">
        <v>9934</v>
      </c>
      <c r="H259">
        <v>0</v>
      </c>
      <c r="I259" t="str">
        <f>IF(Table1[[#This Row],[disputed]]=1,"Yes","No")</f>
        <v>No</v>
      </c>
      <c r="J259">
        <v>0</v>
      </c>
      <c r="K259" t="str">
        <f>IF(Table1[[#This Row],[disputed]]=0, "no dispute", IF(Table1[[#This Row],[dispute_loss]]=0, "won","lost"))</f>
        <v>no dispute</v>
      </c>
      <c r="L259" s="1">
        <v>44170</v>
      </c>
      <c r="M259">
        <v>33</v>
      </c>
      <c r="N259">
        <v>3</v>
      </c>
    </row>
    <row r="260" spans="1:14" x14ac:dyDescent="0.3">
      <c r="A260" t="s">
        <v>11</v>
      </c>
      <c r="B260" t="s">
        <v>12</v>
      </c>
      <c r="C260" t="str">
        <f>VLOOKUP(Table1[[#This Row],[customer_ID]],'Company Names'!A:B,2,0)</f>
        <v>Morissette - Bernier</v>
      </c>
      <c r="D260">
        <v>951035745</v>
      </c>
      <c r="E260" s="1">
        <v>44352</v>
      </c>
      <c r="F260" s="1">
        <v>44382</v>
      </c>
      <c r="G260">
        <v>5704</v>
      </c>
      <c r="H260">
        <v>0</v>
      </c>
      <c r="I260" t="str">
        <f>IF(Table1[[#This Row],[disputed]]=1,"Yes","No")</f>
        <v>No</v>
      </c>
      <c r="J260">
        <v>0</v>
      </c>
      <c r="K260" t="str">
        <f>IF(Table1[[#This Row],[disputed]]=0, "no dispute", IF(Table1[[#This Row],[dispute_loss]]=0, "won","lost"))</f>
        <v>no dispute</v>
      </c>
      <c r="L260" s="1">
        <v>44366</v>
      </c>
      <c r="M260">
        <v>14</v>
      </c>
      <c r="N260">
        <v>0</v>
      </c>
    </row>
    <row r="261" spans="1:14" x14ac:dyDescent="0.3">
      <c r="A261" t="s">
        <v>13</v>
      </c>
      <c r="B261" t="s">
        <v>68</v>
      </c>
      <c r="C261" t="str">
        <f>VLOOKUP(Table1[[#This Row],[customer_ID]],'Company Names'!A:B,2,0)</f>
        <v>West - Rogahn</v>
      </c>
      <c r="D261">
        <v>3480348952</v>
      </c>
      <c r="E261" s="1">
        <v>43932</v>
      </c>
      <c r="F261" s="1">
        <v>43962</v>
      </c>
      <c r="G261">
        <v>4003</v>
      </c>
      <c r="H261">
        <v>1</v>
      </c>
      <c r="I261" t="str">
        <f>IF(Table1[[#This Row],[disputed]]=1,"Yes","No")</f>
        <v>Yes</v>
      </c>
      <c r="J261">
        <v>1</v>
      </c>
      <c r="K261" t="str">
        <f>IF(Table1[[#This Row],[disputed]]=0, "no dispute", IF(Table1[[#This Row],[dispute_loss]]=0, "won","lost"))</f>
        <v>lost</v>
      </c>
      <c r="L261" s="1">
        <v>43959</v>
      </c>
      <c r="M261">
        <v>27</v>
      </c>
      <c r="N261">
        <v>0</v>
      </c>
    </row>
    <row r="262" spans="1:14" x14ac:dyDescent="0.3">
      <c r="A262" t="s">
        <v>22</v>
      </c>
      <c r="B262" t="s">
        <v>23</v>
      </c>
      <c r="C262" t="str">
        <f>VLOOKUP(Table1[[#This Row],[customer_ID]],'Company Names'!A:B,2,0)</f>
        <v>Kub, McLaughlin and Renner</v>
      </c>
      <c r="D262">
        <v>959092964</v>
      </c>
      <c r="E262" s="1">
        <v>44211</v>
      </c>
      <c r="F262" s="1">
        <v>44241</v>
      </c>
      <c r="G262">
        <v>7205</v>
      </c>
      <c r="H262">
        <v>1</v>
      </c>
      <c r="I262" t="str">
        <f>IF(Table1[[#This Row],[disputed]]=1,"Yes","No")</f>
        <v>Yes</v>
      </c>
      <c r="J262">
        <v>0</v>
      </c>
      <c r="K262" t="str">
        <f>IF(Table1[[#This Row],[disputed]]=0, "no dispute", IF(Table1[[#This Row],[dispute_loss]]=0, "won","lost"))</f>
        <v>won</v>
      </c>
      <c r="L262" s="1">
        <v>44265</v>
      </c>
      <c r="M262">
        <v>54</v>
      </c>
      <c r="N262">
        <v>24</v>
      </c>
    </row>
    <row r="263" spans="1:14" x14ac:dyDescent="0.3">
      <c r="A263" t="s">
        <v>13</v>
      </c>
      <c r="B263" t="s">
        <v>95</v>
      </c>
      <c r="C263" t="str">
        <f>VLOOKUP(Table1[[#This Row],[customer_ID]],'Company Names'!A:B,2,0)</f>
        <v>Rempel - Morar</v>
      </c>
      <c r="D263">
        <v>975332365</v>
      </c>
      <c r="E263" s="1">
        <v>44394</v>
      </c>
      <c r="F263" s="1">
        <v>44424</v>
      </c>
      <c r="G263">
        <v>7210</v>
      </c>
      <c r="H263">
        <v>0</v>
      </c>
      <c r="I263" t="str">
        <f>IF(Table1[[#This Row],[disputed]]=1,"Yes","No")</f>
        <v>No</v>
      </c>
      <c r="J263">
        <v>0</v>
      </c>
      <c r="K263" t="str">
        <f>IF(Table1[[#This Row],[disputed]]=0, "no dispute", IF(Table1[[#This Row],[dispute_loss]]=0, "won","lost"))</f>
        <v>no dispute</v>
      </c>
      <c r="L263" s="1">
        <v>44422</v>
      </c>
      <c r="M263">
        <v>28</v>
      </c>
      <c r="N263">
        <v>0</v>
      </c>
    </row>
    <row r="264" spans="1:14" x14ac:dyDescent="0.3">
      <c r="A264" t="s">
        <v>22</v>
      </c>
      <c r="B264" t="s">
        <v>85</v>
      </c>
      <c r="C264" t="str">
        <f>VLOOKUP(Table1[[#This Row],[customer_ID]],'Company Names'!A:B,2,0)</f>
        <v>Bailey - Ondricka</v>
      </c>
      <c r="D264">
        <v>979439975</v>
      </c>
      <c r="E264" s="1">
        <v>44159</v>
      </c>
      <c r="F264" s="1">
        <v>44189</v>
      </c>
      <c r="G264">
        <v>3962</v>
      </c>
      <c r="H264">
        <v>0</v>
      </c>
      <c r="I264" t="str">
        <f>IF(Table1[[#This Row],[disputed]]=1,"Yes","No")</f>
        <v>No</v>
      </c>
      <c r="J264">
        <v>0</v>
      </c>
      <c r="K264" t="str">
        <f>IF(Table1[[#This Row],[disputed]]=0, "no dispute", IF(Table1[[#This Row],[dispute_loss]]=0, "won","lost"))</f>
        <v>no dispute</v>
      </c>
      <c r="L264" s="1">
        <v>44206</v>
      </c>
      <c r="M264">
        <v>47</v>
      </c>
      <c r="N264">
        <v>17</v>
      </c>
    </row>
    <row r="265" spans="1:14" x14ac:dyDescent="0.3">
      <c r="A265" t="s">
        <v>20</v>
      </c>
      <c r="B265" t="s">
        <v>63</v>
      </c>
      <c r="C265" t="str">
        <f>VLOOKUP(Table1[[#This Row],[customer_ID]],'Company Names'!A:B,2,0)</f>
        <v>Hauck - Hodkiewicz</v>
      </c>
      <c r="D265">
        <v>981596189</v>
      </c>
      <c r="E265" s="1">
        <v>43989</v>
      </c>
      <c r="F265" s="1">
        <v>44019</v>
      </c>
      <c r="G265">
        <v>4579</v>
      </c>
      <c r="H265">
        <v>0</v>
      </c>
      <c r="I265" t="str">
        <f>IF(Table1[[#This Row],[disputed]]=1,"Yes","No")</f>
        <v>No</v>
      </c>
      <c r="J265">
        <v>0</v>
      </c>
      <c r="K265" t="str">
        <f>IF(Table1[[#This Row],[disputed]]=0, "no dispute", IF(Table1[[#This Row],[dispute_loss]]=0, "won","lost"))</f>
        <v>no dispute</v>
      </c>
      <c r="L265" s="1">
        <v>44040</v>
      </c>
      <c r="M265">
        <v>51</v>
      </c>
      <c r="N265">
        <v>21</v>
      </c>
    </row>
    <row r="266" spans="1:14" x14ac:dyDescent="0.3">
      <c r="A266" t="s">
        <v>17</v>
      </c>
      <c r="B266" t="s">
        <v>101</v>
      </c>
      <c r="C266" t="str">
        <f>VLOOKUP(Table1[[#This Row],[customer_ID]],'Company Names'!A:B,2,0)</f>
        <v>Daugherty LLC</v>
      </c>
      <c r="D266">
        <v>986187012</v>
      </c>
      <c r="E266" s="1">
        <v>43857</v>
      </c>
      <c r="F266" s="1">
        <v>43887</v>
      </c>
      <c r="G266">
        <v>8692</v>
      </c>
      <c r="H266">
        <v>1</v>
      </c>
      <c r="I266" t="str">
        <f>IF(Table1[[#This Row],[disputed]]=1,"Yes","No")</f>
        <v>Yes</v>
      </c>
      <c r="J266">
        <v>0</v>
      </c>
      <c r="K266" t="str">
        <f>IF(Table1[[#This Row],[disputed]]=0, "no dispute", IF(Table1[[#This Row],[dispute_loss]]=0, "won","lost"))</f>
        <v>won</v>
      </c>
      <c r="L266" s="1">
        <v>43898</v>
      </c>
      <c r="M266">
        <v>41</v>
      </c>
      <c r="N266">
        <v>11</v>
      </c>
    </row>
    <row r="267" spans="1:14" x14ac:dyDescent="0.3">
      <c r="A267" t="s">
        <v>11</v>
      </c>
      <c r="B267" t="s">
        <v>54</v>
      </c>
      <c r="C267" t="str">
        <f>VLOOKUP(Table1[[#This Row],[customer_ID]],'Company Names'!A:B,2,0)</f>
        <v>Emmerich - Swift</v>
      </c>
      <c r="D267">
        <v>990527729</v>
      </c>
      <c r="E267" s="1">
        <v>44139</v>
      </c>
      <c r="F267" s="1">
        <v>44169</v>
      </c>
      <c r="G267">
        <v>5873</v>
      </c>
      <c r="H267">
        <v>0</v>
      </c>
      <c r="I267" t="str">
        <f>IF(Table1[[#This Row],[disputed]]=1,"Yes","No")</f>
        <v>No</v>
      </c>
      <c r="J267">
        <v>0</v>
      </c>
      <c r="K267" t="str">
        <f>IF(Table1[[#This Row],[disputed]]=0, "no dispute", IF(Table1[[#This Row],[dispute_loss]]=0, "won","lost"))</f>
        <v>no dispute</v>
      </c>
      <c r="L267" s="1">
        <v>44174</v>
      </c>
      <c r="M267">
        <v>35</v>
      </c>
      <c r="N267">
        <v>5</v>
      </c>
    </row>
    <row r="268" spans="1:14" x14ac:dyDescent="0.3">
      <c r="A268" t="s">
        <v>22</v>
      </c>
      <c r="B268" t="s">
        <v>24</v>
      </c>
      <c r="C268" t="str">
        <f>VLOOKUP(Table1[[#This Row],[customer_ID]],'Company Names'!A:B,2,0)</f>
        <v>Turcotte, Wolff and Lynch</v>
      </c>
      <c r="D268">
        <v>1006151066</v>
      </c>
      <c r="E268" s="1">
        <v>44159</v>
      </c>
      <c r="F268" s="1">
        <v>44189</v>
      </c>
      <c r="G268">
        <v>8366</v>
      </c>
      <c r="H268">
        <v>0</v>
      </c>
      <c r="I268" t="str">
        <f>IF(Table1[[#This Row],[disputed]]=1,"Yes","No")</f>
        <v>No</v>
      </c>
      <c r="J268">
        <v>0</v>
      </c>
      <c r="K268" t="str">
        <f>IF(Table1[[#This Row],[disputed]]=0, "no dispute", IF(Table1[[#This Row],[dispute_loss]]=0, "won","lost"))</f>
        <v>no dispute</v>
      </c>
      <c r="L268" s="1">
        <v>44199</v>
      </c>
      <c r="M268">
        <v>40</v>
      </c>
      <c r="N268">
        <v>10</v>
      </c>
    </row>
    <row r="269" spans="1:14" x14ac:dyDescent="0.3">
      <c r="A269" t="s">
        <v>20</v>
      </c>
      <c r="B269" t="s">
        <v>90</v>
      </c>
      <c r="C269" t="str">
        <f>VLOOKUP(Table1[[#This Row],[customer_ID]],'Company Names'!A:B,2,0)</f>
        <v>Bosco and Sons</v>
      </c>
      <c r="D269">
        <v>1006769217</v>
      </c>
      <c r="E269" s="1">
        <v>44088</v>
      </c>
      <c r="F269" s="1">
        <v>44118</v>
      </c>
      <c r="G269">
        <v>3386</v>
      </c>
      <c r="H269">
        <v>0</v>
      </c>
      <c r="I269" t="str">
        <f>IF(Table1[[#This Row],[disputed]]=1,"Yes","No")</f>
        <v>No</v>
      </c>
      <c r="J269">
        <v>0</v>
      </c>
      <c r="K269" t="str">
        <f>IF(Table1[[#This Row],[disputed]]=0, "no dispute", IF(Table1[[#This Row],[dispute_loss]]=0, "won","lost"))</f>
        <v>no dispute</v>
      </c>
      <c r="L269" s="1">
        <v>44123</v>
      </c>
      <c r="M269">
        <v>35</v>
      </c>
      <c r="N269">
        <v>5</v>
      </c>
    </row>
    <row r="270" spans="1:14" x14ac:dyDescent="0.3">
      <c r="A270" t="s">
        <v>20</v>
      </c>
      <c r="B270" t="s">
        <v>69</v>
      </c>
      <c r="C270" t="str">
        <f>VLOOKUP(Table1[[#This Row],[customer_ID]],'Company Names'!A:B,2,0)</f>
        <v>Kulas, Mante and Reichert</v>
      </c>
      <c r="D270">
        <v>1012251297</v>
      </c>
      <c r="E270" s="1">
        <v>43882</v>
      </c>
      <c r="F270" s="1">
        <v>43912</v>
      </c>
      <c r="G270">
        <v>2605</v>
      </c>
      <c r="H270">
        <v>1</v>
      </c>
      <c r="I270" t="str">
        <f>IF(Table1[[#This Row],[disputed]]=1,"Yes","No")</f>
        <v>Yes</v>
      </c>
      <c r="J270">
        <v>0</v>
      </c>
      <c r="K270" t="str">
        <f>IF(Table1[[#This Row],[disputed]]=0, "no dispute", IF(Table1[[#This Row],[dispute_loss]]=0, "won","lost"))</f>
        <v>won</v>
      </c>
      <c r="L270" s="1">
        <v>43942</v>
      </c>
      <c r="M270">
        <v>60</v>
      </c>
      <c r="N270">
        <v>30</v>
      </c>
    </row>
    <row r="271" spans="1:14" x14ac:dyDescent="0.3">
      <c r="A271" t="s">
        <v>11</v>
      </c>
      <c r="B271" t="s">
        <v>44</v>
      </c>
      <c r="C271" t="str">
        <f>VLOOKUP(Table1[[#This Row],[customer_ID]],'Company Names'!A:B,2,0)</f>
        <v>Pacocha Inc</v>
      </c>
      <c r="D271">
        <v>1014106295</v>
      </c>
      <c r="E271" s="1">
        <v>43996</v>
      </c>
      <c r="F271" s="1">
        <v>44026</v>
      </c>
      <c r="G271">
        <v>6557</v>
      </c>
      <c r="H271">
        <v>0</v>
      </c>
      <c r="I271" t="str">
        <f>IF(Table1[[#This Row],[disputed]]=1,"Yes","No")</f>
        <v>No</v>
      </c>
      <c r="J271">
        <v>0</v>
      </c>
      <c r="K271" t="str">
        <f>IF(Table1[[#This Row],[disputed]]=0, "no dispute", IF(Table1[[#This Row],[dispute_loss]]=0, "won","lost"))</f>
        <v>no dispute</v>
      </c>
      <c r="L271" s="1">
        <v>44014</v>
      </c>
      <c r="M271">
        <v>18</v>
      </c>
      <c r="N271">
        <v>0</v>
      </c>
    </row>
    <row r="272" spans="1:14" x14ac:dyDescent="0.3">
      <c r="A272" t="s">
        <v>13</v>
      </c>
      <c r="B272" t="s">
        <v>83</v>
      </c>
      <c r="C272" t="str">
        <f>VLOOKUP(Table1[[#This Row],[customer_ID]],'Company Names'!A:B,2,0)</f>
        <v>Conroy - Friesen</v>
      </c>
      <c r="D272">
        <v>1020758229</v>
      </c>
      <c r="E272" s="1">
        <v>44353</v>
      </c>
      <c r="F272" s="1">
        <v>44383</v>
      </c>
      <c r="G272">
        <v>6719</v>
      </c>
      <c r="H272">
        <v>0</v>
      </c>
      <c r="I272" t="str">
        <f>IF(Table1[[#This Row],[disputed]]=1,"Yes","No")</f>
        <v>No</v>
      </c>
      <c r="J272">
        <v>0</v>
      </c>
      <c r="K272" t="str">
        <f>IF(Table1[[#This Row],[disputed]]=0, "no dispute", IF(Table1[[#This Row],[dispute_loss]]=0, "won","lost"))</f>
        <v>no dispute</v>
      </c>
      <c r="L272" s="1">
        <v>44367</v>
      </c>
      <c r="M272">
        <v>14</v>
      </c>
      <c r="N272">
        <v>0</v>
      </c>
    </row>
    <row r="273" spans="1:14" x14ac:dyDescent="0.3">
      <c r="A273" t="s">
        <v>17</v>
      </c>
      <c r="B273" t="s">
        <v>33</v>
      </c>
      <c r="C273" t="str">
        <f>VLOOKUP(Table1[[#This Row],[customer_ID]],'Company Names'!A:B,2,0)</f>
        <v>Grimes - Bode</v>
      </c>
      <c r="D273">
        <v>1026638537</v>
      </c>
      <c r="E273" s="1">
        <v>44404</v>
      </c>
      <c r="F273" s="1">
        <v>44434</v>
      </c>
      <c r="G273">
        <v>7086</v>
      </c>
      <c r="H273">
        <v>1</v>
      </c>
      <c r="I273" t="str">
        <f>IF(Table1[[#This Row],[disputed]]=1,"Yes","No")</f>
        <v>Yes</v>
      </c>
      <c r="J273">
        <v>0</v>
      </c>
      <c r="K273" t="str">
        <f>IF(Table1[[#This Row],[disputed]]=0, "no dispute", IF(Table1[[#This Row],[dispute_loss]]=0, "won","lost"))</f>
        <v>won</v>
      </c>
      <c r="L273" s="1">
        <v>44431</v>
      </c>
      <c r="M273">
        <v>27</v>
      </c>
      <c r="N273">
        <v>0</v>
      </c>
    </row>
    <row r="274" spans="1:14" x14ac:dyDescent="0.3">
      <c r="A274" t="s">
        <v>11</v>
      </c>
      <c r="B274" t="s">
        <v>73</v>
      </c>
      <c r="C274" t="str">
        <f>VLOOKUP(Table1[[#This Row],[customer_ID]],'Company Names'!A:B,2,0)</f>
        <v>Rau, Hodkiewicz and Bauch</v>
      </c>
      <c r="D274">
        <v>1027852268</v>
      </c>
      <c r="E274" s="1">
        <v>44455</v>
      </c>
      <c r="F274" s="1">
        <v>44485</v>
      </c>
      <c r="G274">
        <v>3722</v>
      </c>
      <c r="H274">
        <v>0</v>
      </c>
      <c r="I274" t="str">
        <f>IF(Table1[[#This Row],[disputed]]=1,"Yes","No")</f>
        <v>No</v>
      </c>
      <c r="J274">
        <v>0</v>
      </c>
      <c r="K274" t="str">
        <f>IF(Table1[[#This Row],[disputed]]=0, "no dispute", IF(Table1[[#This Row],[dispute_loss]]=0, "won","lost"))</f>
        <v>no dispute</v>
      </c>
      <c r="L274" s="1">
        <v>44475</v>
      </c>
      <c r="M274">
        <v>20</v>
      </c>
      <c r="N274">
        <v>0</v>
      </c>
    </row>
    <row r="275" spans="1:14" x14ac:dyDescent="0.3">
      <c r="A275" t="s">
        <v>13</v>
      </c>
      <c r="B275" t="s">
        <v>29</v>
      </c>
      <c r="C275" t="str">
        <f>VLOOKUP(Table1[[#This Row],[customer_ID]],'Company Names'!A:B,2,0)</f>
        <v>O'Conner - Botsford</v>
      </c>
      <c r="D275">
        <v>1035721042</v>
      </c>
      <c r="E275" s="1">
        <v>44146</v>
      </c>
      <c r="F275" s="1">
        <v>44176</v>
      </c>
      <c r="G275">
        <v>1113</v>
      </c>
      <c r="H275">
        <v>0</v>
      </c>
      <c r="I275" t="str">
        <f>IF(Table1[[#This Row],[disputed]]=1,"Yes","No")</f>
        <v>No</v>
      </c>
      <c r="J275">
        <v>0</v>
      </c>
      <c r="K275" t="str">
        <f>IF(Table1[[#This Row],[disputed]]=0, "no dispute", IF(Table1[[#This Row],[dispute_loss]]=0, "won","lost"))</f>
        <v>no dispute</v>
      </c>
      <c r="L275" s="1">
        <v>44182</v>
      </c>
      <c r="M275">
        <v>36</v>
      </c>
      <c r="N275">
        <v>6</v>
      </c>
    </row>
    <row r="276" spans="1:14" x14ac:dyDescent="0.3">
      <c r="A276" t="s">
        <v>11</v>
      </c>
      <c r="B276" t="s">
        <v>61</v>
      </c>
      <c r="C276" t="str">
        <f>VLOOKUP(Table1[[#This Row],[customer_ID]],'Company Names'!A:B,2,0)</f>
        <v>Block and Sons</v>
      </c>
      <c r="D276">
        <v>1043332774</v>
      </c>
      <c r="E276" s="1">
        <v>44019</v>
      </c>
      <c r="F276" s="1">
        <v>44049</v>
      </c>
      <c r="G276">
        <v>7909</v>
      </c>
      <c r="H276">
        <v>0</v>
      </c>
      <c r="I276" t="str">
        <f>IF(Table1[[#This Row],[disputed]]=1,"Yes","No")</f>
        <v>No</v>
      </c>
      <c r="J276">
        <v>0</v>
      </c>
      <c r="K276" t="str">
        <f>IF(Table1[[#This Row],[disputed]]=0, "no dispute", IF(Table1[[#This Row],[dispute_loss]]=0, "won","lost"))</f>
        <v>no dispute</v>
      </c>
      <c r="L276" s="1">
        <v>44049</v>
      </c>
      <c r="M276">
        <v>30</v>
      </c>
      <c r="N276">
        <v>0</v>
      </c>
    </row>
    <row r="277" spans="1:14" x14ac:dyDescent="0.3">
      <c r="A277" t="s">
        <v>20</v>
      </c>
      <c r="B277" t="s">
        <v>108</v>
      </c>
      <c r="C277" t="str">
        <f>VLOOKUP(Table1[[#This Row],[customer_ID]],'Company Names'!A:B,2,0)</f>
        <v>Bashirian, Johnston and Barrows</v>
      </c>
      <c r="D277">
        <v>1047899565</v>
      </c>
      <c r="E277" s="1">
        <v>44300</v>
      </c>
      <c r="F277" s="1">
        <v>44330</v>
      </c>
      <c r="G277">
        <v>5700</v>
      </c>
      <c r="H277">
        <v>0</v>
      </c>
      <c r="I277" t="str">
        <f>IF(Table1[[#This Row],[disputed]]=1,"Yes","No")</f>
        <v>No</v>
      </c>
      <c r="J277">
        <v>0</v>
      </c>
      <c r="K277" t="str">
        <f>IF(Table1[[#This Row],[disputed]]=0, "no dispute", IF(Table1[[#This Row],[dispute_loss]]=0, "won","lost"))</f>
        <v>no dispute</v>
      </c>
      <c r="L277" s="1">
        <v>44320</v>
      </c>
      <c r="M277">
        <v>20</v>
      </c>
      <c r="N277">
        <v>0</v>
      </c>
    </row>
    <row r="278" spans="1:14" x14ac:dyDescent="0.3">
      <c r="A278" t="s">
        <v>22</v>
      </c>
      <c r="B278" t="s">
        <v>89</v>
      </c>
      <c r="C278" t="str">
        <f>VLOOKUP(Table1[[#This Row],[customer_ID]],'Company Names'!A:B,2,0)</f>
        <v>Lynch - Lebsack</v>
      </c>
      <c r="D278">
        <v>1048700348</v>
      </c>
      <c r="E278" s="1">
        <v>44298</v>
      </c>
      <c r="F278" s="1">
        <v>44328</v>
      </c>
      <c r="G278">
        <v>5267</v>
      </c>
      <c r="H278">
        <v>0</v>
      </c>
      <c r="I278" t="str">
        <f>IF(Table1[[#This Row],[disputed]]=1,"Yes","No")</f>
        <v>No</v>
      </c>
      <c r="J278">
        <v>0</v>
      </c>
      <c r="K278" t="str">
        <f>IF(Table1[[#This Row],[disputed]]=0, "no dispute", IF(Table1[[#This Row],[dispute_loss]]=0, "won","lost"))</f>
        <v>no dispute</v>
      </c>
      <c r="L278" s="1">
        <v>44335</v>
      </c>
      <c r="M278">
        <v>37</v>
      </c>
      <c r="N278">
        <v>7</v>
      </c>
    </row>
    <row r="279" spans="1:14" x14ac:dyDescent="0.3">
      <c r="A279" t="s">
        <v>17</v>
      </c>
      <c r="B279" t="s">
        <v>19</v>
      </c>
      <c r="C279" t="str">
        <f>VLOOKUP(Table1[[#This Row],[customer_ID]],'Company Names'!A:B,2,0)</f>
        <v>Schinner Inc</v>
      </c>
      <c r="D279">
        <v>1054254710</v>
      </c>
      <c r="E279" s="1">
        <v>44521</v>
      </c>
      <c r="F279" s="1">
        <v>44551</v>
      </c>
      <c r="G279">
        <v>7554</v>
      </c>
      <c r="H279">
        <v>1</v>
      </c>
      <c r="I279" t="str">
        <f>IF(Table1[[#This Row],[disputed]]=1,"Yes","No")</f>
        <v>Yes</v>
      </c>
      <c r="J279">
        <v>0</v>
      </c>
      <c r="K279" t="str">
        <f>IF(Table1[[#This Row],[disputed]]=0, "no dispute", IF(Table1[[#This Row],[dispute_loss]]=0, "won","lost"))</f>
        <v>won</v>
      </c>
      <c r="L279" s="1">
        <v>44553</v>
      </c>
      <c r="M279">
        <v>32</v>
      </c>
      <c r="N279">
        <v>2</v>
      </c>
    </row>
    <row r="280" spans="1:14" x14ac:dyDescent="0.3">
      <c r="A280" t="s">
        <v>13</v>
      </c>
      <c r="B280" t="s">
        <v>106</v>
      </c>
      <c r="C280" t="str">
        <f>VLOOKUP(Table1[[#This Row],[customer_ID]],'Company Names'!A:B,2,0)</f>
        <v>Leffler - Greenfelder</v>
      </c>
      <c r="D280">
        <v>1056254354</v>
      </c>
      <c r="E280" s="1">
        <v>44506</v>
      </c>
      <c r="F280" s="1">
        <v>44536</v>
      </c>
      <c r="G280">
        <v>7178</v>
      </c>
      <c r="H280">
        <v>1</v>
      </c>
      <c r="I280" t="str">
        <f>IF(Table1[[#This Row],[disputed]]=1,"Yes","No")</f>
        <v>Yes</v>
      </c>
      <c r="J280">
        <v>0</v>
      </c>
      <c r="K280" t="str">
        <f>IF(Table1[[#This Row],[disputed]]=0, "no dispute", IF(Table1[[#This Row],[dispute_loss]]=0, "won","lost"))</f>
        <v>won</v>
      </c>
      <c r="L280" s="1">
        <v>44536</v>
      </c>
      <c r="M280">
        <v>30</v>
      </c>
      <c r="N280">
        <v>0</v>
      </c>
    </row>
    <row r="281" spans="1:14" x14ac:dyDescent="0.3">
      <c r="A281" t="s">
        <v>20</v>
      </c>
      <c r="B281" t="s">
        <v>109</v>
      </c>
      <c r="C281" t="str">
        <f>VLOOKUP(Table1[[#This Row],[customer_ID]],'Company Names'!A:B,2,0)</f>
        <v>Wilderman Inc</v>
      </c>
      <c r="D281">
        <v>1057997164</v>
      </c>
      <c r="E281" s="1">
        <v>43878</v>
      </c>
      <c r="F281" s="1">
        <v>43908</v>
      </c>
      <c r="G281">
        <v>2080</v>
      </c>
      <c r="H281">
        <v>0</v>
      </c>
      <c r="I281" t="str">
        <f>IF(Table1[[#This Row],[disputed]]=1,"Yes","No")</f>
        <v>No</v>
      </c>
      <c r="J281">
        <v>0</v>
      </c>
      <c r="K281" t="str">
        <f>IF(Table1[[#This Row],[disputed]]=0, "no dispute", IF(Table1[[#This Row],[dispute_loss]]=0, "won","lost"))</f>
        <v>no dispute</v>
      </c>
      <c r="L281" s="1">
        <v>43898</v>
      </c>
      <c r="M281">
        <v>20</v>
      </c>
      <c r="N281">
        <v>0</v>
      </c>
    </row>
    <row r="282" spans="1:14" x14ac:dyDescent="0.3">
      <c r="A282" t="s">
        <v>20</v>
      </c>
      <c r="B282" t="s">
        <v>80</v>
      </c>
      <c r="C282" t="str">
        <f>VLOOKUP(Table1[[#This Row],[customer_ID]],'Company Names'!A:B,2,0)</f>
        <v>Larkin and Sons</v>
      </c>
      <c r="D282">
        <v>1061077534</v>
      </c>
      <c r="E282" s="1">
        <v>44472</v>
      </c>
      <c r="F282" s="1">
        <v>44502</v>
      </c>
      <c r="G282">
        <v>5385</v>
      </c>
      <c r="H282">
        <v>0</v>
      </c>
      <c r="I282" t="str">
        <f>IF(Table1[[#This Row],[disputed]]=1,"Yes","No")</f>
        <v>No</v>
      </c>
      <c r="J282">
        <v>0</v>
      </c>
      <c r="K282" t="str">
        <f>IF(Table1[[#This Row],[disputed]]=0, "no dispute", IF(Table1[[#This Row],[dispute_loss]]=0, "won","lost"))</f>
        <v>no dispute</v>
      </c>
      <c r="L282" s="1">
        <v>44491</v>
      </c>
      <c r="M282">
        <v>19</v>
      </c>
      <c r="N282">
        <v>0</v>
      </c>
    </row>
    <row r="283" spans="1:14" x14ac:dyDescent="0.3">
      <c r="A283" t="s">
        <v>11</v>
      </c>
      <c r="B283" t="s">
        <v>76</v>
      </c>
      <c r="C283" t="str">
        <f>VLOOKUP(Table1[[#This Row],[customer_ID]],'Company Names'!A:B,2,0)</f>
        <v>Graham, D'Amore and Tromp</v>
      </c>
      <c r="D283">
        <v>1064822506</v>
      </c>
      <c r="E283" s="1">
        <v>44237</v>
      </c>
      <c r="F283" s="1">
        <v>44267</v>
      </c>
      <c r="G283">
        <v>9189</v>
      </c>
      <c r="H283">
        <v>0</v>
      </c>
      <c r="I283" t="str">
        <f>IF(Table1[[#This Row],[disputed]]=1,"Yes","No")</f>
        <v>No</v>
      </c>
      <c r="J283">
        <v>0</v>
      </c>
      <c r="K283" t="str">
        <f>IF(Table1[[#This Row],[disputed]]=0, "no dispute", IF(Table1[[#This Row],[dispute_loss]]=0, "won","lost"))</f>
        <v>no dispute</v>
      </c>
      <c r="L283" s="1">
        <v>44262</v>
      </c>
      <c r="M283">
        <v>25</v>
      </c>
      <c r="N283">
        <v>0</v>
      </c>
    </row>
    <row r="284" spans="1:14" x14ac:dyDescent="0.3">
      <c r="A284" t="s">
        <v>22</v>
      </c>
      <c r="B284" t="s">
        <v>96</v>
      </c>
      <c r="C284" t="str">
        <f>VLOOKUP(Table1[[#This Row],[customer_ID]],'Company Names'!A:B,2,0)</f>
        <v>Schuppe Inc</v>
      </c>
      <c r="D284">
        <v>1066047916</v>
      </c>
      <c r="E284" s="1">
        <v>44058</v>
      </c>
      <c r="F284" s="1">
        <v>44088</v>
      </c>
      <c r="G284">
        <v>4802</v>
      </c>
      <c r="H284">
        <v>0</v>
      </c>
      <c r="I284" t="str">
        <f>IF(Table1[[#This Row],[disputed]]=1,"Yes","No")</f>
        <v>No</v>
      </c>
      <c r="J284">
        <v>0</v>
      </c>
      <c r="K284" t="str">
        <f>IF(Table1[[#This Row],[disputed]]=0, "no dispute", IF(Table1[[#This Row],[dispute_loss]]=0, "won","lost"))</f>
        <v>no dispute</v>
      </c>
      <c r="L284" s="1">
        <v>44093</v>
      </c>
      <c r="M284">
        <v>35</v>
      </c>
      <c r="N284">
        <v>5</v>
      </c>
    </row>
    <row r="285" spans="1:14" x14ac:dyDescent="0.3">
      <c r="A285" t="s">
        <v>22</v>
      </c>
      <c r="B285" t="s">
        <v>53</v>
      </c>
      <c r="C285" t="str">
        <f>VLOOKUP(Table1[[#This Row],[customer_ID]],'Company Names'!A:B,2,0)</f>
        <v>Balistreri - Barrows</v>
      </c>
      <c r="D285">
        <v>1069788528</v>
      </c>
      <c r="E285" s="1">
        <v>44123</v>
      </c>
      <c r="F285" s="1">
        <v>44153</v>
      </c>
      <c r="G285">
        <v>2023</v>
      </c>
      <c r="H285">
        <v>0</v>
      </c>
      <c r="I285" t="str">
        <f>IF(Table1[[#This Row],[disputed]]=1,"Yes","No")</f>
        <v>No</v>
      </c>
      <c r="J285">
        <v>0</v>
      </c>
      <c r="K285" t="str">
        <f>IF(Table1[[#This Row],[disputed]]=0, "no dispute", IF(Table1[[#This Row],[dispute_loss]]=0, "won","lost"))</f>
        <v>no dispute</v>
      </c>
      <c r="L285" s="1">
        <v>44153</v>
      </c>
      <c r="M285">
        <v>30</v>
      </c>
      <c r="N285">
        <v>0</v>
      </c>
    </row>
    <row r="286" spans="1:14" x14ac:dyDescent="0.3">
      <c r="A286" t="s">
        <v>13</v>
      </c>
      <c r="B286" t="s">
        <v>68</v>
      </c>
      <c r="C286" t="str">
        <f>VLOOKUP(Table1[[#This Row],[customer_ID]],'Company Names'!A:B,2,0)</f>
        <v>West - Rogahn</v>
      </c>
      <c r="D286">
        <v>5759152857</v>
      </c>
      <c r="E286" s="1">
        <v>43943</v>
      </c>
      <c r="F286" s="1">
        <v>43973</v>
      </c>
      <c r="G286">
        <v>7232</v>
      </c>
      <c r="H286">
        <v>1</v>
      </c>
      <c r="I286" t="str">
        <f>IF(Table1[[#This Row],[disputed]]=1,"Yes","No")</f>
        <v>Yes</v>
      </c>
      <c r="J286">
        <v>0</v>
      </c>
      <c r="K286" t="str">
        <f>IF(Table1[[#This Row],[disputed]]=0, "no dispute", IF(Table1[[#This Row],[dispute_loss]]=0, "won","lost"))</f>
        <v>won</v>
      </c>
      <c r="L286" s="1">
        <v>43987</v>
      </c>
      <c r="M286">
        <v>44</v>
      </c>
      <c r="N286">
        <v>14</v>
      </c>
    </row>
    <row r="287" spans="1:14" x14ac:dyDescent="0.3">
      <c r="A287" t="s">
        <v>22</v>
      </c>
      <c r="B287" t="s">
        <v>99</v>
      </c>
      <c r="C287" t="str">
        <f>VLOOKUP(Table1[[#This Row],[customer_ID]],'Company Names'!A:B,2,0)</f>
        <v>Durgan - Hamill</v>
      </c>
      <c r="D287">
        <v>1072551347</v>
      </c>
      <c r="E287" s="1">
        <v>44073</v>
      </c>
      <c r="F287" s="1">
        <v>44103</v>
      </c>
      <c r="G287">
        <v>6064</v>
      </c>
      <c r="H287">
        <v>0</v>
      </c>
      <c r="I287" t="str">
        <f>IF(Table1[[#This Row],[disputed]]=1,"Yes","No")</f>
        <v>No</v>
      </c>
      <c r="J287">
        <v>0</v>
      </c>
      <c r="K287" t="str">
        <f>IF(Table1[[#This Row],[disputed]]=0, "no dispute", IF(Table1[[#This Row],[dispute_loss]]=0, "won","lost"))</f>
        <v>no dispute</v>
      </c>
      <c r="L287" s="1">
        <v>44095</v>
      </c>
      <c r="M287">
        <v>22</v>
      </c>
      <c r="N287">
        <v>0</v>
      </c>
    </row>
    <row r="288" spans="1:14" x14ac:dyDescent="0.3">
      <c r="A288" t="s">
        <v>20</v>
      </c>
      <c r="B288" t="s">
        <v>90</v>
      </c>
      <c r="C288" t="str">
        <f>VLOOKUP(Table1[[#This Row],[customer_ID]],'Company Names'!A:B,2,0)</f>
        <v>Bosco and Sons</v>
      </c>
      <c r="D288">
        <v>1078203507</v>
      </c>
      <c r="E288" s="1">
        <v>44230</v>
      </c>
      <c r="F288" s="1">
        <v>44260</v>
      </c>
      <c r="G288">
        <v>4196</v>
      </c>
      <c r="H288">
        <v>1</v>
      </c>
      <c r="I288" t="str">
        <f>IF(Table1[[#This Row],[disputed]]=1,"Yes","No")</f>
        <v>Yes</v>
      </c>
      <c r="J288">
        <v>0</v>
      </c>
      <c r="K288" t="str">
        <f>IF(Table1[[#This Row],[disputed]]=0, "no dispute", IF(Table1[[#This Row],[dispute_loss]]=0, "won","lost"))</f>
        <v>won</v>
      </c>
      <c r="L288" s="1">
        <v>44272</v>
      </c>
      <c r="M288">
        <v>42</v>
      </c>
      <c r="N288">
        <v>12</v>
      </c>
    </row>
    <row r="289" spans="1:14" x14ac:dyDescent="0.3">
      <c r="A289" t="s">
        <v>11</v>
      </c>
      <c r="B289" t="s">
        <v>87</v>
      </c>
      <c r="C289" t="str">
        <f>VLOOKUP(Table1[[#This Row],[customer_ID]],'Company Names'!A:B,2,0)</f>
        <v>Steuber Inc</v>
      </c>
      <c r="D289">
        <v>1087780845</v>
      </c>
      <c r="E289" s="1">
        <v>44294</v>
      </c>
      <c r="F289" s="1">
        <v>44324</v>
      </c>
      <c r="G289">
        <v>6481</v>
      </c>
      <c r="H289">
        <v>0</v>
      </c>
      <c r="I289" t="str">
        <f>IF(Table1[[#This Row],[disputed]]=1,"Yes","No")</f>
        <v>No</v>
      </c>
      <c r="J289">
        <v>0</v>
      </c>
      <c r="K289" t="str">
        <f>IF(Table1[[#This Row],[disputed]]=0, "no dispute", IF(Table1[[#This Row],[dispute_loss]]=0, "won","lost"))</f>
        <v>no dispute</v>
      </c>
      <c r="L289" s="1">
        <v>44311</v>
      </c>
      <c r="M289">
        <v>17</v>
      </c>
      <c r="N289">
        <v>0</v>
      </c>
    </row>
    <row r="290" spans="1:14" x14ac:dyDescent="0.3">
      <c r="A290" t="s">
        <v>11</v>
      </c>
      <c r="B290" t="s">
        <v>91</v>
      </c>
      <c r="C290" t="str">
        <f>VLOOKUP(Table1[[#This Row],[customer_ID]],'Company Names'!A:B,2,0)</f>
        <v>Boyle Group</v>
      </c>
      <c r="D290">
        <v>1089324685</v>
      </c>
      <c r="E290" s="1">
        <v>44284</v>
      </c>
      <c r="F290" s="1">
        <v>44314</v>
      </c>
      <c r="G290">
        <v>8533</v>
      </c>
      <c r="H290">
        <v>0</v>
      </c>
      <c r="I290" t="str">
        <f>IF(Table1[[#This Row],[disputed]]=1,"Yes","No")</f>
        <v>No</v>
      </c>
      <c r="J290">
        <v>0</v>
      </c>
      <c r="K290" t="str">
        <f>IF(Table1[[#This Row],[disputed]]=0, "no dispute", IF(Table1[[#This Row],[dispute_loss]]=0, "won","lost"))</f>
        <v>no dispute</v>
      </c>
      <c r="L290" s="1">
        <v>44293</v>
      </c>
      <c r="M290">
        <v>9</v>
      </c>
      <c r="N290">
        <v>0</v>
      </c>
    </row>
    <row r="291" spans="1:14" x14ac:dyDescent="0.3">
      <c r="A291" t="s">
        <v>17</v>
      </c>
      <c r="B291" t="s">
        <v>101</v>
      </c>
      <c r="C291" t="str">
        <f>VLOOKUP(Table1[[#This Row],[customer_ID]],'Company Names'!A:B,2,0)</f>
        <v>Daugherty LLC</v>
      </c>
      <c r="D291">
        <v>1099187495</v>
      </c>
      <c r="E291" s="1">
        <v>44336</v>
      </c>
      <c r="F291" s="1">
        <v>44366</v>
      </c>
      <c r="G291">
        <v>7518</v>
      </c>
      <c r="H291">
        <v>0</v>
      </c>
      <c r="I291" t="str">
        <f>IF(Table1[[#This Row],[disputed]]=1,"Yes","No")</f>
        <v>No</v>
      </c>
      <c r="J291">
        <v>0</v>
      </c>
      <c r="K291" t="str">
        <f>IF(Table1[[#This Row],[disputed]]=0, "no dispute", IF(Table1[[#This Row],[dispute_loss]]=0, "won","lost"))</f>
        <v>no dispute</v>
      </c>
      <c r="L291" s="1">
        <v>44368</v>
      </c>
      <c r="M291">
        <v>32</v>
      </c>
      <c r="N291">
        <v>2</v>
      </c>
    </row>
    <row r="292" spans="1:14" x14ac:dyDescent="0.3">
      <c r="A292" t="s">
        <v>13</v>
      </c>
      <c r="B292" t="s">
        <v>41</v>
      </c>
      <c r="C292" t="str">
        <f>VLOOKUP(Table1[[#This Row],[customer_ID]],'Company Names'!A:B,2,0)</f>
        <v>Stanton, Labadie and Roberts</v>
      </c>
      <c r="D292">
        <v>6607624258</v>
      </c>
      <c r="E292" s="1">
        <v>43944</v>
      </c>
      <c r="F292" s="1">
        <v>43974</v>
      </c>
      <c r="G292">
        <v>5631</v>
      </c>
      <c r="H292">
        <v>1</v>
      </c>
      <c r="I292" t="str">
        <f>IF(Table1[[#This Row],[disputed]]=1,"Yes","No")</f>
        <v>Yes</v>
      </c>
      <c r="J292">
        <v>0</v>
      </c>
      <c r="K292" t="str">
        <f>IF(Table1[[#This Row],[disputed]]=0, "no dispute", IF(Table1[[#This Row],[dispute_loss]]=0, "won","lost"))</f>
        <v>won</v>
      </c>
      <c r="L292" s="1">
        <v>44003</v>
      </c>
      <c r="M292">
        <v>59</v>
      </c>
      <c r="N292">
        <v>29</v>
      </c>
    </row>
    <row r="293" spans="1:14" x14ac:dyDescent="0.3">
      <c r="A293" t="s">
        <v>13</v>
      </c>
      <c r="B293" t="s">
        <v>106</v>
      </c>
      <c r="C293" t="str">
        <f>VLOOKUP(Table1[[#This Row],[customer_ID]],'Company Names'!A:B,2,0)</f>
        <v>Leffler - Greenfelder</v>
      </c>
      <c r="D293">
        <v>5446180510</v>
      </c>
      <c r="E293" s="1">
        <v>43950</v>
      </c>
      <c r="F293" s="1">
        <v>43980</v>
      </c>
      <c r="G293">
        <v>5055</v>
      </c>
      <c r="H293">
        <v>1</v>
      </c>
      <c r="I293" t="str">
        <f>IF(Table1[[#This Row],[disputed]]=1,"Yes","No")</f>
        <v>Yes</v>
      </c>
      <c r="J293">
        <v>0</v>
      </c>
      <c r="K293" t="str">
        <f>IF(Table1[[#This Row],[disputed]]=0, "no dispute", IF(Table1[[#This Row],[dispute_loss]]=0, "won","lost"))</f>
        <v>won</v>
      </c>
      <c r="L293" s="1">
        <v>43993</v>
      </c>
      <c r="M293">
        <v>43</v>
      </c>
      <c r="N293">
        <v>13</v>
      </c>
    </row>
    <row r="294" spans="1:14" x14ac:dyDescent="0.3">
      <c r="A294" t="s">
        <v>20</v>
      </c>
      <c r="B294" t="s">
        <v>90</v>
      </c>
      <c r="C294" t="str">
        <f>VLOOKUP(Table1[[#This Row],[customer_ID]],'Company Names'!A:B,2,0)</f>
        <v>Bosco and Sons</v>
      </c>
      <c r="D294">
        <v>1120525583</v>
      </c>
      <c r="E294" s="1">
        <v>44449</v>
      </c>
      <c r="F294" s="1">
        <v>44479</v>
      </c>
      <c r="G294">
        <v>4673</v>
      </c>
      <c r="H294">
        <v>0</v>
      </c>
      <c r="I294" t="str">
        <f>IF(Table1[[#This Row],[disputed]]=1,"Yes","No")</f>
        <v>No</v>
      </c>
      <c r="J294">
        <v>0</v>
      </c>
      <c r="K294" t="str">
        <f>IF(Table1[[#This Row],[disputed]]=0, "no dispute", IF(Table1[[#This Row],[dispute_loss]]=0, "won","lost"))</f>
        <v>no dispute</v>
      </c>
      <c r="L294" s="1">
        <v>44479</v>
      </c>
      <c r="M294">
        <v>30</v>
      </c>
      <c r="N294">
        <v>0</v>
      </c>
    </row>
    <row r="295" spans="1:14" x14ac:dyDescent="0.3">
      <c r="A295" t="s">
        <v>22</v>
      </c>
      <c r="B295" t="s">
        <v>72</v>
      </c>
      <c r="C295" t="str">
        <f>VLOOKUP(Table1[[#This Row],[customer_ID]],'Company Names'!A:B,2,0)</f>
        <v>Muller - Hickle</v>
      </c>
      <c r="D295">
        <v>1123460834</v>
      </c>
      <c r="E295" s="1">
        <v>44139</v>
      </c>
      <c r="F295" s="1">
        <v>44169</v>
      </c>
      <c r="G295">
        <v>3040</v>
      </c>
      <c r="H295">
        <v>0</v>
      </c>
      <c r="I295" t="str">
        <f>IF(Table1[[#This Row],[disputed]]=1,"Yes","No")</f>
        <v>No</v>
      </c>
      <c r="J295">
        <v>0</v>
      </c>
      <c r="K295" t="str">
        <f>IF(Table1[[#This Row],[disputed]]=0, "no dispute", IF(Table1[[#This Row],[dispute_loss]]=0, "won","lost"))</f>
        <v>no dispute</v>
      </c>
      <c r="L295" s="1">
        <v>44159</v>
      </c>
      <c r="M295">
        <v>20</v>
      </c>
      <c r="N295">
        <v>0</v>
      </c>
    </row>
    <row r="296" spans="1:14" x14ac:dyDescent="0.3">
      <c r="A296" t="s">
        <v>11</v>
      </c>
      <c r="B296" t="s">
        <v>57</v>
      </c>
      <c r="C296" t="str">
        <f>VLOOKUP(Table1[[#This Row],[customer_ID]],'Company Names'!A:B,2,0)</f>
        <v>Koch LLC</v>
      </c>
      <c r="D296">
        <v>1124489539</v>
      </c>
      <c r="E296" s="1">
        <v>44172</v>
      </c>
      <c r="F296" s="1">
        <v>44202</v>
      </c>
      <c r="G296">
        <v>4229</v>
      </c>
      <c r="H296">
        <v>0</v>
      </c>
      <c r="I296" t="str">
        <f>IF(Table1[[#This Row],[disputed]]=1,"Yes","No")</f>
        <v>No</v>
      </c>
      <c r="J296">
        <v>0</v>
      </c>
      <c r="K296" t="str">
        <f>IF(Table1[[#This Row],[disputed]]=0, "no dispute", IF(Table1[[#This Row],[dispute_loss]]=0, "won","lost"))</f>
        <v>no dispute</v>
      </c>
      <c r="L296" s="1">
        <v>44196</v>
      </c>
      <c r="M296">
        <v>24</v>
      </c>
      <c r="N296">
        <v>0</v>
      </c>
    </row>
    <row r="297" spans="1:14" x14ac:dyDescent="0.3">
      <c r="A297" t="s">
        <v>17</v>
      </c>
      <c r="B297" t="s">
        <v>34</v>
      </c>
      <c r="C297" t="str">
        <f>VLOOKUP(Table1[[#This Row],[customer_ID]],'Company Names'!A:B,2,0)</f>
        <v>Rosenbaum LLC</v>
      </c>
      <c r="D297">
        <v>1125640611</v>
      </c>
      <c r="E297" s="1">
        <v>44310</v>
      </c>
      <c r="F297" s="1">
        <v>44340</v>
      </c>
      <c r="G297">
        <v>7411</v>
      </c>
      <c r="H297">
        <v>1</v>
      </c>
      <c r="I297" t="str">
        <f>IF(Table1[[#This Row],[disputed]]=1,"Yes","No")</f>
        <v>Yes</v>
      </c>
      <c r="J297">
        <v>1</v>
      </c>
      <c r="K297" t="str">
        <f>IF(Table1[[#This Row],[disputed]]=0, "no dispute", IF(Table1[[#This Row],[dispute_loss]]=0, "won","lost"))</f>
        <v>lost</v>
      </c>
      <c r="L297" s="1">
        <v>44349</v>
      </c>
      <c r="M297">
        <v>39</v>
      </c>
      <c r="N297">
        <v>9</v>
      </c>
    </row>
    <row r="298" spans="1:14" x14ac:dyDescent="0.3">
      <c r="A298" t="s">
        <v>17</v>
      </c>
      <c r="B298" t="s">
        <v>77</v>
      </c>
      <c r="C298" t="str">
        <f>VLOOKUP(Table1[[#This Row],[customer_ID]],'Company Names'!A:B,2,0)</f>
        <v>Daniel - Deckow</v>
      </c>
      <c r="D298">
        <v>1130346124</v>
      </c>
      <c r="E298" s="1">
        <v>43954</v>
      </c>
      <c r="F298" s="1">
        <v>43984</v>
      </c>
      <c r="G298">
        <v>2753</v>
      </c>
      <c r="H298">
        <v>0</v>
      </c>
      <c r="I298" t="str">
        <f>IF(Table1[[#This Row],[disputed]]=1,"Yes","No")</f>
        <v>No</v>
      </c>
      <c r="J298">
        <v>0</v>
      </c>
      <c r="K298" t="str">
        <f>IF(Table1[[#This Row],[disputed]]=0, "no dispute", IF(Table1[[#This Row],[dispute_loss]]=0, "won","lost"))</f>
        <v>no dispute</v>
      </c>
      <c r="L298" s="1">
        <v>43959</v>
      </c>
      <c r="M298">
        <v>5</v>
      </c>
      <c r="N298">
        <v>0</v>
      </c>
    </row>
    <row r="299" spans="1:14" x14ac:dyDescent="0.3">
      <c r="A299" t="s">
        <v>13</v>
      </c>
      <c r="B299" t="s">
        <v>62</v>
      </c>
      <c r="C299" t="str">
        <f>VLOOKUP(Table1[[#This Row],[customer_ID]],'Company Names'!A:B,2,0)</f>
        <v>Bosco, Gutkowski and Strosin</v>
      </c>
      <c r="D299">
        <v>1133671020</v>
      </c>
      <c r="E299" s="1">
        <v>44377</v>
      </c>
      <c r="F299" s="1">
        <v>44407</v>
      </c>
      <c r="G299">
        <v>9775</v>
      </c>
      <c r="H299">
        <v>0</v>
      </c>
      <c r="I299" t="str">
        <f>IF(Table1[[#This Row],[disputed]]=1,"Yes","No")</f>
        <v>No</v>
      </c>
      <c r="J299">
        <v>0</v>
      </c>
      <c r="K299" t="str">
        <f>IF(Table1[[#This Row],[disputed]]=0, "no dispute", IF(Table1[[#This Row],[dispute_loss]]=0, "won","lost"))</f>
        <v>no dispute</v>
      </c>
      <c r="L299" s="1">
        <v>44396</v>
      </c>
      <c r="M299">
        <v>19</v>
      </c>
      <c r="N299">
        <v>0</v>
      </c>
    </row>
    <row r="300" spans="1:14" x14ac:dyDescent="0.3">
      <c r="A300" t="s">
        <v>20</v>
      </c>
      <c r="B300" t="s">
        <v>60</v>
      </c>
      <c r="C300" t="str">
        <f>VLOOKUP(Table1[[#This Row],[customer_ID]],'Company Names'!A:B,2,0)</f>
        <v>McCullough Inc</v>
      </c>
      <c r="D300">
        <v>1134404593</v>
      </c>
      <c r="E300" s="1">
        <v>44007</v>
      </c>
      <c r="F300" s="1">
        <v>44037</v>
      </c>
      <c r="G300">
        <v>7135</v>
      </c>
      <c r="H300">
        <v>0</v>
      </c>
      <c r="I300" t="str">
        <f>IF(Table1[[#This Row],[disputed]]=1,"Yes","No")</f>
        <v>No</v>
      </c>
      <c r="J300">
        <v>0</v>
      </c>
      <c r="K300" t="str">
        <f>IF(Table1[[#This Row],[disputed]]=0, "no dispute", IF(Table1[[#This Row],[dispute_loss]]=0, "won","lost"))</f>
        <v>no dispute</v>
      </c>
      <c r="L300" s="1">
        <v>44027</v>
      </c>
      <c r="M300">
        <v>20</v>
      </c>
      <c r="N300">
        <v>0</v>
      </c>
    </row>
    <row r="301" spans="1:14" x14ac:dyDescent="0.3">
      <c r="A301" t="s">
        <v>17</v>
      </c>
      <c r="B301" t="s">
        <v>93</v>
      </c>
      <c r="C301" t="str">
        <f>VLOOKUP(Table1[[#This Row],[customer_ID]],'Company Names'!A:B,2,0)</f>
        <v>Sawayn - Hane</v>
      </c>
      <c r="D301">
        <v>1138691181</v>
      </c>
      <c r="E301" s="1">
        <v>44343</v>
      </c>
      <c r="F301" s="1">
        <v>44373</v>
      </c>
      <c r="G301">
        <v>5599</v>
      </c>
      <c r="H301">
        <v>0</v>
      </c>
      <c r="I301" t="str">
        <f>IF(Table1[[#This Row],[disputed]]=1,"Yes","No")</f>
        <v>No</v>
      </c>
      <c r="J301">
        <v>0</v>
      </c>
      <c r="K301" t="str">
        <f>IF(Table1[[#This Row],[disputed]]=0, "no dispute", IF(Table1[[#This Row],[dispute_loss]]=0, "won","lost"))</f>
        <v>no dispute</v>
      </c>
      <c r="L301" s="1">
        <v>44372</v>
      </c>
      <c r="M301">
        <v>29</v>
      </c>
      <c r="N301">
        <v>0</v>
      </c>
    </row>
    <row r="302" spans="1:14" x14ac:dyDescent="0.3">
      <c r="A302" t="s">
        <v>11</v>
      </c>
      <c r="B302" t="s">
        <v>64</v>
      </c>
      <c r="C302" t="str">
        <f>VLOOKUP(Table1[[#This Row],[customer_ID]],'Company Names'!A:B,2,0)</f>
        <v>Weber - Lindgren</v>
      </c>
      <c r="D302">
        <v>1148330280</v>
      </c>
      <c r="E302" s="1">
        <v>43857</v>
      </c>
      <c r="F302" s="1">
        <v>43887</v>
      </c>
      <c r="G302">
        <v>5871</v>
      </c>
      <c r="H302">
        <v>1</v>
      </c>
      <c r="I302" t="str">
        <f>IF(Table1[[#This Row],[disputed]]=1,"Yes","No")</f>
        <v>Yes</v>
      </c>
      <c r="J302">
        <v>0</v>
      </c>
      <c r="K302" t="str">
        <f>IF(Table1[[#This Row],[disputed]]=0, "no dispute", IF(Table1[[#This Row],[dispute_loss]]=0, "won","lost"))</f>
        <v>won</v>
      </c>
      <c r="L302" s="1">
        <v>43890</v>
      </c>
      <c r="M302">
        <v>33</v>
      </c>
      <c r="N302">
        <v>3</v>
      </c>
    </row>
    <row r="303" spans="1:14" x14ac:dyDescent="0.3">
      <c r="A303" t="s">
        <v>11</v>
      </c>
      <c r="B303" t="s">
        <v>73</v>
      </c>
      <c r="C303" t="str">
        <f>VLOOKUP(Table1[[#This Row],[customer_ID]],'Company Names'!A:B,2,0)</f>
        <v>Rau, Hodkiewicz and Bauch</v>
      </c>
      <c r="D303">
        <v>1157522817</v>
      </c>
      <c r="E303" s="1">
        <v>44169</v>
      </c>
      <c r="F303" s="1">
        <v>44199</v>
      </c>
      <c r="G303">
        <v>6173</v>
      </c>
      <c r="H303">
        <v>0</v>
      </c>
      <c r="I303" t="str">
        <f>IF(Table1[[#This Row],[disputed]]=1,"Yes","No")</f>
        <v>No</v>
      </c>
      <c r="J303">
        <v>0</v>
      </c>
      <c r="K303" t="str">
        <f>IF(Table1[[#This Row],[disputed]]=0, "no dispute", IF(Table1[[#This Row],[dispute_loss]]=0, "won","lost"))</f>
        <v>no dispute</v>
      </c>
      <c r="L303" s="1">
        <v>44192</v>
      </c>
      <c r="M303">
        <v>23</v>
      </c>
      <c r="N303">
        <v>0</v>
      </c>
    </row>
    <row r="304" spans="1:14" x14ac:dyDescent="0.3">
      <c r="A304" t="s">
        <v>20</v>
      </c>
      <c r="B304" t="s">
        <v>21</v>
      </c>
      <c r="C304" t="str">
        <f>VLOOKUP(Table1[[#This Row],[customer_ID]],'Company Names'!A:B,2,0)</f>
        <v>Turner and Sons</v>
      </c>
      <c r="D304">
        <v>1158168123</v>
      </c>
      <c r="E304" s="1">
        <v>43997</v>
      </c>
      <c r="F304" s="1">
        <v>44027</v>
      </c>
      <c r="G304">
        <v>5135</v>
      </c>
      <c r="H304">
        <v>0</v>
      </c>
      <c r="I304" t="str">
        <f>IF(Table1[[#This Row],[disputed]]=1,"Yes","No")</f>
        <v>No</v>
      </c>
      <c r="J304">
        <v>0</v>
      </c>
      <c r="K304" t="str">
        <f>IF(Table1[[#This Row],[disputed]]=0, "no dispute", IF(Table1[[#This Row],[dispute_loss]]=0, "won","lost"))</f>
        <v>no dispute</v>
      </c>
      <c r="L304" s="1">
        <v>44039</v>
      </c>
      <c r="M304">
        <v>42</v>
      </c>
      <c r="N304">
        <v>12</v>
      </c>
    </row>
    <row r="305" spans="1:14" x14ac:dyDescent="0.3">
      <c r="A305" t="s">
        <v>20</v>
      </c>
      <c r="B305" t="s">
        <v>43</v>
      </c>
      <c r="C305" t="str">
        <f>VLOOKUP(Table1[[#This Row],[customer_ID]],'Company Names'!A:B,2,0)</f>
        <v>Spinka, Bogisich and Pouros</v>
      </c>
      <c r="D305">
        <v>1166745208</v>
      </c>
      <c r="E305" s="1">
        <v>44527</v>
      </c>
      <c r="F305" s="1">
        <v>44557</v>
      </c>
      <c r="G305">
        <v>7475</v>
      </c>
      <c r="H305">
        <v>1</v>
      </c>
      <c r="I305" t="str">
        <f>IF(Table1[[#This Row],[disputed]]=1,"Yes","No")</f>
        <v>Yes</v>
      </c>
      <c r="J305">
        <v>0</v>
      </c>
      <c r="K305" t="str">
        <f>IF(Table1[[#This Row],[disputed]]=0, "no dispute", IF(Table1[[#This Row],[dispute_loss]]=0, "won","lost"))</f>
        <v>won</v>
      </c>
      <c r="L305" s="1">
        <v>44537</v>
      </c>
      <c r="M305">
        <v>10</v>
      </c>
      <c r="N305">
        <v>0</v>
      </c>
    </row>
    <row r="306" spans="1:14" x14ac:dyDescent="0.3">
      <c r="A306" t="s">
        <v>17</v>
      </c>
      <c r="B306" t="s">
        <v>77</v>
      </c>
      <c r="C306" t="str">
        <f>VLOOKUP(Table1[[#This Row],[customer_ID]],'Company Names'!A:B,2,0)</f>
        <v>Daniel - Deckow</v>
      </c>
      <c r="D306">
        <v>1175501399</v>
      </c>
      <c r="E306" s="1">
        <v>43958</v>
      </c>
      <c r="F306" s="1">
        <v>43988</v>
      </c>
      <c r="G306">
        <v>6055</v>
      </c>
      <c r="H306">
        <v>0</v>
      </c>
      <c r="I306" t="str">
        <f>IF(Table1[[#This Row],[disputed]]=1,"Yes","No")</f>
        <v>No</v>
      </c>
      <c r="J306">
        <v>0</v>
      </c>
      <c r="K306" t="str">
        <f>IF(Table1[[#This Row],[disputed]]=0, "no dispute", IF(Table1[[#This Row],[dispute_loss]]=0, "won","lost"))</f>
        <v>no dispute</v>
      </c>
      <c r="L306" s="1">
        <v>43966</v>
      </c>
      <c r="M306">
        <v>8</v>
      </c>
      <c r="N306">
        <v>0</v>
      </c>
    </row>
    <row r="307" spans="1:14" x14ac:dyDescent="0.3">
      <c r="A307" t="s">
        <v>11</v>
      </c>
      <c r="B307" t="s">
        <v>44</v>
      </c>
      <c r="C307" t="str">
        <f>VLOOKUP(Table1[[#This Row],[customer_ID]],'Company Names'!A:B,2,0)</f>
        <v>Pacocha Inc</v>
      </c>
      <c r="D307">
        <v>1181151524</v>
      </c>
      <c r="E307" s="1">
        <v>44065</v>
      </c>
      <c r="F307" s="1">
        <v>44095</v>
      </c>
      <c r="G307">
        <v>6184</v>
      </c>
      <c r="H307">
        <v>0</v>
      </c>
      <c r="I307" t="str">
        <f>IF(Table1[[#This Row],[disputed]]=1,"Yes","No")</f>
        <v>No</v>
      </c>
      <c r="J307">
        <v>0</v>
      </c>
      <c r="K307" t="str">
        <f>IF(Table1[[#This Row],[disputed]]=0, "no dispute", IF(Table1[[#This Row],[dispute_loss]]=0, "won","lost"))</f>
        <v>no dispute</v>
      </c>
      <c r="L307" s="1">
        <v>44082</v>
      </c>
      <c r="M307">
        <v>17</v>
      </c>
      <c r="N307">
        <v>0</v>
      </c>
    </row>
    <row r="308" spans="1:14" x14ac:dyDescent="0.3">
      <c r="A308" t="s">
        <v>17</v>
      </c>
      <c r="B308" t="s">
        <v>28</v>
      </c>
      <c r="C308" t="str">
        <f>VLOOKUP(Table1[[#This Row],[customer_ID]],'Company Names'!A:B,2,0)</f>
        <v>Halvorson and Sons</v>
      </c>
      <c r="D308">
        <v>1184394683</v>
      </c>
      <c r="E308" s="1">
        <v>44089</v>
      </c>
      <c r="F308" s="1">
        <v>44119</v>
      </c>
      <c r="G308">
        <v>9674</v>
      </c>
      <c r="H308">
        <v>1</v>
      </c>
      <c r="I308" t="str">
        <f>IF(Table1[[#This Row],[disputed]]=1,"Yes","No")</f>
        <v>Yes</v>
      </c>
      <c r="J308">
        <v>0</v>
      </c>
      <c r="K308" t="str">
        <f>IF(Table1[[#This Row],[disputed]]=0, "no dispute", IF(Table1[[#This Row],[dispute_loss]]=0, "won","lost"))</f>
        <v>won</v>
      </c>
      <c r="L308" s="1">
        <v>44133</v>
      </c>
      <c r="M308">
        <v>44</v>
      </c>
      <c r="N308">
        <v>14</v>
      </c>
    </row>
    <row r="309" spans="1:14" x14ac:dyDescent="0.3">
      <c r="A309" t="s">
        <v>17</v>
      </c>
      <c r="B309" t="s">
        <v>34</v>
      </c>
      <c r="C309" t="str">
        <f>VLOOKUP(Table1[[#This Row],[customer_ID]],'Company Names'!A:B,2,0)</f>
        <v>Rosenbaum LLC</v>
      </c>
      <c r="D309">
        <v>1185375111</v>
      </c>
      <c r="E309" s="1">
        <v>44467</v>
      </c>
      <c r="F309" s="1">
        <v>44497</v>
      </c>
      <c r="G309">
        <v>6708</v>
      </c>
      <c r="H309">
        <v>1</v>
      </c>
      <c r="I309" t="str">
        <f>IF(Table1[[#This Row],[disputed]]=1,"Yes","No")</f>
        <v>Yes</v>
      </c>
      <c r="J309">
        <v>0</v>
      </c>
      <c r="K309" t="str">
        <f>IF(Table1[[#This Row],[disputed]]=0, "no dispute", IF(Table1[[#This Row],[dispute_loss]]=0, "won","lost"))</f>
        <v>won</v>
      </c>
      <c r="L309" s="1">
        <v>44508</v>
      </c>
      <c r="M309">
        <v>41</v>
      </c>
      <c r="N309">
        <v>11</v>
      </c>
    </row>
    <row r="310" spans="1:14" x14ac:dyDescent="0.3">
      <c r="A310" t="s">
        <v>22</v>
      </c>
      <c r="B310" t="s">
        <v>82</v>
      </c>
      <c r="C310" t="str">
        <f>VLOOKUP(Table1[[#This Row],[customer_ID]],'Company Names'!A:B,2,0)</f>
        <v>Veum, Erdman and Zieme</v>
      </c>
      <c r="D310">
        <v>1187373900</v>
      </c>
      <c r="E310" s="1">
        <v>43927</v>
      </c>
      <c r="F310" s="1">
        <v>43957</v>
      </c>
      <c r="G310">
        <v>8240</v>
      </c>
      <c r="H310">
        <v>0</v>
      </c>
      <c r="I310" t="str">
        <f>IF(Table1[[#This Row],[disputed]]=1,"Yes","No")</f>
        <v>No</v>
      </c>
      <c r="J310">
        <v>0</v>
      </c>
      <c r="K310" t="str">
        <f>IF(Table1[[#This Row],[disputed]]=0, "no dispute", IF(Table1[[#This Row],[dispute_loss]]=0, "won","lost"))</f>
        <v>no dispute</v>
      </c>
      <c r="L310" s="1">
        <v>43951</v>
      </c>
      <c r="M310">
        <v>24</v>
      </c>
      <c r="N310">
        <v>0</v>
      </c>
    </row>
    <row r="311" spans="1:14" x14ac:dyDescent="0.3">
      <c r="A311" t="s">
        <v>11</v>
      </c>
      <c r="B311" t="s">
        <v>64</v>
      </c>
      <c r="C311" t="str">
        <f>VLOOKUP(Table1[[#This Row],[customer_ID]],'Company Names'!A:B,2,0)</f>
        <v>Weber - Lindgren</v>
      </c>
      <c r="D311">
        <v>1190360256</v>
      </c>
      <c r="E311" s="1">
        <v>44050</v>
      </c>
      <c r="F311" s="1">
        <v>44080</v>
      </c>
      <c r="G311">
        <v>9218</v>
      </c>
      <c r="H311">
        <v>1</v>
      </c>
      <c r="I311" t="str">
        <f>IF(Table1[[#This Row],[disputed]]=1,"Yes","No")</f>
        <v>Yes</v>
      </c>
      <c r="J311">
        <v>0</v>
      </c>
      <c r="K311" t="str">
        <f>IF(Table1[[#This Row],[disputed]]=0, "no dispute", IF(Table1[[#This Row],[dispute_loss]]=0, "won","lost"))</f>
        <v>won</v>
      </c>
      <c r="L311" s="1">
        <v>44085</v>
      </c>
      <c r="M311">
        <v>35</v>
      </c>
      <c r="N311">
        <v>5</v>
      </c>
    </row>
    <row r="312" spans="1:14" x14ac:dyDescent="0.3">
      <c r="A312" t="s">
        <v>11</v>
      </c>
      <c r="B312" t="s">
        <v>110</v>
      </c>
      <c r="C312" t="str">
        <f>VLOOKUP(Table1[[#This Row],[customer_ID]],'Company Names'!A:B,2,0)</f>
        <v>Hoppe, Rath and Stanton</v>
      </c>
      <c r="D312">
        <v>1199977661</v>
      </c>
      <c r="E312" s="1">
        <v>44049</v>
      </c>
      <c r="F312" s="1">
        <v>44079</v>
      </c>
      <c r="G312">
        <v>4786</v>
      </c>
      <c r="H312">
        <v>0</v>
      </c>
      <c r="I312" t="str">
        <f>IF(Table1[[#This Row],[disputed]]=1,"Yes","No")</f>
        <v>No</v>
      </c>
      <c r="J312">
        <v>0</v>
      </c>
      <c r="K312" t="str">
        <f>IF(Table1[[#This Row],[disputed]]=0, "no dispute", IF(Table1[[#This Row],[dispute_loss]]=0, "won","lost"))</f>
        <v>no dispute</v>
      </c>
      <c r="L312" s="1">
        <v>44091</v>
      </c>
      <c r="M312">
        <v>42</v>
      </c>
      <c r="N312">
        <v>12</v>
      </c>
    </row>
    <row r="313" spans="1:14" x14ac:dyDescent="0.3">
      <c r="A313" t="s">
        <v>17</v>
      </c>
      <c r="B313" t="s">
        <v>40</v>
      </c>
      <c r="C313" t="str">
        <f>VLOOKUP(Table1[[#This Row],[customer_ID]],'Company Names'!A:B,2,0)</f>
        <v>Nolan - Bayer</v>
      </c>
      <c r="D313">
        <v>1204820381</v>
      </c>
      <c r="E313" s="1">
        <v>44051</v>
      </c>
      <c r="F313" s="1">
        <v>44081</v>
      </c>
      <c r="G313">
        <v>5832</v>
      </c>
      <c r="H313">
        <v>0</v>
      </c>
      <c r="I313" t="str">
        <f>IF(Table1[[#This Row],[disputed]]=1,"Yes","No")</f>
        <v>No</v>
      </c>
      <c r="J313">
        <v>0</v>
      </c>
      <c r="K313" t="str">
        <f>IF(Table1[[#This Row],[disputed]]=0, "no dispute", IF(Table1[[#This Row],[dispute_loss]]=0, "won","lost"))</f>
        <v>no dispute</v>
      </c>
      <c r="L313" s="1">
        <v>44086</v>
      </c>
      <c r="M313">
        <v>35</v>
      </c>
      <c r="N313">
        <v>5</v>
      </c>
    </row>
    <row r="314" spans="1:14" x14ac:dyDescent="0.3">
      <c r="A314" t="s">
        <v>22</v>
      </c>
      <c r="B314" t="s">
        <v>96</v>
      </c>
      <c r="C314" t="str">
        <f>VLOOKUP(Table1[[#This Row],[customer_ID]],'Company Names'!A:B,2,0)</f>
        <v>Schuppe Inc</v>
      </c>
      <c r="D314">
        <v>1207140333</v>
      </c>
      <c r="E314" s="1">
        <v>44222</v>
      </c>
      <c r="F314" s="1">
        <v>44252</v>
      </c>
      <c r="G314">
        <v>2573</v>
      </c>
      <c r="H314">
        <v>0</v>
      </c>
      <c r="I314" t="str">
        <f>IF(Table1[[#This Row],[disputed]]=1,"Yes","No")</f>
        <v>No</v>
      </c>
      <c r="J314">
        <v>0</v>
      </c>
      <c r="K314" t="str">
        <f>IF(Table1[[#This Row],[disputed]]=0, "no dispute", IF(Table1[[#This Row],[dispute_loss]]=0, "won","lost"))</f>
        <v>no dispute</v>
      </c>
      <c r="L314" s="1">
        <v>44251</v>
      </c>
      <c r="M314">
        <v>29</v>
      </c>
      <c r="N314">
        <v>0</v>
      </c>
    </row>
    <row r="315" spans="1:14" x14ac:dyDescent="0.3">
      <c r="A315" t="s">
        <v>13</v>
      </c>
      <c r="B315" t="s">
        <v>74</v>
      </c>
      <c r="C315" t="str">
        <f>VLOOKUP(Table1[[#This Row],[customer_ID]],'Company Names'!A:B,2,0)</f>
        <v>Ankunding - Rempel</v>
      </c>
      <c r="D315">
        <v>889501782</v>
      </c>
      <c r="E315" s="1">
        <v>43951</v>
      </c>
      <c r="F315" s="1">
        <v>43981</v>
      </c>
      <c r="G315">
        <v>9706</v>
      </c>
      <c r="H315">
        <v>1</v>
      </c>
      <c r="I315" t="str">
        <f>IF(Table1[[#This Row],[disputed]]=1,"Yes","No")</f>
        <v>Yes</v>
      </c>
      <c r="J315">
        <v>1</v>
      </c>
      <c r="K315" t="str">
        <f>IF(Table1[[#This Row],[disputed]]=0, "no dispute", IF(Table1[[#This Row],[dispute_loss]]=0, "won","lost"))</f>
        <v>lost</v>
      </c>
      <c r="L315" s="1">
        <v>43981</v>
      </c>
      <c r="M315">
        <v>30</v>
      </c>
      <c r="N315">
        <v>0</v>
      </c>
    </row>
    <row r="316" spans="1:14" x14ac:dyDescent="0.3">
      <c r="A316" t="s">
        <v>17</v>
      </c>
      <c r="B316" t="s">
        <v>40</v>
      </c>
      <c r="C316" t="str">
        <f>VLOOKUP(Table1[[#This Row],[customer_ID]],'Company Names'!A:B,2,0)</f>
        <v>Nolan - Bayer</v>
      </c>
      <c r="D316">
        <v>1221306589</v>
      </c>
      <c r="E316" s="1">
        <v>44015</v>
      </c>
      <c r="F316" s="1">
        <v>44045</v>
      </c>
      <c r="G316">
        <v>7905</v>
      </c>
      <c r="H316">
        <v>0</v>
      </c>
      <c r="I316" t="str">
        <f>IF(Table1[[#This Row],[disputed]]=1,"Yes","No")</f>
        <v>No</v>
      </c>
      <c r="J316">
        <v>0</v>
      </c>
      <c r="K316" t="str">
        <f>IF(Table1[[#This Row],[disputed]]=0, "no dispute", IF(Table1[[#This Row],[dispute_loss]]=0, "won","lost"))</f>
        <v>no dispute</v>
      </c>
      <c r="L316" s="1">
        <v>44038</v>
      </c>
      <c r="M316">
        <v>23</v>
      </c>
      <c r="N316">
        <v>0</v>
      </c>
    </row>
    <row r="317" spans="1:14" x14ac:dyDescent="0.3">
      <c r="A317" t="s">
        <v>22</v>
      </c>
      <c r="B317" t="s">
        <v>88</v>
      </c>
      <c r="C317" t="str">
        <f>VLOOKUP(Table1[[#This Row],[customer_ID]],'Company Names'!A:B,2,0)</f>
        <v>Rohan - Carroll</v>
      </c>
      <c r="D317">
        <v>1223908099</v>
      </c>
      <c r="E317" s="1">
        <v>43978</v>
      </c>
      <c r="F317" s="1">
        <v>44008</v>
      </c>
      <c r="G317">
        <v>4309</v>
      </c>
      <c r="H317">
        <v>0</v>
      </c>
      <c r="I317" t="str">
        <f>IF(Table1[[#This Row],[disputed]]=1,"Yes","No")</f>
        <v>No</v>
      </c>
      <c r="J317">
        <v>0</v>
      </c>
      <c r="K317" t="str">
        <f>IF(Table1[[#This Row],[disputed]]=0, "no dispute", IF(Table1[[#This Row],[dispute_loss]]=0, "won","lost"))</f>
        <v>no dispute</v>
      </c>
      <c r="L317" s="1">
        <v>44002</v>
      </c>
      <c r="M317">
        <v>24</v>
      </c>
      <c r="N317">
        <v>0</v>
      </c>
    </row>
    <row r="318" spans="1:14" x14ac:dyDescent="0.3">
      <c r="A318" t="s">
        <v>22</v>
      </c>
      <c r="B318" t="s">
        <v>53</v>
      </c>
      <c r="C318" t="str">
        <f>VLOOKUP(Table1[[#This Row],[customer_ID]],'Company Names'!A:B,2,0)</f>
        <v>Balistreri - Barrows</v>
      </c>
      <c r="D318">
        <v>1228800351</v>
      </c>
      <c r="E318" s="1">
        <v>43844</v>
      </c>
      <c r="F318" s="1">
        <v>43874</v>
      </c>
      <c r="G318">
        <v>4748</v>
      </c>
      <c r="H318">
        <v>0</v>
      </c>
      <c r="I318" t="str">
        <f>IF(Table1[[#This Row],[disputed]]=1,"Yes","No")</f>
        <v>No</v>
      </c>
      <c r="J318">
        <v>0</v>
      </c>
      <c r="K318" t="str">
        <f>IF(Table1[[#This Row],[disputed]]=0, "no dispute", IF(Table1[[#This Row],[dispute_loss]]=0, "won","lost"))</f>
        <v>no dispute</v>
      </c>
      <c r="L318" s="1">
        <v>43890</v>
      </c>
      <c r="M318">
        <v>46</v>
      </c>
      <c r="N318">
        <v>16</v>
      </c>
    </row>
    <row r="319" spans="1:14" x14ac:dyDescent="0.3">
      <c r="A319" t="s">
        <v>22</v>
      </c>
      <c r="B319" t="s">
        <v>103</v>
      </c>
      <c r="C319" t="str">
        <f>VLOOKUP(Table1[[#This Row],[customer_ID]],'Company Names'!A:B,2,0)</f>
        <v>Bernier - Mueller</v>
      </c>
      <c r="D319">
        <v>1234438336</v>
      </c>
      <c r="E319" s="1">
        <v>43896</v>
      </c>
      <c r="F319" s="1">
        <v>43926</v>
      </c>
      <c r="G319">
        <v>4189</v>
      </c>
      <c r="H319">
        <v>0</v>
      </c>
      <c r="I319" t="str">
        <f>IF(Table1[[#This Row],[disputed]]=1,"Yes","No")</f>
        <v>No</v>
      </c>
      <c r="J319">
        <v>0</v>
      </c>
      <c r="K319" t="str">
        <f>IF(Table1[[#This Row],[disputed]]=0, "no dispute", IF(Table1[[#This Row],[dispute_loss]]=0, "won","lost"))</f>
        <v>no dispute</v>
      </c>
      <c r="L319" s="1">
        <v>43918</v>
      </c>
      <c r="M319">
        <v>22</v>
      </c>
      <c r="N319">
        <v>0</v>
      </c>
    </row>
    <row r="320" spans="1:14" x14ac:dyDescent="0.3">
      <c r="A320" t="s">
        <v>20</v>
      </c>
      <c r="B320" t="s">
        <v>108</v>
      </c>
      <c r="C320" t="str">
        <f>VLOOKUP(Table1[[#This Row],[customer_ID]],'Company Names'!A:B,2,0)</f>
        <v>Bashirian, Johnston and Barrows</v>
      </c>
      <c r="D320">
        <v>1241888754</v>
      </c>
      <c r="E320" s="1">
        <v>44317</v>
      </c>
      <c r="F320" s="1">
        <v>44347</v>
      </c>
      <c r="G320">
        <v>4996</v>
      </c>
      <c r="H320">
        <v>1</v>
      </c>
      <c r="I320" t="str">
        <f>IF(Table1[[#This Row],[disputed]]=1,"Yes","No")</f>
        <v>Yes</v>
      </c>
      <c r="J320">
        <v>0</v>
      </c>
      <c r="K320" t="str">
        <f>IF(Table1[[#This Row],[disputed]]=0, "no dispute", IF(Table1[[#This Row],[dispute_loss]]=0, "won","lost"))</f>
        <v>won</v>
      </c>
      <c r="L320" s="1">
        <v>44362</v>
      </c>
      <c r="M320">
        <v>45</v>
      </c>
      <c r="N320">
        <v>15</v>
      </c>
    </row>
    <row r="321" spans="1:14" x14ac:dyDescent="0.3">
      <c r="A321" t="s">
        <v>13</v>
      </c>
      <c r="B321" t="s">
        <v>59</v>
      </c>
      <c r="C321" t="str">
        <f>VLOOKUP(Table1[[#This Row],[customer_ID]],'Company Names'!A:B,2,0)</f>
        <v>Hane - Gleichner</v>
      </c>
      <c r="D321">
        <v>1250631704</v>
      </c>
      <c r="E321" s="1">
        <v>44286</v>
      </c>
      <c r="F321" s="1">
        <v>44316</v>
      </c>
      <c r="G321">
        <v>5712</v>
      </c>
      <c r="H321">
        <v>0</v>
      </c>
      <c r="I321" t="str">
        <f>IF(Table1[[#This Row],[disputed]]=1,"Yes","No")</f>
        <v>No</v>
      </c>
      <c r="J321">
        <v>0</v>
      </c>
      <c r="K321" t="str">
        <f>IF(Table1[[#This Row],[disputed]]=0, "no dispute", IF(Table1[[#This Row],[dispute_loss]]=0, "won","lost"))</f>
        <v>no dispute</v>
      </c>
      <c r="L321" s="1">
        <v>44318</v>
      </c>
      <c r="M321">
        <v>32</v>
      </c>
      <c r="N321">
        <v>2</v>
      </c>
    </row>
    <row r="322" spans="1:14" x14ac:dyDescent="0.3">
      <c r="A322" t="s">
        <v>13</v>
      </c>
      <c r="B322" t="s">
        <v>35</v>
      </c>
      <c r="C322" t="str">
        <f>VLOOKUP(Table1[[#This Row],[customer_ID]],'Company Names'!A:B,2,0)</f>
        <v>Ebert Group</v>
      </c>
      <c r="D322">
        <v>1254790458</v>
      </c>
      <c r="E322" s="1">
        <v>44147</v>
      </c>
      <c r="F322" s="1">
        <v>44177</v>
      </c>
      <c r="G322">
        <v>7288</v>
      </c>
      <c r="H322">
        <v>0</v>
      </c>
      <c r="I322" t="str">
        <f>IF(Table1[[#This Row],[disputed]]=1,"Yes","No")</f>
        <v>No</v>
      </c>
      <c r="J322">
        <v>0</v>
      </c>
      <c r="K322" t="str">
        <f>IF(Table1[[#This Row],[disputed]]=0, "no dispute", IF(Table1[[#This Row],[dispute_loss]]=0, "won","lost"))</f>
        <v>no dispute</v>
      </c>
      <c r="L322" s="1">
        <v>44160</v>
      </c>
      <c r="M322">
        <v>13</v>
      </c>
      <c r="N322">
        <v>0</v>
      </c>
    </row>
    <row r="323" spans="1:14" x14ac:dyDescent="0.3">
      <c r="A323" t="s">
        <v>20</v>
      </c>
      <c r="B323" t="s">
        <v>111</v>
      </c>
      <c r="C323" t="str">
        <f>VLOOKUP(Table1[[#This Row],[customer_ID]],'Company Names'!A:B,2,0)</f>
        <v>Kunze - Bednar</v>
      </c>
      <c r="D323">
        <v>1256452795</v>
      </c>
      <c r="E323" s="1">
        <v>43968</v>
      </c>
      <c r="F323" s="1">
        <v>43998</v>
      </c>
      <c r="G323">
        <v>4129</v>
      </c>
      <c r="H323">
        <v>0</v>
      </c>
      <c r="I323" t="str">
        <f>IF(Table1[[#This Row],[disputed]]=1,"Yes","No")</f>
        <v>No</v>
      </c>
      <c r="J323">
        <v>0</v>
      </c>
      <c r="K323" t="str">
        <f>IF(Table1[[#This Row],[disputed]]=0, "no dispute", IF(Table1[[#This Row],[dispute_loss]]=0, "won","lost"))</f>
        <v>no dispute</v>
      </c>
      <c r="L323" s="1">
        <v>44008</v>
      </c>
      <c r="M323">
        <v>40</v>
      </c>
      <c r="N323">
        <v>10</v>
      </c>
    </row>
    <row r="324" spans="1:14" x14ac:dyDescent="0.3">
      <c r="A324" t="s">
        <v>13</v>
      </c>
      <c r="B324" t="s">
        <v>16</v>
      </c>
      <c r="C324" t="str">
        <f>VLOOKUP(Table1[[#This Row],[customer_ID]],'Company Names'!A:B,2,0)</f>
        <v>Bruen - Crooks</v>
      </c>
      <c r="D324">
        <v>1264381785</v>
      </c>
      <c r="E324" s="1">
        <v>44315</v>
      </c>
      <c r="F324" s="1">
        <v>44345</v>
      </c>
      <c r="G324">
        <v>5450</v>
      </c>
      <c r="H324">
        <v>0</v>
      </c>
      <c r="I324" t="str">
        <f>IF(Table1[[#This Row],[disputed]]=1,"Yes","No")</f>
        <v>No</v>
      </c>
      <c r="J324">
        <v>0</v>
      </c>
      <c r="K324" t="str">
        <f>IF(Table1[[#This Row],[disputed]]=0, "no dispute", IF(Table1[[#This Row],[dispute_loss]]=0, "won","lost"))</f>
        <v>no dispute</v>
      </c>
      <c r="L324" s="1">
        <v>44340</v>
      </c>
      <c r="M324">
        <v>25</v>
      </c>
      <c r="N324">
        <v>0</v>
      </c>
    </row>
    <row r="325" spans="1:14" x14ac:dyDescent="0.3">
      <c r="A325" t="s">
        <v>17</v>
      </c>
      <c r="B325" t="s">
        <v>112</v>
      </c>
      <c r="C325" t="str">
        <f>VLOOKUP(Table1[[#This Row],[customer_ID]],'Company Names'!A:B,2,0)</f>
        <v>Grant, Kessler and Kassulke</v>
      </c>
      <c r="D325">
        <v>1266309366</v>
      </c>
      <c r="E325" s="1">
        <v>44130</v>
      </c>
      <c r="F325" s="1">
        <v>44160</v>
      </c>
      <c r="G325">
        <v>4605</v>
      </c>
      <c r="H325">
        <v>0</v>
      </c>
      <c r="I325" t="str">
        <f>IF(Table1[[#This Row],[disputed]]=1,"Yes","No")</f>
        <v>No</v>
      </c>
      <c r="J325">
        <v>0</v>
      </c>
      <c r="K325" t="str">
        <f>IF(Table1[[#This Row],[disputed]]=0, "no dispute", IF(Table1[[#This Row],[dispute_loss]]=0, "won","lost"))</f>
        <v>no dispute</v>
      </c>
      <c r="L325" s="1">
        <v>44152</v>
      </c>
      <c r="M325">
        <v>22</v>
      </c>
      <c r="N325">
        <v>0</v>
      </c>
    </row>
    <row r="326" spans="1:14" x14ac:dyDescent="0.3">
      <c r="A326" t="s">
        <v>22</v>
      </c>
      <c r="B326" t="s">
        <v>96</v>
      </c>
      <c r="C326" t="str">
        <f>VLOOKUP(Table1[[#This Row],[customer_ID]],'Company Names'!A:B,2,0)</f>
        <v>Schuppe Inc</v>
      </c>
      <c r="D326">
        <v>1267973660</v>
      </c>
      <c r="E326" s="1">
        <v>44114</v>
      </c>
      <c r="F326" s="1">
        <v>44144</v>
      </c>
      <c r="G326">
        <v>4531</v>
      </c>
      <c r="H326">
        <v>0</v>
      </c>
      <c r="I326" t="str">
        <f>IF(Table1[[#This Row],[disputed]]=1,"Yes","No")</f>
        <v>No</v>
      </c>
      <c r="J326">
        <v>0</v>
      </c>
      <c r="K326" t="str">
        <f>IF(Table1[[#This Row],[disputed]]=0, "no dispute", IF(Table1[[#This Row],[dispute_loss]]=0, "won","lost"))</f>
        <v>no dispute</v>
      </c>
      <c r="L326" s="1">
        <v>44144</v>
      </c>
      <c r="M326">
        <v>30</v>
      </c>
      <c r="N326">
        <v>0</v>
      </c>
    </row>
    <row r="327" spans="1:14" x14ac:dyDescent="0.3">
      <c r="A327" t="s">
        <v>11</v>
      </c>
      <c r="B327" t="s">
        <v>110</v>
      </c>
      <c r="C327" t="str">
        <f>VLOOKUP(Table1[[#This Row],[customer_ID]],'Company Names'!A:B,2,0)</f>
        <v>Hoppe, Rath and Stanton</v>
      </c>
      <c r="D327">
        <v>1280597932</v>
      </c>
      <c r="E327" s="1">
        <v>43887</v>
      </c>
      <c r="F327" s="1">
        <v>43917</v>
      </c>
      <c r="G327">
        <v>5642</v>
      </c>
      <c r="H327">
        <v>0</v>
      </c>
      <c r="I327" t="str">
        <f>IF(Table1[[#This Row],[disputed]]=1,"Yes","No")</f>
        <v>No</v>
      </c>
      <c r="J327">
        <v>0</v>
      </c>
      <c r="K327" t="str">
        <f>IF(Table1[[#This Row],[disputed]]=0, "no dispute", IF(Table1[[#This Row],[dispute_loss]]=0, "won","lost"))</f>
        <v>no dispute</v>
      </c>
      <c r="L327" s="1">
        <v>43908</v>
      </c>
      <c r="M327">
        <v>21</v>
      </c>
      <c r="N327">
        <v>0</v>
      </c>
    </row>
    <row r="328" spans="1:14" x14ac:dyDescent="0.3">
      <c r="A328" t="s">
        <v>17</v>
      </c>
      <c r="B328" t="s">
        <v>40</v>
      </c>
      <c r="C328" t="str">
        <f>VLOOKUP(Table1[[#This Row],[customer_ID]],'Company Names'!A:B,2,0)</f>
        <v>Nolan - Bayer</v>
      </c>
      <c r="D328">
        <v>1281236095</v>
      </c>
      <c r="E328" s="1">
        <v>44368</v>
      </c>
      <c r="F328" s="1">
        <v>44398</v>
      </c>
      <c r="G328">
        <v>5840</v>
      </c>
      <c r="H328">
        <v>0</v>
      </c>
      <c r="I328" t="str">
        <f>IF(Table1[[#This Row],[disputed]]=1,"Yes","No")</f>
        <v>No</v>
      </c>
      <c r="J328">
        <v>0</v>
      </c>
      <c r="K328" t="str">
        <f>IF(Table1[[#This Row],[disputed]]=0, "no dispute", IF(Table1[[#This Row],[dispute_loss]]=0, "won","lost"))</f>
        <v>no dispute</v>
      </c>
      <c r="L328" s="1">
        <v>44398</v>
      </c>
      <c r="M328">
        <v>30</v>
      </c>
      <c r="N328">
        <v>0</v>
      </c>
    </row>
    <row r="329" spans="1:14" x14ac:dyDescent="0.3">
      <c r="A329" t="s">
        <v>13</v>
      </c>
      <c r="B329" t="s">
        <v>16</v>
      </c>
      <c r="C329" t="str">
        <f>VLOOKUP(Table1[[#This Row],[customer_ID]],'Company Names'!A:B,2,0)</f>
        <v>Bruen - Crooks</v>
      </c>
      <c r="D329">
        <v>1281718631</v>
      </c>
      <c r="E329" s="1">
        <v>44389</v>
      </c>
      <c r="F329" s="1">
        <v>44419</v>
      </c>
      <c r="G329">
        <v>9235</v>
      </c>
      <c r="H329">
        <v>0</v>
      </c>
      <c r="I329" t="str">
        <f>IF(Table1[[#This Row],[disputed]]=1,"Yes","No")</f>
        <v>No</v>
      </c>
      <c r="J329">
        <v>0</v>
      </c>
      <c r="K329" t="str">
        <f>IF(Table1[[#This Row],[disputed]]=0, "no dispute", IF(Table1[[#This Row],[dispute_loss]]=0, "won","lost"))</f>
        <v>no dispute</v>
      </c>
      <c r="L329" s="1">
        <v>44420</v>
      </c>
      <c r="M329">
        <v>31</v>
      </c>
      <c r="N329">
        <v>1</v>
      </c>
    </row>
    <row r="330" spans="1:14" x14ac:dyDescent="0.3">
      <c r="A330" t="s">
        <v>11</v>
      </c>
      <c r="B330" t="s">
        <v>64</v>
      </c>
      <c r="C330" t="str">
        <f>VLOOKUP(Table1[[#This Row],[customer_ID]],'Company Names'!A:B,2,0)</f>
        <v>Weber - Lindgren</v>
      </c>
      <c r="D330">
        <v>1282903123</v>
      </c>
      <c r="E330" s="1">
        <v>44190</v>
      </c>
      <c r="F330" s="1">
        <v>44220</v>
      </c>
      <c r="G330">
        <v>5932</v>
      </c>
      <c r="H330">
        <v>0</v>
      </c>
      <c r="I330" t="str">
        <f>IF(Table1[[#This Row],[disputed]]=1,"Yes","No")</f>
        <v>No</v>
      </c>
      <c r="J330">
        <v>0</v>
      </c>
      <c r="K330" t="str">
        <f>IF(Table1[[#This Row],[disputed]]=0, "no dispute", IF(Table1[[#This Row],[dispute_loss]]=0, "won","lost"))</f>
        <v>no dispute</v>
      </c>
      <c r="L330" s="1">
        <v>44212</v>
      </c>
      <c r="M330">
        <v>22</v>
      </c>
      <c r="N330">
        <v>0</v>
      </c>
    </row>
    <row r="331" spans="1:14" x14ac:dyDescent="0.3">
      <c r="A331" t="s">
        <v>13</v>
      </c>
      <c r="B331" t="s">
        <v>104</v>
      </c>
      <c r="C331" t="str">
        <f>VLOOKUP(Table1[[#This Row],[customer_ID]],'Company Names'!A:B,2,0)</f>
        <v>Little, Konopelski and Hackett</v>
      </c>
      <c r="D331">
        <v>1841814103</v>
      </c>
      <c r="E331" s="1">
        <v>43952</v>
      </c>
      <c r="F331" s="1">
        <v>43982</v>
      </c>
      <c r="G331">
        <v>5625</v>
      </c>
      <c r="H331">
        <v>1</v>
      </c>
      <c r="I331" t="str">
        <f>IF(Table1[[#This Row],[disputed]]=1,"Yes","No")</f>
        <v>Yes</v>
      </c>
      <c r="J331">
        <v>0</v>
      </c>
      <c r="K331" t="str">
        <f>IF(Table1[[#This Row],[disputed]]=0, "no dispute", IF(Table1[[#This Row],[dispute_loss]]=0, "won","lost"))</f>
        <v>won</v>
      </c>
      <c r="L331" s="1">
        <v>43990</v>
      </c>
      <c r="M331">
        <v>38</v>
      </c>
      <c r="N331">
        <v>8</v>
      </c>
    </row>
    <row r="332" spans="1:14" x14ac:dyDescent="0.3">
      <c r="A332" t="s">
        <v>13</v>
      </c>
      <c r="B332" t="s">
        <v>68</v>
      </c>
      <c r="C332" t="str">
        <f>VLOOKUP(Table1[[#This Row],[customer_ID]],'Company Names'!A:B,2,0)</f>
        <v>West - Rogahn</v>
      </c>
      <c r="D332">
        <v>555108669</v>
      </c>
      <c r="E332" s="1">
        <v>43953</v>
      </c>
      <c r="F332" s="1">
        <v>43983</v>
      </c>
      <c r="G332">
        <v>11678</v>
      </c>
      <c r="H332">
        <v>1</v>
      </c>
      <c r="I332" t="str">
        <f>IF(Table1[[#This Row],[disputed]]=1,"Yes","No")</f>
        <v>Yes</v>
      </c>
      <c r="J332">
        <v>0</v>
      </c>
      <c r="K332" t="str">
        <f>IF(Table1[[#This Row],[disputed]]=0, "no dispute", IF(Table1[[#This Row],[dispute_loss]]=0, "won","lost"))</f>
        <v>won</v>
      </c>
      <c r="L332" s="1">
        <v>43974</v>
      </c>
      <c r="M332">
        <v>21</v>
      </c>
      <c r="N332">
        <v>0</v>
      </c>
    </row>
    <row r="333" spans="1:14" x14ac:dyDescent="0.3">
      <c r="A333" t="s">
        <v>20</v>
      </c>
      <c r="B333" t="s">
        <v>113</v>
      </c>
      <c r="C333" t="str">
        <f>VLOOKUP(Table1[[#This Row],[customer_ID]],'Company Names'!A:B,2,0)</f>
        <v>Ryan and Sons</v>
      </c>
      <c r="D333">
        <v>1300298448</v>
      </c>
      <c r="E333" s="1">
        <v>44090</v>
      </c>
      <c r="F333" s="1">
        <v>44120</v>
      </c>
      <c r="G333">
        <v>5821</v>
      </c>
      <c r="H333">
        <v>0</v>
      </c>
      <c r="I333" t="str">
        <f>IF(Table1[[#This Row],[disputed]]=1,"Yes","No")</f>
        <v>No</v>
      </c>
      <c r="J333">
        <v>0</v>
      </c>
      <c r="K333" t="str">
        <f>IF(Table1[[#This Row],[disputed]]=0, "no dispute", IF(Table1[[#This Row],[dispute_loss]]=0, "won","lost"))</f>
        <v>no dispute</v>
      </c>
      <c r="L333" s="1">
        <v>44109</v>
      </c>
      <c r="M333">
        <v>19</v>
      </c>
      <c r="N333">
        <v>0</v>
      </c>
    </row>
    <row r="334" spans="1:14" x14ac:dyDescent="0.3">
      <c r="A334" t="s">
        <v>17</v>
      </c>
      <c r="B334" t="s">
        <v>93</v>
      </c>
      <c r="C334" t="str">
        <f>VLOOKUP(Table1[[#This Row],[customer_ID]],'Company Names'!A:B,2,0)</f>
        <v>Sawayn - Hane</v>
      </c>
      <c r="D334">
        <v>1308410672</v>
      </c>
      <c r="E334" s="1">
        <v>44452</v>
      </c>
      <c r="F334" s="1">
        <v>44482</v>
      </c>
      <c r="G334">
        <v>7603</v>
      </c>
      <c r="H334">
        <v>0</v>
      </c>
      <c r="I334" t="str">
        <f>IF(Table1[[#This Row],[disputed]]=1,"Yes","No")</f>
        <v>No</v>
      </c>
      <c r="J334">
        <v>0</v>
      </c>
      <c r="K334" t="str">
        <f>IF(Table1[[#This Row],[disputed]]=0, "no dispute", IF(Table1[[#This Row],[dispute_loss]]=0, "won","lost"))</f>
        <v>no dispute</v>
      </c>
      <c r="L334" s="1">
        <v>44464</v>
      </c>
      <c r="M334">
        <v>12</v>
      </c>
      <c r="N334">
        <v>0</v>
      </c>
    </row>
    <row r="335" spans="1:14" x14ac:dyDescent="0.3">
      <c r="A335" t="s">
        <v>22</v>
      </c>
      <c r="B335" t="s">
        <v>26</v>
      </c>
      <c r="C335" t="str">
        <f>VLOOKUP(Table1[[#This Row],[customer_ID]],'Company Names'!A:B,2,0)</f>
        <v>Medhurst, Runolfsdottir and Kris</v>
      </c>
      <c r="D335">
        <v>1310667812</v>
      </c>
      <c r="E335" s="1">
        <v>43908</v>
      </c>
      <c r="F335" s="1">
        <v>43938</v>
      </c>
      <c r="G335">
        <v>6093</v>
      </c>
      <c r="H335">
        <v>0</v>
      </c>
      <c r="I335" t="str">
        <f>IF(Table1[[#This Row],[disputed]]=1,"Yes","No")</f>
        <v>No</v>
      </c>
      <c r="J335">
        <v>0</v>
      </c>
      <c r="K335" t="str">
        <f>IF(Table1[[#This Row],[disputed]]=0, "no dispute", IF(Table1[[#This Row],[dispute_loss]]=0, "won","lost"))</f>
        <v>no dispute</v>
      </c>
      <c r="L335" s="1">
        <v>43923</v>
      </c>
      <c r="M335">
        <v>15</v>
      </c>
      <c r="N335">
        <v>0</v>
      </c>
    </row>
    <row r="336" spans="1:14" x14ac:dyDescent="0.3">
      <c r="A336" t="s">
        <v>17</v>
      </c>
      <c r="B336" t="s">
        <v>77</v>
      </c>
      <c r="C336" t="str">
        <f>VLOOKUP(Table1[[#This Row],[customer_ID]],'Company Names'!A:B,2,0)</f>
        <v>Daniel - Deckow</v>
      </c>
      <c r="D336">
        <v>1311607288</v>
      </c>
      <c r="E336" s="1">
        <v>44117</v>
      </c>
      <c r="F336" s="1">
        <v>44147</v>
      </c>
      <c r="G336">
        <v>5841</v>
      </c>
      <c r="H336">
        <v>0</v>
      </c>
      <c r="I336" t="str">
        <f>IF(Table1[[#This Row],[disputed]]=1,"Yes","No")</f>
        <v>No</v>
      </c>
      <c r="J336">
        <v>0</v>
      </c>
      <c r="K336" t="str">
        <f>IF(Table1[[#This Row],[disputed]]=0, "no dispute", IF(Table1[[#This Row],[dispute_loss]]=0, "won","lost"))</f>
        <v>no dispute</v>
      </c>
      <c r="L336" s="1">
        <v>44122</v>
      </c>
      <c r="M336">
        <v>5</v>
      </c>
      <c r="N336">
        <v>0</v>
      </c>
    </row>
    <row r="337" spans="1:14" x14ac:dyDescent="0.3">
      <c r="A337" t="s">
        <v>17</v>
      </c>
      <c r="B337" t="s">
        <v>101</v>
      </c>
      <c r="C337" t="str">
        <f>VLOOKUP(Table1[[#This Row],[customer_ID]],'Company Names'!A:B,2,0)</f>
        <v>Daugherty LLC</v>
      </c>
      <c r="D337">
        <v>1314367195</v>
      </c>
      <c r="E337" s="1">
        <v>44003</v>
      </c>
      <c r="F337" s="1">
        <v>44033</v>
      </c>
      <c r="G337">
        <v>9000</v>
      </c>
      <c r="H337">
        <v>0</v>
      </c>
      <c r="I337" t="str">
        <f>IF(Table1[[#This Row],[disputed]]=1,"Yes","No")</f>
        <v>No</v>
      </c>
      <c r="J337">
        <v>0</v>
      </c>
      <c r="K337" t="str">
        <f>IF(Table1[[#This Row],[disputed]]=0, "no dispute", IF(Table1[[#This Row],[dispute_loss]]=0, "won","lost"))</f>
        <v>no dispute</v>
      </c>
      <c r="L337" s="1">
        <v>44024</v>
      </c>
      <c r="M337">
        <v>21</v>
      </c>
      <c r="N337">
        <v>0</v>
      </c>
    </row>
    <row r="338" spans="1:14" x14ac:dyDescent="0.3">
      <c r="A338" t="s">
        <v>17</v>
      </c>
      <c r="B338" t="s">
        <v>40</v>
      </c>
      <c r="C338" t="str">
        <f>VLOOKUP(Table1[[#This Row],[customer_ID]],'Company Names'!A:B,2,0)</f>
        <v>Nolan - Bayer</v>
      </c>
      <c r="D338">
        <v>1316332735</v>
      </c>
      <c r="E338" s="1">
        <v>44125</v>
      </c>
      <c r="F338" s="1">
        <v>44155</v>
      </c>
      <c r="G338">
        <v>4184</v>
      </c>
      <c r="H338">
        <v>0</v>
      </c>
      <c r="I338" t="str">
        <f>IF(Table1[[#This Row],[disputed]]=1,"Yes","No")</f>
        <v>No</v>
      </c>
      <c r="J338">
        <v>0</v>
      </c>
      <c r="K338" t="str">
        <f>IF(Table1[[#This Row],[disputed]]=0, "no dispute", IF(Table1[[#This Row],[dispute_loss]]=0, "won","lost"))</f>
        <v>no dispute</v>
      </c>
      <c r="L338" s="1">
        <v>44151</v>
      </c>
      <c r="M338">
        <v>26</v>
      </c>
      <c r="N338">
        <v>0</v>
      </c>
    </row>
    <row r="339" spans="1:14" x14ac:dyDescent="0.3">
      <c r="A339" t="s">
        <v>22</v>
      </c>
      <c r="B339" t="s">
        <v>26</v>
      </c>
      <c r="C339" t="str">
        <f>VLOOKUP(Table1[[#This Row],[customer_ID]],'Company Names'!A:B,2,0)</f>
        <v>Medhurst, Runolfsdottir and Kris</v>
      </c>
      <c r="D339">
        <v>1317885189</v>
      </c>
      <c r="E339" s="1">
        <v>44499</v>
      </c>
      <c r="F339" s="1">
        <v>44529</v>
      </c>
      <c r="G339">
        <v>6154</v>
      </c>
      <c r="H339">
        <v>0</v>
      </c>
      <c r="I339" t="str">
        <f>IF(Table1[[#This Row],[disputed]]=1,"Yes","No")</f>
        <v>No</v>
      </c>
      <c r="J339">
        <v>0</v>
      </c>
      <c r="K339" t="str">
        <f>IF(Table1[[#This Row],[disputed]]=0, "no dispute", IF(Table1[[#This Row],[dispute_loss]]=0, "won","lost"))</f>
        <v>no dispute</v>
      </c>
      <c r="L339" s="1">
        <v>44510</v>
      </c>
      <c r="M339">
        <v>11</v>
      </c>
      <c r="N339">
        <v>0</v>
      </c>
    </row>
    <row r="340" spans="1:14" x14ac:dyDescent="0.3">
      <c r="A340" t="s">
        <v>20</v>
      </c>
      <c r="B340" t="s">
        <v>63</v>
      </c>
      <c r="C340" t="str">
        <f>VLOOKUP(Table1[[#This Row],[customer_ID]],'Company Names'!A:B,2,0)</f>
        <v>Hauck - Hodkiewicz</v>
      </c>
      <c r="D340">
        <v>1318038002</v>
      </c>
      <c r="E340" s="1">
        <v>44077</v>
      </c>
      <c r="F340" s="1">
        <v>44107</v>
      </c>
      <c r="G340">
        <v>2851</v>
      </c>
      <c r="H340">
        <v>0</v>
      </c>
      <c r="I340" t="str">
        <f>IF(Table1[[#This Row],[disputed]]=1,"Yes","No")</f>
        <v>No</v>
      </c>
      <c r="J340">
        <v>0</v>
      </c>
      <c r="K340" t="str">
        <f>IF(Table1[[#This Row],[disputed]]=0, "no dispute", IF(Table1[[#This Row],[dispute_loss]]=0, "won","lost"))</f>
        <v>no dispute</v>
      </c>
      <c r="L340" s="1">
        <v>44117</v>
      </c>
      <c r="M340">
        <v>40</v>
      </c>
      <c r="N340">
        <v>10</v>
      </c>
    </row>
    <row r="341" spans="1:14" x14ac:dyDescent="0.3">
      <c r="A341" t="s">
        <v>20</v>
      </c>
      <c r="B341" t="s">
        <v>111</v>
      </c>
      <c r="C341" t="str">
        <f>VLOOKUP(Table1[[#This Row],[customer_ID]],'Company Names'!A:B,2,0)</f>
        <v>Kunze - Bednar</v>
      </c>
      <c r="D341">
        <v>1319645642</v>
      </c>
      <c r="E341" s="1">
        <v>44526</v>
      </c>
      <c r="F341" s="1">
        <v>44556</v>
      </c>
      <c r="G341">
        <v>5238</v>
      </c>
      <c r="H341">
        <v>0</v>
      </c>
      <c r="I341" t="str">
        <f>IF(Table1[[#This Row],[disputed]]=1,"Yes","No")</f>
        <v>No</v>
      </c>
      <c r="J341">
        <v>0</v>
      </c>
      <c r="K341" t="str">
        <f>IF(Table1[[#This Row],[disputed]]=0, "no dispute", IF(Table1[[#This Row],[dispute_loss]]=0, "won","lost"))</f>
        <v>no dispute</v>
      </c>
      <c r="L341" s="1">
        <v>44561</v>
      </c>
      <c r="M341">
        <v>35</v>
      </c>
      <c r="N341">
        <v>5</v>
      </c>
    </row>
    <row r="342" spans="1:14" x14ac:dyDescent="0.3">
      <c r="A342" t="s">
        <v>17</v>
      </c>
      <c r="B342" t="s">
        <v>97</v>
      </c>
      <c r="C342" t="str">
        <f>VLOOKUP(Table1[[#This Row],[customer_ID]],'Company Names'!A:B,2,0)</f>
        <v>Kemmer LLC</v>
      </c>
      <c r="D342">
        <v>1321318878</v>
      </c>
      <c r="E342" s="1">
        <v>44247</v>
      </c>
      <c r="F342" s="1">
        <v>44277</v>
      </c>
      <c r="G342">
        <v>5311</v>
      </c>
      <c r="H342">
        <v>0</v>
      </c>
      <c r="I342" t="str">
        <f>IF(Table1[[#This Row],[disputed]]=1,"Yes","No")</f>
        <v>No</v>
      </c>
      <c r="J342">
        <v>0</v>
      </c>
      <c r="K342" t="str">
        <f>IF(Table1[[#This Row],[disputed]]=0, "no dispute", IF(Table1[[#This Row],[dispute_loss]]=0, "won","lost"))</f>
        <v>no dispute</v>
      </c>
      <c r="L342" s="1">
        <v>44282</v>
      </c>
      <c r="M342">
        <v>35</v>
      </c>
      <c r="N342">
        <v>5</v>
      </c>
    </row>
    <row r="343" spans="1:14" x14ac:dyDescent="0.3">
      <c r="A343" t="s">
        <v>11</v>
      </c>
      <c r="B343" t="s">
        <v>55</v>
      </c>
      <c r="C343" t="str">
        <f>VLOOKUP(Table1[[#This Row],[customer_ID]],'Company Names'!A:B,2,0)</f>
        <v>Gleichner - Turner</v>
      </c>
      <c r="D343">
        <v>1321403149</v>
      </c>
      <c r="E343" s="1">
        <v>43862</v>
      </c>
      <c r="F343" s="1">
        <v>43892</v>
      </c>
      <c r="G343">
        <v>8031</v>
      </c>
      <c r="H343">
        <v>0</v>
      </c>
      <c r="I343" t="str">
        <f>IF(Table1[[#This Row],[disputed]]=1,"Yes","No")</f>
        <v>No</v>
      </c>
      <c r="J343">
        <v>0</v>
      </c>
      <c r="K343" t="str">
        <f>IF(Table1[[#This Row],[disputed]]=0, "no dispute", IF(Table1[[#This Row],[dispute_loss]]=0, "won","lost"))</f>
        <v>no dispute</v>
      </c>
      <c r="L343" s="1">
        <v>43904</v>
      </c>
      <c r="M343">
        <v>42</v>
      </c>
      <c r="N343">
        <v>12</v>
      </c>
    </row>
    <row r="344" spans="1:14" x14ac:dyDescent="0.3">
      <c r="A344" t="s">
        <v>11</v>
      </c>
      <c r="B344" t="s">
        <v>94</v>
      </c>
      <c r="C344" t="str">
        <f>VLOOKUP(Table1[[#This Row],[customer_ID]],'Company Names'!A:B,2,0)</f>
        <v>Schimmel, Kuhlman and Kassulke</v>
      </c>
      <c r="D344">
        <v>1323201810</v>
      </c>
      <c r="E344" s="1">
        <v>44404</v>
      </c>
      <c r="F344" s="1">
        <v>44434</v>
      </c>
      <c r="G344">
        <v>5868</v>
      </c>
      <c r="H344">
        <v>0</v>
      </c>
      <c r="I344" t="str">
        <f>IF(Table1[[#This Row],[disputed]]=1,"Yes","No")</f>
        <v>No</v>
      </c>
      <c r="J344">
        <v>0</v>
      </c>
      <c r="K344" t="str">
        <f>IF(Table1[[#This Row],[disputed]]=0, "no dispute", IF(Table1[[#This Row],[dispute_loss]]=0, "won","lost"))</f>
        <v>no dispute</v>
      </c>
      <c r="L344" s="1">
        <v>44423</v>
      </c>
      <c r="M344">
        <v>19</v>
      </c>
      <c r="N344">
        <v>0</v>
      </c>
    </row>
    <row r="345" spans="1:14" x14ac:dyDescent="0.3">
      <c r="A345" t="s">
        <v>13</v>
      </c>
      <c r="B345" t="s">
        <v>84</v>
      </c>
      <c r="C345" t="str">
        <f>VLOOKUP(Table1[[#This Row],[customer_ID]],'Company Names'!A:B,2,0)</f>
        <v>Schultz, Wiegand and Kling</v>
      </c>
      <c r="D345">
        <v>1327547312</v>
      </c>
      <c r="E345" s="1">
        <v>44229</v>
      </c>
      <c r="F345" s="1">
        <v>44259</v>
      </c>
      <c r="G345">
        <v>8050</v>
      </c>
      <c r="H345">
        <v>0</v>
      </c>
      <c r="I345" t="str">
        <f>IF(Table1[[#This Row],[disputed]]=1,"Yes","No")</f>
        <v>No</v>
      </c>
      <c r="J345">
        <v>0</v>
      </c>
      <c r="K345" t="str">
        <f>IF(Table1[[#This Row],[disputed]]=0, "no dispute", IF(Table1[[#This Row],[dispute_loss]]=0, "won","lost"))</f>
        <v>no dispute</v>
      </c>
      <c r="L345" s="1">
        <v>44244</v>
      </c>
      <c r="M345">
        <v>15</v>
      </c>
      <c r="N345">
        <v>0</v>
      </c>
    </row>
    <row r="346" spans="1:14" x14ac:dyDescent="0.3">
      <c r="A346" t="s">
        <v>17</v>
      </c>
      <c r="B346" t="s">
        <v>52</v>
      </c>
      <c r="C346" t="str">
        <f>VLOOKUP(Table1[[#This Row],[customer_ID]],'Company Names'!A:B,2,0)</f>
        <v>Barrows, Kessler and Howe</v>
      </c>
      <c r="D346">
        <v>1336288577</v>
      </c>
      <c r="E346" s="1">
        <v>44123</v>
      </c>
      <c r="F346" s="1">
        <v>44153</v>
      </c>
      <c r="G346">
        <v>7511</v>
      </c>
      <c r="H346">
        <v>0</v>
      </c>
      <c r="I346" t="str">
        <f>IF(Table1[[#This Row],[disputed]]=1,"Yes","No")</f>
        <v>No</v>
      </c>
      <c r="J346">
        <v>0</v>
      </c>
      <c r="K346" t="str">
        <f>IF(Table1[[#This Row],[disputed]]=0, "no dispute", IF(Table1[[#This Row],[dispute_loss]]=0, "won","lost"))</f>
        <v>no dispute</v>
      </c>
      <c r="L346" s="1">
        <v>44145</v>
      </c>
      <c r="M346">
        <v>22</v>
      </c>
      <c r="N346">
        <v>0</v>
      </c>
    </row>
    <row r="347" spans="1:14" x14ac:dyDescent="0.3">
      <c r="A347" t="s">
        <v>22</v>
      </c>
      <c r="B347" t="s">
        <v>88</v>
      </c>
      <c r="C347" t="str">
        <f>VLOOKUP(Table1[[#This Row],[customer_ID]],'Company Names'!A:B,2,0)</f>
        <v>Rohan - Carroll</v>
      </c>
      <c r="D347">
        <v>1342171511</v>
      </c>
      <c r="E347" s="1">
        <v>44309</v>
      </c>
      <c r="F347" s="1">
        <v>44339</v>
      </c>
      <c r="G347">
        <v>2700</v>
      </c>
      <c r="H347">
        <v>0</v>
      </c>
      <c r="I347" t="str">
        <f>IF(Table1[[#This Row],[disputed]]=1,"Yes","No")</f>
        <v>No</v>
      </c>
      <c r="J347">
        <v>0</v>
      </c>
      <c r="K347" t="str">
        <f>IF(Table1[[#This Row],[disputed]]=0, "no dispute", IF(Table1[[#This Row],[dispute_loss]]=0, "won","lost"))</f>
        <v>no dispute</v>
      </c>
      <c r="L347" s="1">
        <v>44335</v>
      </c>
      <c r="M347">
        <v>26</v>
      </c>
      <c r="N347">
        <v>0</v>
      </c>
    </row>
    <row r="348" spans="1:14" x14ac:dyDescent="0.3">
      <c r="A348" t="s">
        <v>22</v>
      </c>
      <c r="B348" t="s">
        <v>65</v>
      </c>
      <c r="C348" t="str">
        <f>VLOOKUP(Table1[[#This Row],[customer_ID]],'Company Names'!A:B,2,0)</f>
        <v>Leuschke, Hermann and Zieme</v>
      </c>
      <c r="D348">
        <v>1342472678</v>
      </c>
      <c r="E348" s="1">
        <v>44078</v>
      </c>
      <c r="F348" s="1">
        <v>44108</v>
      </c>
      <c r="G348">
        <v>7680</v>
      </c>
      <c r="H348">
        <v>0</v>
      </c>
      <c r="I348" t="str">
        <f>IF(Table1[[#This Row],[disputed]]=1,"Yes","No")</f>
        <v>No</v>
      </c>
      <c r="J348">
        <v>0</v>
      </c>
      <c r="K348" t="str">
        <f>IF(Table1[[#This Row],[disputed]]=0, "no dispute", IF(Table1[[#This Row],[dispute_loss]]=0, "won","lost"))</f>
        <v>no dispute</v>
      </c>
      <c r="L348" s="1">
        <v>44111</v>
      </c>
      <c r="M348">
        <v>33</v>
      </c>
      <c r="N348">
        <v>3</v>
      </c>
    </row>
    <row r="349" spans="1:14" x14ac:dyDescent="0.3">
      <c r="A349" t="s">
        <v>13</v>
      </c>
      <c r="B349" t="s">
        <v>71</v>
      </c>
      <c r="C349" t="str">
        <f>VLOOKUP(Table1[[#This Row],[customer_ID]],'Company Names'!A:B,2,0)</f>
        <v>Murphy Inc</v>
      </c>
      <c r="D349">
        <v>1349854883</v>
      </c>
      <c r="E349" s="1">
        <v>44506</v>
      </c>
      <c r="F349" s="1">
        <v>44536</v>
      </c>
      <c r="G349">
        <v>7883</v>
      </c>
      <c r="H349">
        <v>0</v>
      </c>
      <c r="I349" t="str">
        <f>IF(Table1[[#This Row],[disputed]]=1,"Yes","No")</f>
        <v>No</v>
      </c>
      <c r="J349">
        <v>0</v>
      </c>
      <c r="K349" t="str">
        <f>IF(Table1[[#This Row],[disputed]]=0, "no dispute", IF(Table1[[#This Row],[dispute_loss]]=0, "won","lost"))</f>
        <v>no dispute</v>
      </c>
      <c r="L349" s="1">
        <v>44507</v>
      </c>
      <c r="M349">
        <v>1</v>
      </c>
      <c r="N349">
        <v>0</v>
      </c>
    </row>
    <row r="350" spans="1:14" x14ac:dyDescent="0.3">
      <c r="A350" t="s">
        <v>11</v>
      </c>
      <c r="B350" t="s">
        <v>61</v>
      </c>
      <c r="C350" t="str">
        <f>VLOOKUP(Table1[[#This Row],[customer_ID]],'Company Names'!A:B,2,0)</f>
        <v>Block and Sons</v>
      </c>
      <c r="D350">
        <v>1358969544</v>
      </c>
      <c r="E350" s="1">
        <v>44133</v>
      </c>
      <c r="F350" s="1">
        <v>44163</v>
      </c>
      <c r="G350">
        <v>5313</v>
      </c>
      <c r="H350">
        <v>0</v>
      </c>
      <c r="I350" t="str">
        <f>IF(Table1[[#This Row],[disputed]]=1,"Yes","No")</f>
        <v>No</v>
      </c>
      <c r="J350">
        <v>0</v>
      </c>
      <c r="K350" t="str">
        <f>IF(Table1[[#This Row],[disputed]]=0, "no dispute", IF(Table1[[#This Row],[dispute_loss]]=0, "won","lost"))</f>
        <v>no dispute</v>
      </c>
      <c r="L350" s="1">
        <v>44167</v>
      </c>
      <c r="M350">
        <v>34</v>
      </c>
      <c r="N350">
        <v>4</v>
      </c>
    </row>
    <row r="351" spans="1:14" x14ac:dyDescent="0.3">
      <c r="A351" t="s">
        <v>11</v>
      </c>
      <c r="B351" t="s">
        <v>79</v>
      </c>
      <c r="C351" t="str">
        <f>VLOOKUP(Table1[[#This Row],[customer_ID]],'Company Names'!A:B,2,0)</f>
        <v>Sauer - Parisian</v>
      </c>
      <c r="D351">
        <v>1366357246</v>
      </c>
      <c r="E351" s="1">
        <v>44086</v>
      </c>
      <c r="F351" s="1">
        <v>44116</v>
      </c>
      <c r="G351">
        <v>5644</v>
      </c>
      <c r="H351">
        <v>0</v>
      </c>
      <c r="I351" t="str">
        <f>IF(Table1[[#This Row],[disputed]]=1,"Yes","No")</f>
        <v>No</v>
      </c>
      <c r="J351">
        <v>0</v>
      </c>
      <c r="K351" t="str">
        <f>IF(Table1[[#This Row],[disputed]]=0, "no dispute", IF(Table1[[#This Row],[dispute_loss]]=0, "won","lost"))</f>
        <v>no dispute</v>
      </c>
      <c r="L351" s="1">
        <v>44102</v>
      </c>
      <c r="M351">
        <v>16</v>
      </c>
      <c r="N351">
        <v>0</v>
      </c>
    </row>
    <row r="352" spans="1:14" x14ac:dyDescent="0.3">
      <c r="A352" t="s">
        <v>11</v>
      </c>
      <c r="B352" t="s">
        <v>12</v>
      </c>
      <c r="C352" t="str">
        <f>VLOOKUP(Table1[[#This Row],[customer_ID]],'Company Names'!A:B,2,0)</f>
        <v>Morissette - Bernier</v>
      </c>
      <c r="D352">
        <v>1369975903</v>
      </c>
      <c r="E352" s="1">
        <v>44201</v>
      </c>
      <c r="F352" s="1">
        <v>44231</v>
      </c>
      <c r="G352">
        <v>6111</v>
      </c>
      <c r="H352">
        <v>0</v>
      </c>
      <c r="I352" t="str">
        <f>IF(Table1[[#This Row],[disputed]]=1,"Yes","No")</f>
        <v>No</v>
      </c>
      <c r="J352">
        <v>0</v>
      </c>
      <c r="K352" t="str">
        <f>IF(Table1[[#This Row],[disputed]]=0, "no dispute", IF(Table1[[#This Row],[dispute_loss]]=0, "won","lost"))</f>
        <v>no dispute</v>
      </c>
      <c r="L352" s="1">
        <v>44222</v>
      </c>
      <c r="M352">
        <v>21</v>
      </c>
      <c r="N352">
        <v>0</v>
      </c>
    </row>
    <row r="353" spans="1:14" x14ac:dyDescent="0.3">
      <c r="A353" t="s">
        <v>11</v>
      </c>
      <c r="B353" t="s">
        <v>49</v>
      </c>
      <c r="C353" t="str">
        <f>VLOOKUP(Table1[[#This Row],[customer_ID]],'Company Names'!A:B,2,0)</f>
        <v>Strosin Inc</v>
      </c>
      <c r="D353">
        <v>1376441638</v>
      </c>
      <c r="E353" s="1">
        <v>44104</v>
      </c>
      <c r="F353" s="1">
        <v>44134</v>
      </c>
      <c r="G353">
        <v>8125</v>
      </c>
      <c r="H353">
        <v>0</v>
      </c>
      <c r="I353" t="str">
        <f>IF(Table1[[#This Row],[disputed]]=1,"Yes","No")</f>
        <v>No</v>
      </c>
      <c r="J353">
        <v>0</v>
      </c>
      <c r="K353" t="str">
        <f>IF(Table1[[#This Row],[disputed]]=0, "no dispute", IF(Table1[[#This Row],[dispute_loss]]=0, "won","lost"))</f>
        <v>no dispute</v>
      </c>
      <c r="L353" s="1">
        <v>44126</v>
      </c>
      <c r="M353">
        <v>22</v>
      </c>
      <c r="N353">
        <v>0</v>
      </c>
    </row>
    <row r="354" spans="1:14" x14ac:dyDescent="0.3">
      <c r="A354" t="s">
        <v>13</v>
      </c>
      <c r="B354" t="s">
        <v>41</v>
      </c>
      <c r="C354" t="str">
        <f>VLOOKUP(Table1[[#This Row],[customer_ID]],'Company Names'!A:B,2,0)</f>
        <v>Stanton, Labadie and Roberts</v>
      </c>
      <c r="D354">
        <v>2268924543</v>
      </c>
      <c r="E354" s="1">
        <v>43953</v>
      </c>
      <c r="F354" s="1">
        <v>43983</v>
      </c>
      <c r="G354">
        <v>6612</v>
      </c>
      <c r="H354">
        <v>1</v>
      </c>
      <c r="I354" t="str">
        <f>IF(Table1[[#This Row],[disputed]]=1,"Yes","No")</f>
        <v>Yes</v>
      </c>
      <c r="J354">
        <v>0</v>
      </c>
      <c r="K354" t="str">
        <f>IF(Table1[[#This Row],[disputed]]=0, "no dispute", IF(Table1[[#This Row],[dispute_loss]]=0, "won","lost"))</f>
        <v>won</v>
      </c>
      <c r="L354" s="1">
        <v>43995</v>
      </c>
      <c r="M354">
        <v>42</v>
      </c>
      <c r="N354">
        <v>12</v>
      </c>
    </row>
    <row r="355" spans="1:14" x14ac:dyDescent="0.3">
      <c r="A355" t="s">
        <v>11</v>
      </c>
      <c r="B355" t="s">
        <v>105</v>
      </c>
      <c r="C355" t="str">
        <f>VLOOKUP(Table1[[#This Row],[customer_ID]],'Company Names'!A:B,2,0)</f>
        <v>Terry - Johns</v>
      </c>
      <c r="D355">
        <v>1384963125</v>
      </c>
      <c r="E355" s="1">
        <v>44514</v>
      </c>
      <c r="F355" s="1">
        <v>44544</v>
      </c>
      <c r="G355">
        <v>8014</v>
      </c>
      <c r="H355">
        <v>0</v>
      </c>
      <c r="I355" t="str">
        <f>IF(Table1[[#This Row],[disputed]]=1,"Yes","No")</f>
        <v>No</v>
      </c>
      <c r="J355">
        <v>0</v>
      </c>
      <c r="K355" t="str">
        <f>IF(Table1[[#This Row],[disputed]]=0, "no dispute", IF(Table1[[#This Row],[dispute_loss]]=0, "won","lost"))</f>
        <v>no dispute</v>
      </c>
      <c r="L355" s="1">
        <v>44537</v>
      </c>
      <c r="M355">
        <v>23</v>
      </c>
      <c r="N355">
        <v>0</v>
      </c>
    </row>
    <row r="356" spans="1:14" x14ac:dyDescent="0.3">
      <c r="A356" t="s">
        <v>20</v>
      </c>
      <c r="B356" t="s">
        <v>113</v>
      </c>
      <c r="C356" t="str">
        <f>VLOOKUP(Table1[[#This Row],[customer_ID]],'Company Names'!A:B,2,0)</f>
        <v>Ryan and Sons</v>
      </c>
      <c r="D356">
        <v>1387296868</v>
      </c>
      <c r="E356" s="1">
        <v>44376</v>
      </c>
      <c r="F356" s="1">
        <v>44406</v>
      </c>
      <c r="G356">
        <v>7217</v>
      </c>
      <c r="H356">
        <v>0</v>
      </c>
      <c r="I356" t="str">
        <f>IF(Table1[[#This Row],[disputed]]=1,"Yes","No")</f>
        <v>No</v>
      </c>
      <c r="J356">
        <v>0</v>
      </c>
      <c r="K356" t="str">
        <f>IF(Table1[[#This Row],[disputed]]=0, "no dispute", IF(Table1[[#This Row],[dispute_loss]]=0, "won","lost"))</f>
        <v>no dispute</v>
      </c>
      <c r="L356" s="1">
        <v>44395</v>
      </c>
      <c r="M356">
        <v>19</v>
      </c>
      <c r="N356">
        <v>0</v>
      </c>
    </row>
    <row r="357" spans="1:14" x14ac:dyDescent="0.3">
      <c r="A357" t="s">
        <v>13</v>
      </c>
      <c r="B357" t="s">
        <v>27</v>
      </c>
      <c r="C357" t="str">
        <f>VLOOKUP(Table1[[#This Row],[customer_ID]],'Company Names'!A:B,2,0)</f>
        <v>Ryan Inc</v>
      </c>
      <c r="D357">
        <v>1388703117</v>
      </c>
      <c r="E357" s="1">
        <v>44488</v>
      </c>
      <c r="F357" s="1">
        <v>44518</v>
      </c>
      <c r="G357">
        <v>7219</v>
      </c>
      <c r="H357">
        <v>1</v>
      </c>
      <c r="I357" t="str">
        <f>IF(Table1[[#This Row],[disputed]]=1,"Yes","No")</f>
        <v>Yes</v>
      </c>
      <c r="J357">
        <v>0</v>
      </c>
      <c r="K357" t="str">
        <f>IF(Table1[[#This Row],[disputed]]=0, "no dispute", IF(Table1[[#This Row],[dispute_loss]]=0, "won","lost"))</f>
        <v>won</v>
      </c>
      <c r="L357" s="1">
        <v>44495</v>
      </c>
      <c r="M357">
        <v>7</v>
      </c>
      <c r="N357">
        <v>0</v>
      </c>
    </row>
    <row r="358" spans="1:14" x14ac:dyDescent="0.3">
      <c r="A358" t="s">
        <v>11</v>
      </c>
      <c r="B358" t="s">
        <v>45</v>
      </c>
      <c r="C358" t="str">
        <f>VLOOKUP(Table1[[#This Row],[customer_ID]],'Company Names'!A:B,2,0)</f>
        <v>Bosco and Sons</v>
      </c>
      <c r="D358">
        <v>1388916055</v>
      </c>
      <c r="E358" s="1">
        <v>44491</v>
      </c>
      <c r="F358" s="1">
        <v>44521</v>
      </c>
      <c r="G358">
        <v>9419</v>
      </c>
      <c r="H358">
        <v>1</v>
      </c>
      <c r="I358" t="str">
        <f>IF(Table1[[#This Row],[disputed]]=1,"Yes","No")</f>
        <v>Yes</v>
      </c>
      <c r="J358">
        <v>0</v>
      </c>
      <c r="K358" t="str">
        <f>IF(Table1[[#This Row],[disputed]]=0, "no dispute", IF(Table1[[#This Row],[dispute_loss]]=0, "won","lost"))</f>
        <v>won</v>
      </c>
      <c r="L358" s="1">
        <v>44513</v>
      </c>
      <c r="M358">
        <v>22</v>
      </c>
      <c r="N358">
        <v>0</v>
      </c>
    </row>
    <row r="359" spans="1:14" x14ac:dyDescent="0.3">
      <c r="A359" t="s">
        <v>20</v>
      </c>
      <c r="B359" t="s">
        <v>69</v>
      </c>
      <c r="C359" t="str">
        <f>VLOOKUP(Table1[[#This Row],[customer_ID]],'Company Names'!A:B,2,0)</f>
        <v>Kulas, Mante and Reichert</v>
      </c>
      <c r="D359">
        <v>1390614217</v>
      </c>
      <c r="E359" s="1">
        <v>44190</v>
      </c>
      <c r="F359" s="1">
        <v>44220</v>
      </c>
      <c r="G359">
        <v>2807</v>
      </c>
      <c r="H359">
        <v>0</v>
      </c>
      <c r="I359" t="str">
        <f>IF(Table1[[#This Row],[disputed]]=1,"Yes","No")</f>
        <v>No</v>
      </c>
      <c r="J359">
        <v>0</v>
      </c>
      <c r="K359" t="str">
        <f>IF(Table1[[#This Row],[disputed]]=0, "no dispute", IF(Table1[[#This Row],[dispute_loss]]=0, "won","lost"))</f>
        <v>no dispute</v>
      </c>
      <c r="L359" s="1">
        <v>44219</v>
      </c>
      <c r="M359">
        <v>29</v>
      </c>
      <c r="N359">
        <v>0</v>
      </c>
    </row>
    <row r="360" spans="1:14" x14ac:dyDescent="0.3">
      <c r="A360" t="s">
        <v>11</v>
      </c>
      <c r="B360" t="s">
        <v>15</v>
      </c>
      <c r="C360" t="str">
        <f>VLOOKUP(Table1[[#This Row],[customer_ID]],'Company Names'!A:B,2,0)</f>
        <v>Spencer - Purdy</v>
      </c>
      <c r="D360">
        <v>1391494244</v>
      </c>
      <c r="E360" s="1">
        <v>44363</v>
      </c>
      <c r="F360" s="1">
        <v>44393</v>
      </c>
      <c r="G360">
        <v>5152</v>
      </c>
      <c r="H360">
        <v>0</v>
      </c>
      <c r="I360" t="str">
        <f>IF(Table1[[#This Row],[disputed]]=1,"Yes","No")</f>
        <v>No</v>
      </c>
      <c r="J360">
        <v>0</v>
      </c>
      <c r="K360" t="str">
        <f>IF(Table1[[#This Row],[disputed]]=0, "no dispute", IF(Table1[[#This Row],[dispute_loss]]=0, "won","lost"))</f>
        <v>no dispute</v>
      </c>
      <c r="L360" s="1">
        <v>44372</v>
      </c>
      <c r="M360">
        <v>9</v>
      </c>
      <c r="N360">
        <v>0</v>
      </c>
    </row>
    <row r="361" spans="1:14" x14ac:dyDescent="0.3">
      <c r="A361" t="s">
        <v>11</v>
      </c>
      <c r="B361" t="s">
        <v>76</v>
      </c>
      <c r="C361" t="str">
        <f>VLOOKUP(Table1[[#This Row],[customer_ID]],'Company Names'!A:B,2,0)</f>
        <v>Graham, D'Amore and Tromp</v>
      </c>
      <c r="D361">
        <v>1393928750</v>
      </c>
      <c r="E361" s="1">
        <v>44511</v>
      </c>
      <c r="F361" s="1">
        <v>44541</v>
      </c>
      <c r="G361">
        <v>7262</v>
      </c>
      <c r="H361">
        <v>0</v>
      </c>
      <c r="I361" t="str">
        <f>IF(Table1[[#This Row],[disputed]]=1,"Yes","No")</f>
        <v>No</v>
      </c>
      <c r="J361">
        <v>0</v>
      </c>
      <c r="K361" t="str">
        <f>IF(Table1[[#This Row],[disputed]]=0, "no dispute", IF(Table1[[#This Row],[dispute_loss]]=0, "won","lost"))</f>
        <v>no dispute</v>
      </c>
      <c r="L361" s="1">
        <v>44520</v>
      </c>
      <c r="M361">
        <v>9</v>
      </c>
      <c r="N361">
        <v>0</v>
      </c>
    </row>
    <row r="362" spans="1:14" x14ac:dyDescent="0.3">
      <c r="A362" t="s">
        <v>22</v>
      </c>
      <c r="B362" t="s">
        <v>96</v>
      </c>
      <c r="C362" t="str">
        <f>VLOOKUP(Table1[[#This Row],[customer_ID]],'Company Names'!A:B,2,0)</f>
        <v>Schuppe Inc</v>
      </c>
      <c r="D362">
        <v>1401167342</v>
      </c>
      <c r="E362" s="1">
        <v>44128</v>
      </c>
      <c r="F362" s="1">
        <v>44158</v>
      </c>
      <c r="G362">
        <v>2247</v>
      </c>
      <c r="H362">
        <v>0</v>
      </c>
      <c r="I362" t="str">
        <f>IF(Table1[[#This Row],[disputed]]=1,"Yes","No")</f>
        <v>No</v>
      </c>
      <c r="J362">
        <v>0</v>
      </c>
      <c r="K362" t="str">
        <f>IF(Table1[[#This Row],[disputed]]=0, "no dispute", IF(Table1[[#This Row],[dispute_loss]]=0, "won","lost"))</f>
        <v>no dispute</v>
      </c>
      <c r="L362" s="1">
        <v>44156</v>
      </c>
      <c r="M362">
        <v>28</v>
      </c>
      <c r="N362">
        <v>0</v>
      </c>
    </row>
    <row r="363" spans="1:14" x14ac:dyDescent="0.3">
      <c r="A363" t="s">
        <v>17</v>
      </c>
      <c r="B363" t="s">
        <v>30</v>
      </c>
      <c r="C363" t="str">
        <f>VLOOKUP(Table1[[#This Row],[customer_ID]],'Company Names'!A:B,2,0)</f>
        <v>Jacobi - Nolan</v>
      </c>
      <c r="D363">
        <v>1401765899</v>
      </c>
      <c r="E363" s="1">
        <v>43911</v>
      </c>
      <c r="F363" s="1">
        <v>43941</v>
      </c>
      <c r="G363">
        <v>4068</v>
      </c>
      <c r="H363">
        <v>1</v>
      </c>
      <c r="I363" t="str">
        <f>IF(Table1[[#This Row],[disputed]]=1,"Yes","No")</f>
        <v>Yes</v>
      </c>
      <c r="J363">
        <v>0</v>
      </c>
      <c r="K363" t="str">
        <f>IF(Table1[[#This Row],[disputed]]=0, "no dispute", IF(Table1[[#This Row],[dispute_loss]]=0, "won","lost"))</f>
        <v>won</v>
      </c>
      <c r="L363" s="1">
        <v>43932</v>
      </c>
      <c r="M363">
        <v>21</v>
      </c>
      <c r="N363">
        <v>0</v>
      </c>
    </row>
    <row r="364" spans="1:14" x14ac:dyDescent="0.3">
      <c r="A364" t="s">
        <v>17</v>
      </c>
      <c r="B364" t="s">
        <v>28</v>
      </c>
      <c r="C364" t="str">
        <f>VLOOKUP(Table1[[#This Row],[customer_ID]],'Company Names'!A:B,2,0)</f>
        <v>Halvorson and Sons</v>
      </c>
      <c r="D364">
        <v>1402103956</v>
      </c>
      <c r="E364" s="1">
        <v>44163</v>
      </c>
      <c r="F364" s="1">
        <v>44193</v>
      </c>
      <c r="G364">
        <v>6376</v>
      </c>
      <c r="H364">
        <v>0</v>
      </c>
      <c r="I364" t="str">
        <f>IF(Table1[[#This Row],[disputed]]=1,"Yes","No")</f>
        <v>No</v>
      </c>
      <c r="J364">
        <v>0</v>
      </c>
      <c r="K364" t="str">
        <f>IF(Table1[[#This Row],[disputed]]=0, "no dispute", IF(Table1[[#This Row],[dispute_loss]]=0, "won","lost"))</f>
        <v>no dispute</v>
      </c>
      <c r="L364" s="1">
        <v>44189</v>
      </c>
      <c r="M364">
        <v>26</v>
      </c>
      <c r="N364">
        <v>0</v>
      </c>
    </row>
    <row r="365" spans="1:14" x14ac:dyDescent="0.3">
      <c r="A365" t="s">
        <v>22</v>
      </c>
      <c r="B365" t="s">
        <v>89</v>
      </c>
      <c r="C365" t="str">
        <f>VLOOKUP(Table1[[#This Row],[customer_ID]],'Company Names'!A:B,2,0)</f>
        <v>Lynch - Lebsack</v>
      </c>
      <c r="D365">
        <v>1416192974</v>
      </c>
      <c r="E365" s="1">
        <v>44042</v>
      </c>
      <c r="F365" s="1">
        <v>44072</v>
      </c>
      <c r="G365">
        <v>6186</v>
      </c>
      <c r="H365">
        <v>0</v>
      </c>
      <c r="I365" t="str">
        <f>IF(Table1[[#This Row],[disputed]]=1,"Yes","No")</f>
        <v>No</v>
      </c>
      <c r="J365">
        <v>0</v>
      </c>
      <c r="K365" t="str">
        <f>IF(Table1[[#This Row],[disputed]]=0, "no dispute", IF(Table1[[#This Row],[dispute_loss]]=0, "won","lost"))</f>
        <v>no dispute</v>
      </c>
      <c r="L365" s="1">
        <v>44071</v>
      </c>
      <c r="M365">
        <v>29</v>
      </c>
      <c r="N365">
        <v>0</v>
      </c>
    </row>
    <row r="366" spans="1:14" x14ac:dyDescent="0.3">
      <c r="A366" t="s">
        <v>13</v>
      </c>
      <c r="B366" t="s">
        <v>92</v>
      </c>
      <c r="C366" t="str">
        <f>VLOOKUP(Table1[[#This Row],[customer_ID]],'Company Names'!A:B,2,0)</f>
        <v>Mueller and Sons</v>
      </c>
      <c r="D366">
        <v>1419983453</v>
      </c>
      <c r="E366" s="1">
        <v>44122</v>
      </c>
      <c r="F366" s="1">
        <v>44152</v>
      </c>
      <c r="G366">
        <v>7042</v>
      </c>
      <c r="H366">
        <v>0</v>
      </c>
      <c r="I366" t="str">
        <f>IF(Table1[[#This Row],[disputed]]=1,"Yes","No")</f>
        <v>No</v>
      </c>
      <c r="J366">
        <v>0</v>
      </c>
      <c r="K366" t="str">
        <f>IF(Table1[[#This Row],[disputed]]=0, "no dispute", IF(Table1[[#This Row],[dispute_loss]]=0, "won","lost"))</f>
        <v>no dispute</v>
      </c>
      <c r="L366" s="1">
        <v>44138</v>
      </c>
      <c r="M366">
        <v>16</v>
      </c>
      <c r="N366">
        <v>0</v>
      </c>
    </row>
    <row r="367" spans="1:14" x14ac:dyDescent="0.3">
      <c r="A367" t="s">
        <v>11</v>
      </c>
      <c r="B367" t="s">
        <v>87</v>
      </c>
      <c r="C367" t="str">
        <f>VLOOKUP(Table1[[#This Row],[customer_ID]],'Company Names'!A:B,2,0)</f>
        <v>Steuber Inc</v>
      </c>
      <c r="D367">
        <v>1422140909</v>
      </c>
      <c r="E367" s="1">
        <v>44173</v>
      </c>
      <c r="F367" s="1">
        <v>44203</v>
      </c>
      <c r="G367">
        <v>5399</v>
      </c>
      <c r="H367">
        <v>0</v>
      </c>
      <c r="I367" t="str">
        <f>IF(Table1[[#This Row],[disputed]]=1,"Yes","No")</f>
        <v>No</v>
      </c>
      <c r="J367">
        <v>0</v>
      </c>
      <c r="K367" t="str">
        <f>IF(Table1[[#This Row],[disputed]]=0, "no dispute", IF(Table1[[#This Row],[dispute_loss]]=0, "won","lost"))</f>
        <v>no dispute</v>
      </c>
      <c r="L367" s="1">
        <v>44192</v>
      </c>
      <c r="M367">
        <v>19</v>
      </c>
      <c r="N367">
        <v>0</v>
      </c>
    </row>
    <row r="368" spans="1:14" x14ac:dyDescent="0.3">
      <c r="A368" t="s">
        <v>11</v>
      </c>
      <c r="B368" t="s">
        <v>87</v>
      </c>
      <c r="C368" t="str">
        <f>VLOOKUP(Table1[[#This Row],[customer_ID]],'Company Names'!A:B,2,0)</f>
        <v>Steuber Inc</v>
      </c>
      <c r="D368">
        <v>1426850927</v>
      </c>
      <c r="E368" s="1">
        <v>44513</v>
      </c>
      <c r="F368" s="1">
        <v>44543</v>
      </c>
      <c r="G368">
        <v>4520</v>
      </c>
      <c r="H368">
        <v>0</v>
      </c>
      <c r="I368" t="str">
        <f>IF(Table1[[#This Row],[disputed]]=1,"Yes","No")</f>
        <v>No</v>
      </c>
      <c r="J368">
        <v>0</v>
      </c>
      <c r="K368" t="str">
        <f>IF(Table1[[#This Row],[disputed]]=0, "no dispute", IF(Table1[[#This Row],[dispute_loss]]=0, "won","lost"))</f>
        <v>no dispute</v>
      </c>
      <c r="L368" s="1">
        <v>44530</v>
      </c>
      <c r="M368">
        <v>17</v>
      </c>
      <c r="N368">
        <v>0</v>
      </c>
    </row>
    <row r="369" spans="1:14" x14ac:dyDescent="0.3">
      <c r="A369" t="s">
        <v>22</v>
      </c>
      <c r="B369" t="s">
        <v>103</v>
      </c>
      <c r="C369" t="str">
        <f>VLOOKUP(Table1[[#This Row],[customer_ID]],'Company Names'!A:B,2,0)</f>
        <v>Bernier - Mueller</v>
      </c>
      <c r="D369">
        <v>1436243551</v>
      </c>
      <c r="E369" s="1">
        <v>44001</v>
      </c>
      <c r="F369" s="1">
        <v>44031</v>
      </c>
      <c r="G369">
        <v>4808</v>
      </c>
      <c r="H369">
        <v>0</v>
      </c>
      <c r="I369" t="str">
        <f>IF(Table1[[#This Row],[disputed]]=1,"Yes","No")</f>
        <v>No</v>
      </c>
      <c r="J369">
        <v>0</v>
      </c>
      <c r="K369" t="str">
        <f>IF(Table1[[#This Row],[disputed]]=0, "no dispute", IF(Table1[[#This Row],[dispute_loss]]=0, "won","lost"))</f>
        <v>no dispute</v>
      </c>
      <c r="L369" s="1">
        <v>44017</v>
      </c>
      <c r="M369">
        <v>16</v>
      </c>
      <c r="N369">
        <v>0</v>
      </c>
    </row>
    <row r="370" spans="1:14" x14ac:dyDescent="0.3">
      <c r="A370" t="s">
        <v>20</v>
      </c>
      <c r="B370" t="s">
        <v>63</v>
      </c>
      <c r="C370" t="str">
        <f>VLOOKUP(Table1[[#This Row],[customer_ID]],'Company Names'!A:B,2,0)</f>
        <v>Hauck - Hodkiewicz</v>
      </c>
      <c r="D370">
        <v>1436424010</v>
      </c>
      <c r="E370" s="1">
        <v>44524</v>
      </c>
      <c r="F370" s="1">
        <v>44554</v>
      </c>
      <c r="G370">
        <v>2519</v>
      </c>
      <c r="H370">
        <v>0</v>
      </c>
      <c r="I370" t="str">
        <f>IF(Table1[[#This Row],[disputed]]=1,"Yes","No")</f>
        <v>No</v>
      </c>
      <c r="J370">
        <v>0</v>
      </c>
      <c r="K370" t="str">
        <f>IF(Table1[[#This Row],[disputed]]=0, "no dispute", IF(Table1[[#This Row],[dispute_loss]]=0, "won","lost"))</f>
        <v>no dispute</v>
      </c>
      <c r="L370" s="1">
        <v>44569</v>
      </c>
      <c r="M370">
        <v>45</v>
      </c>
      <c r="N370">
        <v>15</v>
      </c>
    </row>
    <row r="371" spans="1:14" x14ac:dyDescent="0.3">
      <c r="A371" t="s">
        <v>11</v>
      </c>
      <c r="B371" t="s">
        <v>54</v>
      </c>
      <c r="C371" t="str">
        <f>VLOOKUP(Table1[[#This Row],[customer_ID]],'Company Names'!A:B,2,0)</f>
        <v>Emmerich - Swift</v>
      </c>
      <c r="D371">
        <v>1441773397</v>
      </c>
      <c r="E371" s="1">
        <v>44127</v>
      </c>
      <c r="F371" s="1">
        <v>44157</v>
      </c>
      <c r="G371">
        <v>6911</v>
      </c>
      <c r="H371">
        <v>0</v>
      </c>
      <c r="I371" t="str">
        <f>IF(Table1[[#This Row],[disputed]]=1,"Yes","No")</f>
        <v>No</v>
      </c>
      <c r="J371">
        <v>0</v>
      </c>
      <c r="K371" t="str">
        <f>IF(Table1[[#This Row],[disputed]]=0, "no dispute", IF(Table1[[#This Row],[dispute_loss]]=0, "won","lost"))</f>
        <v>no dispute</v>
      </c>
      <c r="L371" s="1">
        <v>44144</v>
      </c>
      <c r="M371">
        <v>17</v>
      </c>
      <c r="N371">
        <v>0</v>
      </c>
    </row>
    <row r="372" spans="1:14" x14ac:dyDescent="0.3">
      <c r="A372" t="s">
        <v>22</v>
      </c>
      <c r="B372" t="s">
        <v>86</v>
      </c>
      <c r="C372" t="str">
        <f>VLOOKUP(Table1[[#This Row],[customer_ID]],'Company Names'!A:B,2,0)</f>
        <v>Langosh - Luettgen</v>
      </c>
      <c r="D372">
        <v>1452931813</v>
      </c>
      <c r="E372" s="1">
        <v>44405</v>
      </c>
      <c r="F372" s="1">
        <v>44435</v>
      </c>
      <c r="G372">
        <v>4913</v>
      </c>
      <c r="H372">
        <v>0</v>
      </c>
      <c r="I372" t="str">
        <f>IF(Table1[[#This Row],[disputed]]=1,"Yes","No")</f>
        <v>No</v>
      </c>
      <c r="J372">
        <v>0</v>
      </c>
      <c r="K372" t="str">
        <f>IF(Table1[[#This Row],[disputed]]=0, "no dispute", IF(Table1[[#This Row],[dispute_loss]]=0, "won","lost"))</f>
        <v>no dispute</v>
      </c>
      <c r="L372" s="1">
        <v>44410</v>
      </c>
      <c r="M372">
        <v>5</v>
      </c>
      <c r="N372">
        <v>0</v>
      </c>
    </row>
    <row r="373" spans="1:14" x14ac:dyDescent="0.3">
      <c r="A373" t="s">
        <v>17</v>
      </c>
      <c r="B373" t="s">
        <v>97</v>
      </c>
      <c r="C373" t="str">
        <f>VLOOKUP(Table1[[#This Row],[customer_ID]],'Company Names'!A:B,2,0)</f>
        <v>Kemmer LLC</v>
      </c>
      <c r="D373">
        <v>1454620628</v>
      </c>
      <c r="E373" s="1">
        <v>43905</v>
      </c>
      <c r="F373" s="1">
        <v>43935</v>
      </c>
      <c r="G373">
        <v>6688</v>
      </c>
      <c r="H373">
        <v>1</v>
      </c>
      <c r="I373" t="str">
        <f>IF(Table1[[#This Row],[disputed]]=1,"Yes","No")</f>
        <v>Yes</v>
      </c>
      <c r="J373">
        <v>0</v>
      </c>
      <c r="K373" t="str">
        <f>IF(Table1[[#This Row],[disputed]]=0, "no dispute", IF(Table1[[#This Row],[dispute_loss]]=0, "won","lost"))</f>
        <v>won</v>
      </c>
      <c r="L373" s="1">
        <v>43956</v>
      </c>
      <c r="M373">
        <v>51</v>
      </c>
      <c r="N373">
        <v>21</v>
      </c>
    </row>
    <row r="374" spans="1:14" x14ac:dyDescent="0.3">
      <c r="A374" t="s">
        <v>11</v>
      </c>
      <c r="B374" t="s">
        <v>55</v>
      </c>
      <c r="C374" t="str">
        <f>VLOOKUP(Table1[[#This Row],[customer_ID]],'Company Names'!A:B,2,0)</f>
        <v>Gleichner - Turner</v>
      </c>
      <c r="D374">
        <v>1459820060</v>
      </c>
      <c r="E374" s="1">
        <v>44047</v>
      </c>
      <c r="F374" s="1">
        <v>44077</v>
      </c>
      <c r="G374">
        <v>4629</v>
      </c>
      <c r="H374">
        <v>0</v>
      </c>
      <c r="I374" t="str">
        <f>IF(Table1[[#This Row],[disputed]]=1,"Yes","No")</f>
        <v>No</v>
      </c>
      <c r="J374">
        <v>0</v>
      </c>
      <c r="K374" t="str">
        <f>IF(Table1[[#This Row],[disputed]]=0, "no dispute", IF(Table1[[#This Row],[dispute_loss]]=0, "won","lost"))</f>
        <v>no dispute</v>
      </c>
      <c r="L374" s="1">
        <v>44078</v>
      </c>
      <c r="M374">
        <v>31</v>
      </c>
      <c r="N374">
        <v>1</v>
      </c>
    </row>
    <row r="375" spans="1:14" x14ac:dyDescent="0.3">
      <c r="A375" t="s">
        <v>13</v>
      </c>
      <c r="B375" t="s">
        <v>70</v>
      </c>
      <c r="C375" t="str">
        <f>VLOOKUP(Table1[[#This Row],[customer_ID]],'Company Names'!A:B,2,0)</f>
        <v>Gutkowski, Koch and Gleason</v>
      </c>
      <c r="D375">
        <v>6736160445</v>
      </c>
      <c r="E375" s="1">
        <v>43958</v>
      </c>
      <c r="F375" s="1">
        <v>43988</v>
      </c>
      <c r="G375">
        <v>3053</v>
      </c>
      <c r="H375">
        <v>1</v>
      </c>
      <c r="I375" t="str">
        <f>IF(Table1[[#This Row],[disputed]]=1,"Yes","No")</f>
        <v>Yes</v>
      </c>
      <c r="J375">
        <v>0</v>
      </c>
      <c r="K375" t="str">
        <f>IF(Table1[[#This Row],[disputed]]=0, "no dispute", IF(Table1[[#This Row],[dispute_loss]]=0, "won","lost"))</f>
        <v>won</v>
      </c>
      <c r="L375" s="1">
        <v>44001</v>
      </c>
      <c r="M375">
        <v>43</v>
      </c>
      <c r="N375">
        <v>13</v>
      </c>
    </row>
    <row r="376" spans="1:14" x14ac:dyDescent="0.3">
      <c r="A376" t="s">
        <v>17</v>
      </c>
      <c r="B376" t="s">
        <v>77</v>
      </c>
      <c r="C376" t="str">
        <f>VLOOKUP(Table1[[#This Row],[customer_ID]],'Company Names'!A:B,2,0)</f>
        <v>Daniel - Deckow</v>
      </c>
      <c r="D376">
        <v>1470244634</v>
      </c>
      <c r="E376" s="1">
        <v>44092</v>
      </c>
      <c r="F376" s="1">
        <v>44122</v>
      </c>
      <c r="G376">
        <v>2433</v>
      </c>
      <c r="H376">
        <v>0</v>
      </c>
      <c r="I376" t="str">
        <f>IF(Table1[[#This Row],[disputed]]=1,"Yes","No")</f>
        <v>No</v>
      </c>
      <c r="J376">
        <v>0</v>
      </c>
      <c r="K376" t="str">
        <f>IF(Table1[[#This Row],[disputed]]=0, "no dispute", IF(Table1[[#This Row],[dispute_loss]]=0, "won","lost"))</f>
        <v>no dispute</v>
      </c>
      <c r="L376" s="1">
        <v>44095</v>
      </c>
      <c r="M376">
        <v>3</v>
      </c>
      <c r="N376">
        <v>0</v>
      </c>
    </row>
    <row r="377" spans="1:14" x14ac:dyDescent="0.3">
      <c r="A377" t="s">
        <v>11</v>
      </c>
      <c r="B377" t="s">
        <v>55</v>
      </c>
      <c r="C377" t="str">
        <f>VLOOKUP(Table1[[#This Row],[customer_ID]],'Company Names'!A:B,2,0)</f>
        <v>Gleichner - Turner</v>
      </c>
      <c r="D377">
        <v>1474447710</v>
      </c>
      <c r="E377" s="1">
        <v>44507</v>
      </c>
      <c r="F377" s="1">
        <v>44537</v>
      </c>
      <c r="G377">
        <v>6692</v>
      </c>
      <c r="H377">
        <v>0</v>
      </c>
      <c r="I377" t="str">
        <f>IF(Table1[[#This Row],[disputed]]=1,"Yes","No")</f>
        <v>No</v>
      </c>
      <c r="J377">
        <v>0</v>
      </c>
      <c r="K377" t="str">
        <f>IF(Table1[[#This Row],[disputed]]=0, "no dispute", IF(Table1[[#This Row],[dispute_loss]]=0, "won","lost"))</f>
        <v>no dispute</v>
      </c>
      <c r="L377" s="1">
        <v>44545</v>
      </c>
      <c r="M377">
        <v>38</v>
      </c>
      <c r="N377">
        <v>8</v>
      </c>
    </row>
    <row r="378" spans="1:14" x14ac:dyDescent="0.3">
      <c r="A378" t="s">
        <v>11</v>
      </c>
      <c r="B378" t="s">
        <v>50</v>
      </c>
      <c r="C378" t="str">
        <f>VLOOKUP(Table1[[#This Row],[customer_ID]],'Company Names'!A:B,2,0)</f>
        <v>Rutherford, McGlynn and Kling</v>
      </c>
      <c r="D378">
        <v>1482642317</v>
      </c>
      <c r="E378" s="1">
        <v>44269</v>
      </c>
      <c r="F378" s="1">
        <v>44299</v>
      </c>
      <c r="G378">
        <v>7825</v>
      </c>
      <c r="H378">
        <v>0</v>
      </c>
      <c r="I378" t="str">
        <f>IF(Table1[[#This Row],[disputed]]=1,"Yes","No")</f>
        <v>No</v>
      </c>
      <c r="J378">
        <v>0</v>
      </c>
      <c r="K378" t="str">
        <f>IF(Table1[[#This Row],[disputed]]=0, "no dispute", IF(Table1[[#This Row],[dispute_loss]]=0, "won","lost"))</f>
        <v>no dispute</v>
      </c>
      <c r="L378" s="1">
        <v>44313</v>
      </c>
      <c r="M378">
        <v>44</v>
      </c>
      <c r="N378">
        <v>14</v>
      </c>
    </row>
    <row r="379" spans="1:14" x14ac:dyDescent="0.3">
      <c r="A379" t="s">
        <v>20</v>
      </c>
      <c r="B379" t="s">
        <v>90</v>
      </c>
      <c r="C379" t="str">
        <f>VLOOKUP(Table1[[#This Row],[customer_ID]],'Company Names'!A:B,2,0)</f>
        <v>Bosco and Sons</v>
      </c>
      <c r="D379">
        <v>1491017498</v>
      </c>
      <c r="E379" s="1">
        <v>43960</v>
      </c>
      <c r="F379" s="1">
        <v>43990</v>
      </c>
      <c r="G379">
        <v>1923</v>
      </c>
      <c r="H379">
        <v>0</v>
      </c>
      <c r="I379" t="str">
        <f>IF(Table1[[#This Row],[disputed]]=1,"Yes","No")</f>
        <v>No</v>
      </c>
      <c r="J379">
        <v>0</v>
      </c>
      <c r="K379" t="str">
        <f>IF(Table1[[#This Row],[disputed]]=0, "no dispute", IF(Table1[[#This Row],[dispute_loss]]=0, "won","lost"))</f>
        <v>no dispute</v>
      </c>
      <c r="L379" s="1">
        <v>43984</v>
      </c>
      <c r="M379">
        <v>24</v>
      </c>
      <c r="N379">
        <v>0</v>
      </c>
    </row>
    <row r="380" spans="1:14" x14ac:dyDescent="0.3">
      <c r="A380" t="s">
        <v>13</v>
      </c>
      <c r="B380" t="s">
        <v>29</v>
      </c>
      <c r="C380" t="str">
        <f>VLOOKUP(Table1[[#This Row],[customer_ID]],'Company Names'!A:B,2,0)</f>
        <v>O'Conner - Botsford</v>
      </c>
      <c r="D380">
        <v>1491859500</v>
      </c>
      <c r="E380" s="1">
        <v>44344</v>
      </c>
      <c r="F380" s="1">
        <v>44374</v>
      </c>
      <c r="G380">
        <v>6772</v>
      </c>
      <c r="H380">
        <v>0</v>
      </c>
      <c r="I380" t="str">
        <f>IF(Table1[[#This Row],[disputed]]=1,"Yes","No")</f>
        <v>No</v>
      </c>
      <c r="J380">
        <v>0</v>
      </c>
      <c r="K380" t="str">
        <f>IF(Table1[[#This Row],[disputed]]=0, "no dispute", IF(Table1[[#This Row],[dispute_loss]]=0, "won","lost"))</f>
        <v>no dispute</v>
      </c>
      <c r="L380" s="1">
        <v>44371</v>
      </c>
      <c r="M380">
        <v>27</v>
      </c>
      <c r="N380">
        <v>0</v>
      </c>
    </row>
    <row r="381" spans="1:14" x14ac:dyDescent="0.3">
      <c r="A381" t="s">
        <v>17</v>
      </c>
      <c r="B381" t="s">
        <v>52</v>
      </c>
      <c r="C381" t="str">
        <f>VLOOKUP(Table1[[#This Row],[customer_ID]],'Company Names'!A:B,2,0)</f>
        <v>Barrows, Kessler and Howe</v>
      </c>
      <c r="D381">
        <v>1509944878</v>
      </c>
      <c r="E381" s="1">
        <v>44243</v>
      </c>
      <c r="F381" s="1">
        <v>44273</v>
      </c>
      <c r="G381">
        <v>5351</v>
      </c>
      <c r="H381">
        <v>0</v>
      </c>
      <c r="I381" t="str">
        <f>IF(Table1[[#This Row],[disputed]]=1,"Yes","No")</f>
        <v>No</v>
      </c>
      <c r="J381">
        <v>0</v>
      </c>
      <c r="K381" t="str">
        <f>IF(Table1[[#This Row],[disputed]]=0, "no dispute", IF(Table1[[#This Row],[dispute_loss]]=0, "won","lost"))</f>
        <v>no dispute</v>
      </c>
      <c r="L381" s="1">
        <v>44262</v>
      </c>
      <c r="M381">
        <v>19</v>
      </c>
      <c r="N381">
        <v>0</v>
      </c>
    </row>
    <row r="382" spans="1:14" x14ac:dyDescent="0.3">
      <c r="A382" t="s">
        <v>17</v>
      </c>
      <c r="B382" t="s">
        <v>93</v>
      </c>
      <c r="C382" t="str">
        <f>VLOOKUP(Table1[[#This Row],[customer_ID]],'Company Names'!A:B,2,0)</f>
        <v>Sawayn - Hane</v>
      </c>
      <c r="D382">
        <v>1519561145</v>
      </c>
      <c r="E382" s="1">
        <v>44100</v>
      </c>
      <c r="F382" s="1">
        <v>44130</v>
      </c>
      <c r="G382">
        <v>5657</v>
      </c>
      <c r="H382">
        <v>0</v>
      </c>
      <c r="I382" t="str">
        <f>IF(Table1[[#This Row],[disputed]]=1,"Yes","No")</f>
        <v>No</v>
      </c>
      <c r="J382">
        <v>0</v>
      </c>
      <c r="K382" t="str">
        <f>IF(Table1[[#This Row],[disputed]]=0, "no dispute", IF(Table1[[#This Row],[dispute_loss]]=0, "won","lost"))</f>
        <v>no dispute</v>
      </c>
      <c r="L382" s="1">
        <v>44131</v>
      </c>
      <c r="M382">
        <v>31</v>
      </c>
      <c r="N382">
        <v>1</v>
      </c>
    </row>
    <row r="383" spans="1:14" x14ac:dyDescent="0.3">
      <c r="A383" t="s">
        <v>11</v>
      </c>
      <c r="B383" t="s">
        <v>15</v>
      </c>
      <c r="C383" t="str">
        <f>VLOOKUP(Table1[[#This Row],[customer_ID]],'Company Names'!A:B,2,0)</f>
        <v>Spencer - Purdy</v>
      </c>
      <c r="D383">
        <v>1528493654</v>
      </c>
      <c r="E383" s="1">
        <v>44133</v>
      </c>
      <c r="F383" s="1">
        <v>44163</v>
      </c>
      <c r="G383">
        <v>7185</v>
      </c>
      <c r="H383">
        <v>0</v>
      </c>
      <c r="I383" t="str">
        <f>IF(Table1[[#This Row],[disputed]]=1,"Yes","No")</f>
        <v>No</v>
      </c>
      <c r="J383">
        <v>0</v>
      </c>
      <c r="K383" t="str">
        <f>IF(Table1[[#This Row],[disputed]]=0, "no dispute", IF(Table1[[#This Row],[dispute_loss]]=0, "won","lost"))</f>
        <v>no dispute</v>
      </c>
      <c r="L383" s="1">
        <v>44137</v>
      </c>
      <c r="M383">
        <v>4</v>
      </c>
      <c r="N383">
        <v>0</v>
      </c>
    </row>
    <row r="384" spans="1:14" x14ac:dyDescent="0.3">
      <c r="A384" t="s">
        <v>11</v>
      </c>
      <c r="B384" t="s">
        <v>114</v>
      </c>
      <c r="C384" t="str">
        <f>VLOOKUP(Table1[[#This Row],[customer_ID]],'Company Names'!A:B,2,0)</f>
        <v>Davis and Sons</v>
      </c>
      <c r="D384">
        <v>1528599184</v>
      </c>
      <c r="E384" s="1">
        <v>44377</v>
      </c>
      <c r="F384" s="1">
        <v>44407</v>
      </c>
      <c r="G384">
        <v>8535</v>
      </c>
      <c r="H384">
        <v>0</v>
      </c>
      <c r="I384" t="str">
        <f>IF(Table1[[#This Row],[disputed]]=1,"Yes","No")</f>
        <v>No</v>
      </c>
      <c r="J384">
        <v>0</v>
      </c>
      <c r="K384" t="str">
        <f>IF(Table1[[#This Row],[disputed]]=0, "no dispute", IF(Table1[[#This Row],[dispute_loss]]=0, "won","lost"))</f>
        <v>no dispute</v>
      </c>
      <c r="L384" s="1">
        <v>44398</v>
      </c>
      <c r="M384">
        <v>21</v>
      </c>
      <c r="N384">
        <v>0</v>
      </c>
    </row>
    <row r="385" spans="1:14" x14ac:dyDescent="0.3">
      <c r="A385" t="s">
        <v>13</v>
      </c>
      <c r="B385" t="s">
        <v>68</v>
      </c>
      <c r="C385" t="str">
        <f>VLOOKUP(Table1[[#This Row],[customer_ID]],'Company Names'!A:B,2,0)</f>
        <v>West - Rogahn</v>
      </c>
      <c r="D385">
        <v>7949028171</v>
      </c>
      <c r="E385" s="1">
        <v>43966</v>
      </c>
      <c r="F385" s="1">
        <v>43996</v>
      </c>
      <c r="G385">
        <v>7627</v>
      </c>
      <c r="H385">
        <v>1</v>
      </c>
      <c r="I385" t="str">
        <f>IF(Table1[[#This Row],[disputed]]=1,"Yes","No")</f>
        <v>Yes</v>
      </c>
      <c r="J385">
        <v>1</v>
      </c>
      <c r="K385" t="str">
        <f>IF(Table1[[#This Row],[disputed]]=0, "no dispute", IF(Table1[[#This Row],[dispute_loss]]=0, "won","lost"))</f>
        <v>lost</v>
      </c>
      <c r="L385" s="1">
        <v>43999</v>
      </c>
      <c r="M385">
        <v>33</v>
      </c>
      <c r="N385">
        <v>3</v>
      </c>
    </row>
    <row r="386" spans="1:14" x14ac:dyDescent="0.3">
      <c r="A386" t="s">
        <v>11</v>
      </c>
      <c r="B386" t="s">
        <v>64</v>
      </c>
      <c r="C386" t="str">
        <f>VLOOKUP(Table1[[#This Row],[customer_ID]],'Company Names'!A:B,2,0)</f>
        <v>Weber - Lindgren</v>
      </c>
      <c r="D386">
        <v>1536168471</v>
      </c>
      <c r="E386" s="1">
        <v>44184</v>
      </c>
      <c r="F386" s="1">
        <v>44214</v>
      </c>
      <c r="G386">
        <v>6348</v>
      </c>
      <c r="H386">
        <v>0</v>
      </c>
      <c r="I386" t="str">
        <f>IF(Table1[[#This Row],[disputed]]=1,"Yes","No")</f>
        <v>No</v>
      </c>
      <c r="J386">
        <v>0</v>
      </c>
      <c r="K386" t="str">
        <f>IF(Table1[[#This Row],[disputed]]=0, "no dispute", IF(Table1[[#This Row],[dispute_loss]]=0, "won","lost"))</f>
        <v>no dispute</v>
      </c>
      <c r="L386" s="1">
        <v>44209</v>
      </c>
      <c r="M386">
        <v>25</v>
      </c>
      <c r="N386">
        <v>0</v>
      </c>
    </row>
    <row r="387" spans="1:14" x14ac:dyDescent="0.3">
      <c r="A387" t="s">
        <v>22</v>
      </c>
      <c r="B387" t="s">
        <v>23</v>
      </c>
      <c r="C387" t="str">
        <f>VLOOKUP(Table1[[#This Row],[customer_ID]],'Company Names'!A:B,2,0)</f>
        <v>Kub, McLaughlin and Renner</v>
      </c>
      <c r="D387">
        <v>1539382510</v>
      </c>
      <c r="E387" s="1">
        <v>44113</v>
      </c>
      <c r="F387" s="1">
        <v>44143</v>
      </c>
      <c r="G387">
        <v>7679</v>
      </c>
      <c r="H387">
        <v>1</v>
      </c>
      <c r="I387" t="str">
        <f>IF(Table1[[#This Row],[disputed]]=1,"Yes","No")</f>
        <v>Yes</v>
      </c>
      <c r="J387">
        <v>0</v>
      </c>
      <c r="K387" t="str">
        <f>IF(Table1[[#This Row],[disputed]]=0, "no dispute", IF(Table1[[#This Row],[dispute_loss]]=0, "won","lost"))</f>
        <v>won</v>
      </c>
      <c r="L387" s="1">
        <v>44166</v>
      </c>
      <c r="M387">
        <v>53</v>
      </c>
      <c r="N387">
        <v>23</v>
      </c>
    </row>
    <row r="388" spans="1:14" x14ac:dyDescent="0.3">
      <c r="A388" t="s">
        <v>20</v>
      </c>
      <c r="B388" t="s">
        <v>102</v>
      </c>
      <c r="C388" t="str">
        <f>VLOOKUP(Table1[[#This Row],[customer_ID]],'Company Names'!A:B,2,0)</f>
        <v>Bogisich, Gorczany and Gislason</v>
      </c>
      <c r="D388">
        <v>1539465403</v>
      </c>
      <c r="E388" s="1">
        <v>43877</v>
      </c>
      <c r="F388" s="1">
        <v>43907</v>
      </c>
      <c r="G388">
        <v>2822</v>
      </c>
      <c r="H388">
        <v>0</v>
      </c>
      <c r="I388" t="str">
        <f>IF(Table1[[#This Row],[disputed]]=1,"Yes","No")</f>
        <v>No</v>
      </c>
      <c r="J388">
        <v>0</v>
      </c>
      <c r="K388" t="str">
        <f>IF(Table1[[#This Row],[disputed]]=0, "no dispute", IF(Table1[[#This Row],[dispute_loss]]=0, "won","lost"))</f>
        <v>no dispute</v>
      </c>
      <c r="L388" s="1">
        <v>43904</v>
      </c>
      <c r="M388">
        <v>27</v>
      </c>
      <c r="N388">
        <v>0</v>
      </c>
    </row>
    <row r="389" spans="1:14" x14ac:dyDescent="0.3">
      <c r="A389" t="s">
        <v>11</v>
      </c>
      <c r="B389" t="s">
        <v>44</v>
      </c>
      <c r="C389" t="str">
        <f>VLOOKUP(Table1[[#This Row],[customer_ID]],'Company Names'!A:B,2,0)</f>
        <v>Pacocha Inc</v>
      </c>
      <c r="D389">
        <v>1544728256</v>
      </c>
      <c r="E389" s="1">
        <v>44192</v>
      </c>
      <c r="F389" s="1">
        <v>44222</v>
      </c>
      <c r="G389">
        <v>7226</v>
      </c>
      <c r="H389">
        <v>0</v>
      </c>
      <c r="I389" t="str">
        <f>IF(Table1[[#This Row],[disputed]]=1,"Yes","No")</f>
        <v>No</v>
      </c>
      <c r="J389">
        <v>0</v>
      </c>
      <c r="K389" t="str">
        <f>IF(Table1[[#This Row],[disputed]]=0, "no dispute", IF(Table1[[#This Row],[dispute_loss]]=0, "won","lost"))</f>
        <v>no dispute</v>
      </c>
      <c r="L389" s="1">
        <v>44209</v>
      </c>
      <c r="M389">
        <v>17</v>
      </c>
      <c r="N389">
        <v>0</v>
      </c>
    </row>
    <row r="390" spans="1:14" x14ac:dyDescent="0.3">
      <c r="A390" t="s">
        <v>13</v>
      </c>
      <c r="B390" t="s">
        <v>62</v>
      </c>
      <c r="C390" t="str">
        <f>VLOOKUP(Table1[[#This Row],[customer_ID]],'Company Names'!A:B,2,0)</f>
        <v>Bosco, Gutkowski and Strosin</v>
      </c>
      <c r="D390">
        <v>1544966050</v>
      </c>
      <c r="E390" s="1">
        <v>44299</v>
      </c>
      <c r="F390" s="1">
        <v>44329</v>
      </c>
      <c r="G390">
        <v>7555</v>
      </c>
      <c r="H390">
        <v>0</v>
      </c>
      <c r="I390" t="str">
        <f>IF(Table1[[#This Row],[disputed]]=1,"Yes","No")</f>
        <v>No</v>
      </c>
      <c r="J390">
        <v>0</v>
      </c>
      <c r="K390" t="str">
        <f>IF(Table1[[#This Row],[disputed]]=0, "no dispute", IF(Table1[[#This Row],[dispute_loss]]=0, "won","lost"))</f>
        <v>no dispute</v>
      </c>
      <c r="L390" s="1">
        <v>44308</v>
      </c>
      <c r="M390">
        <v>9</v>
      </c>
      <c r="N390">
        <v>0</v>
      </c>
    </row>
    <row r="391" spans="1:14" x14ac:dyDescent="0.3">
      <c r="A391" t="s">
        <v>11</v>
      </c>
      <c r="B391" t="s">
        <v>38</v>
      </c>
      <c r="C391" t="str">
        <f>VLOOKUP(Table1[[#This Row],[customer_ID]],'Company Names'!A:B,2,0)</f>
        <v>Willms, Yundt and Smitham</v>
      </c>
      <c r="D391">
        <v>1553284771</v>
      </c>
      <c r="E391" s="1">
        <v>44504</v>
      </c>
      <c r="F391" s="1">
        <v>44534</v>
      </c>
      <c r="G391">
        <v>6596</v>
      </c>
      <c r="H391">
        <v>0</v>
      </c>
      <c r="I391" t="str">
        <f>IF(Table1[[#This Row],[disputed]]=1,"Yes","No")</f>
        <v>No</v>
      </c>
      <c r="J391">
        <v>0</v>
      </c>
      <c r="K391" t="str">
        <f>IF(Table1[[#This Row],[disputed]]=0, "no dispute", IF(Table1[[#This Row],[dispute_loss]]=0, "won","lost"))</f>
        <v>no dispute</v>
      </c>
      <c r="L391" s="1">
        <v>44526</v>
      </c>
      <c r="M391">
        <v>22</v>
      </c>
      <c r="N391">
        <v>0</v>
      </c>
    </row>
    <row r="392" spans="1:14" x14ac:dyDescent="0.3">
      <c r="A392" t="s">
        <v>11</v>
      </c>
      <c r="B392" t="s">
        <v>45</v>
      </c>
      <c r="C392" t="str">
        <f>VLOOKUP(Table1[[#This Row],[customer_ID]],'Company Names'!A:B,2,0)</f>
        <v>Bosco and Sons</v>
      </c>
      <c r="D392">
        <v>1556974311</v>
      </c>
      <c r="E392" s="1">
        <v>44247</v>
      </c>
      <c r="F392" s="1">
        <v>44277</v>
      </c>
      <c r="G392">
        <v>10794</v>
      </c>
      <c r="H392">
        <v>1</v>
      </c>
      <c r="I392" t="str">
        <f>IF(Table1[[#This Row],[disputed]]=1,"Yes","No")</f>
        <v>Yes</v>
      </c>
      <c r="J392">
        <v>0</v>
      </c>
      <c r="K392" t="str">
        <f>IF(Table1[[#This Row],[disputed]]=0, "no dispute", IF(Table1[[#This Row],[dispute_loss]]=0, "won","lost"))</f>
        <v>won</v>
      </c>
      <c r="L392" s="1">
        <v>44276</v>
      </c>
      <c r="M392">
        <v>29</v>
      </c>
      <c r="N392">
        <v>0</v>
      </c>
    </row>
    <row r="393" spans="1:14" x14ac:dyDescent="0.3">
      <c r="A393" t="s">
        <v>17</v>
      </c>
      <c r="B393" t="s">
        <v>97</v>
      </c>
      <c r="C393" t="str">
        <f>VLOOKUP(Table1[[#This Row],[customer_ID]],'Company Names'!A:B,2,0)</f>
        <v>Kemmer LLC</v>
      </c>
      <c r="D393">
        <v>1562504690</v>
      </c>
      <c r="E393" s="1">
        <v>43894</v>
      </c>
      <c r="F393" s="1">
        <v>43924</v>
      </c>
      <c r="G393">
        <v>8315</v>
      </c>
      <c r="H393">
        <v>1</v>
      </c>
      <c r="I393" t="str">
        <f>IF(Table1[[#This Row],[disputed]]=1,"Yes","No")</f>
        <v>Yes</v>
      </c>
      <c r="J393">
        <v>0</v>
      </c>
      <c r="K393" t="str">
        <f>IF(Table1[[#This Row],[disputed]]=0, "no dispute", IF(Table1[[#This Row],[dispute_loss]]=0, "won","lost"))</f>
        <v>won</v>
      </c>
      <c r="L393" s="1">
        <v>43941</v>
      </c>
      <c r="M393">
        <v>47</v>
      </c>
      <c r="N393">
        <v>17</v>
      </c>
    </row>
    <row r="394" spans="1:14" x14ac:dyDescent="0.3">
      <c r="A394" t="s">
        <v>20</v>
      </c>
      <c r="B394" t="s">
        <v>46</v>
      </c>
      <c r="C394" t="str">
        <f>VLOOKUP(Table1[[#This Row],[customer_ID]],'Company Names'!A:B,2,0)</f>
        <v>Ondricka and Sons</v>
      </c>
      <c r="D394">
        <v>1564854223</v>
      </c>
      <c r="E394" s="1">
        <v>44056</v>
      </c>
      <c r="F394" s="1">
        <v>44086</v>
      </c>
      <c r="G394">
        <v>3190</v>
      </c>
      <c r="H394">
        <v>0</v>
      </c>
      <c r="I394" t="str">
        <f>IF(Table1[[#This Row],[disputed]]=1,"Yes","No")</f>
        <v>No</v>
      </c>
      <c r="J394">
        <v>0</v>
      </c>
      <c r="K394" t="str">
        <f>IF(Table1[[#This Row],[disputed]]=0, "no dispute", IF(Table1[[#This Row],[dispute_loss]]=0, "won","lost"))</f>
        <v>no dispute</v>
      </c>
      <c r="L394" s="1">
        <v>44059</v>
      </c>
      <c r="M394">
        <v>3</v>
      </c>
      <c r="N394">
        <v>0</v>
      </c>
    </row>
    <row r="395" spans="1:14" x14ac:dyDescent="0.3">
      <c r="A395" t="s">
        <v>20</v>
      </c>
      <c r="B395" t="s">
        <v>109</v>
      </c>
      <c r="C395" t="str">
        <f>VLOOKUP(Table1[[#This Row],[customer_ID]],'Company Names'!A:B,2,0)</f>
        <v>Wilderman Inc</v>
      </c>
      <c r="D395">
        <v>1569984119</v>
      </c>
      <c r="E395" s="1">
        <v>44169</v>
      </c>
      <c r="F395" s="1">
        <v>44199</v>
      </c>
      <c r="G395">
        <v>2878</v>
      </c>
      <c r="H395">
        <v>0</v>
      </c>
      <c r="I395" t="str">
        <f>IF(Table1[[#This Row],[disputed]]=1,"Yes","No")</f>
        <v>No</v>
      </c>
      <c r="J395">
        <v>0</v>
      </c>
      <c r="K395" t="str">
        <f>IF(Table1[[#This Row],[disputed]]=0, "no dispute", IF(Table1[[#This Row],[dispute_loss]]=0, "won","lost"))</f>
        <v>no dispute</v>
      </c>
      <c r="L395" s="1">
        <v>44192</v>
      </c>
      <c r="M395">
        <v>23</v>
      </c>
      <c r="N395">
        <v>0</v>
      </c>
    </row>
    <row r="396" spans="1:14" x14ac:dyDescent="0.3">
      <c r="A396" t="s">
        <v>17</v>
      </c>
      <c r="B396" t="s">
        <v>77</v>
      </c>
      <c r="C396" t="str">
        <f>VLOOKUP(Table1[[#This Row],[customer_ID]],'Company Names'!A:B,2,0)</f>
        <v>Daniel - Deckow</v>
      </c>
      <c r="D396">
        <v>1575926929</v>
      </c>
      <c r="E396" s="1">
        <v>44154</v>
      </c>
      <c r="F396" s="1">
        <v>44184</v>
      </c>
      <c r="G396">
        <v>6152</v>
      </c>
      <c r="H396">
        <v>0</v>
      </c>
      <c r="I396" t="str">
        <f>IF(Table1[[#This Row],[disputed]]=1,"Yes","No")</f>
        <v>No</v>
      </c>
      <c r="J396">
        <v>0</v>
      </c>
      <c r="K396" t="str">
        <f>IF(Table1[[#This Row],[disputed]]=0, "no dispute", IF(Table1[[#This Row],[dispute_loss]]=0, "won","lost"))</f>
        <v>no dispute</v>
      </c>
      <c r="L396" s="1">
        <v>44160</v>
      </c>
      <c r="M396">
        <v>6</v>
      </c>
      <c r="N396">
        <v>0</v>
      </c>
    </row>
    <row r="397" spans="1:14" x14ac:dyDescent="0.3">
      <c r="A397" t="s">
        <v>22</v>
      </c>
      <c r="B397" t="s">
        <v>58</v>
      </c>
      <c r="C397" t="str">
        <f>VLOOKUP(Table1[[#This Row],[customer_ID]],'Company Names'!A:B,2,0)</f>
        <v>Bashirian Inc</v>
      </c>
      <c r="D397">
        <v>1577746988</v>
      </c>
      <c r="E397" s="1">
        <v>44039</v>
      </c>
      <c r="F397" s="1">
        <v>44069</v>
      </c>
      <c r="G397">
        <v>5714</v>
      </c>
      <c r="H397">
        <v>1</v>
      </c>
      <c r="I397" t="str">
        <f>IF(Table1[[#This Row],[disputed]]=1,"Yes","No")</f>
        <v>Yes</v>
      </c>
      <c r="J397">
        <v>0</v>
      </c>
      <c r="K397" t="str">
        <f>IF(Table1[[#This Row],[disputed]]=0, "no dispute", IF(Table1[[#This Row],[dispute_loss]]=0, "won","lost"))</f>
        <v>won</v>
      </c>
      <c r="L397" s="1">
        <v>44081</v>
      </c>
      <c r="M397">
        <v>42</v>
      </c>
      <c r="N397">
        <v>12</v>
      </c>
    </row>
    <row r="398" spans="1:14" x14ac:dyDescent="0.3">
      <c r="A398" t="s">
        <v>13</v>
      </c>
      <c r="B398" t="s">
        <v>62</v>
      </c>
      <c r="C398" t="str">
        <f>VLOOKUP(Table1[[#This Row],[customer_ID]],'Company Names'!A:B,2,0)</f>
        <v>Bosco, Gutkowski and Strosin</v>
      </c>
      <c r="D398">
        <v>1581104767</v>
      </c>
      <c r="E398" s="1">
        <v>44197</v>
      </c>
      <c r="F398" s="1">
        <v>44227</v>
      </c>
      <c r="G398">
        <v>8027</v>
      </c>
      <c r="H398">
        <v>0</v>
      </c>
      <c r="I398" t="str">
        <f>IF(Table1[[#This Row],[disputed]]=1,"Yes","No")</f>
        <v>No</v>
      </c>
      <c r="J398">
        <v>0</v>
      </c>
      <c r="K398" t="str">
        <f>IF(Table1[[#This Row],[disputed]]=0, "no dispute", IF(Table1[[#This Row],[dispute_loss]]=0, "won","lost"))</f>
        <v>no dispute</v>
      </c>
      <c r="L398" s="1">
        <v>44212</v>
      </c>
      <c r="M398">
        <v>15</v>
      </c>
      <c r="N398">
        <v>0</v>
      </c>
    </row>
    <row r="399" spans="1:14" x14ac:dyDescent="0.3">
      <c r="A399" t="s">
        <v>17</v>
      </c>
      <c r="B399" t="s">
        <v>19</v>
      </c>
      <c r="C399" t="str">
        <f>VLOOKUP(Table1[[#This Row],[customer_ID]],'Company Names'!A:B,2,0)</f>
        <v>Schinner Inc</v>
      </c>
      <c r="D399">
        <v>1582683121</v>
      </c>
      <c r="E399" s="1">
        <v>43940</v>
      </c>
      <c r="F399" s="1">
        <v>43970</v>
      </c>
      <c r="G399">
        <v>9399</v>
      </c>
      <c r="H399">
        <v>1</v>
      </c>
      <c r="I399" t="str">
        <f>IF(Table1[[#This Row],[disputed]]=1,"Yes","No")</f>
        <v>Yes</v>
      </c>
      <c r="J399">
        <v>0</v>
      </c>
      <c r="K399" t="str">
        <f>IF(Table1[[#This Row],[disputed]]=0, "no dispute", IF(Table1[[#This Row],[dispute_loss]]=0, "won","lost"))</f>
        <v>won</v>
      </c>
      <c r="L399" s="1">
        <v>43969</v>
      </c>
      <c r="M399">
        <v>29</v>
      </c>
      <c r="N399">
        <v>0</v>
      </c>
    </row>
    <row r="400" spans="1:14" x14ac:dyDescent="0.3">
      <c r="A400" t="s">
        <v>20</v>
      </c>
      <c r="B400" t="s">
        <v>43</v>
      </c>
      <c r="C400" t="str">
        <f>VLOOKUP(Table1[[#This Row],[customer_ID]],'Company Names'!A:B,2,0)</f>
        <v>Spinka, Bogisich and Pouros</v>
      </c>
      <c r="D400">
        <v>1586922908</v>
      </c>
      <c r="E400" s="1">
        <v>44471</v>
      </c>
      <c r="F400" s="1">
        <v>44501</v>
      </c>
      <c r="G400">
        <v>6848</v>
      </c>
      <c r="H400">
        <v>0</v>
      </c>
      <c r="I400" t="str">
        <f>IF(Table1[[#This Row],[disputed]]=1,"Yes","No")</f>
        <v>No</v>
      </c>
      <c r="J400">
        <v>0</v>
      </c>
      <c r="K400" t="str">
        <f>IF(Table1[[#This Row],[disputed]]=0, "no dispute", IF(Table1[[#This Row],[dispute_loss]]=0, "won","lost"))</f>
        <v>no dispute</v>
      </c>
      <c r="L400" s="1">
        <v>44472</v>
      </c>
      <c r="M400">
        <v>1</v>
      </c>
      <c r="N400">
        <v>0</v>
      </c>
    </row>
    <row r="401" spans="1:14" x14ac:dyDescent="0.3">
      <c r="A401" t="s">
        <v>22</v>
      </c>
      <c r="B401" t="s">
        <v>24</v>
      </c>
      <c r="C401" t="str">
        <f>VLOOKUP(Table1[[#This Row],[customer_ID]],'Company Names'!A:B,2,0)</f>
        <v>Turcotte, Wolff and Lynch</v>
      </c>
      <c r="D401">
        <v>1587873226</v>
      </c>
      <c r="E401" s="1">
        <v>44400</v>
      </c>
      <c r="F401" s="1">
        <v>44430</v>
      </c>
      <c r="G401">
        <v>6555</v>
      </c>
      <c r="H401">
        <v>0</v>
      </c>
      <c r="I401" t="str">
        <f>IF(Table1[[#This Row],[disputed]]=1,"Yes","No")</f>
        <v>No</v>
      </c>
      <c r="J401">
        <v>0</v>
      </c>
      <c r="K401" t="str">
        <f>IF(Table1[[#This Row],[disputed]]=0, "no dispute", IF(Table1[[#This Row],[dispute_loss]]=0, "won","lost"))</f>
        <v>no dispute</v>
      </c>
      <c r="L401" s="1">
        <v>44436</v>
      </c>
      <c r="M401">
        <v>36</v>
      </c>
      <c r="N401">
        <v>6</v>
      </c>
    </row>
    <row r="402" spans="1:14" x14ac:dyDescent="0.3">
      <c r="A402" t="s">
        <v>22</v>
      </c>
      <c r="B402" t="s">
        <v>96</v>
      </c>
      <c r="C402" t="str">
        <f>VLOOKUP(Table1[[#This Row],[customer_ID]],'Company Names'!A:B,2,0)</f>
        <v>Schuppe Inc</v>
      </c>
      <c r="D402">
        <v>1591349086</v>
      </c>
      <c r="E402" s="1">
        <v>44390</v>
      </c>
      <c r="F402" s="1">
        <v>44420</v>
      </c>
      <c r="G402">
        <v>5113</v>
      </c>
      <c r="H402">
        <v>0</v>
      </c>
      <c r="I402" t="str">
        <f>IF(Table1[[#This Row],[disputed]]=1,"Yes","No")</f>
        <v>No</v>
      </c>
      <c r="J402">
        <v>0</v>
      </c>
      <c r="K402" t="str">
        <f>IF(Table1[[#This Row],[disputed]]=0, "no dispute", IF(Table1[[#This Row],[dispute_loss]]=0, "won","lost"))</f>
        <v>no dispute</v>
      </c>
      <c r="L402" s="1">
        <v>44415</v>
      </c>
      <c r="M402">
        <v>25</v>
      </c>
      <c r="N402">
        <v>0</v>
      </c>
    </row>
    <row r="403" spans="1:14" x14ac:dyDescent="0.3">
      <c r="A403" t="s">
        <v>11</v>
      </c>
      <c r="B403" t="s">
        <v>48</v>
      </c>
      <c r="C403" t="str">
        <f>VLOOKUP(Table1[[#This Row],[customer_ID]],'Company Names'!A:B,2,0)</f>
        <v>Hauck Group</v>
      </c>
      <c r="D403">
        <v>1592682714</v>
      </c>
      <c r="E403" s="1">
        <v>44449</v>
      </c>
      <c r="F403" s="1">
        <v>44479</v>
      </c>
      <c r="G403">
        <v>6358</v>
      </c>
      <c r="H403">
        <v>0</v>
      </c>
      <c r="I403" t="str">
        <f>IF(Table1[[#This Row],[disputed]]=1,"Yes","No")</f>
        <v>No</v>
      </c>
      <c r="J403">
        <v>0</v>
      </c>
      <c r="K403" t="str">
        <f>IF(Table1[[#This Row],[disputed]]=0, "no dispute", IF(Table1[[#This Row],[dispute_loss]]=0, "won","lost"))</f>
        <v>no dispute</v>
      </c>
      <c r="L403" s="1">
        <v>44468</v>
      </c>
      <c r="M403">
        <v>19</v>
      </c>
      <c r="N403">
        <v>0</v>
      </c>
    </row>
    <row r="404" spans="1:14" x14ac:dyDescent="0.3">
      <c r="A404" t="s">
        <v>17</v>
      </c>
      <c r="B404" t="s">
        <v>28</v>
      </c>
      <c r="C404" t="str">
        <f>VLOOKUP(Table1[[#This Row],[customer_ID]],'Company Names'!A:B,2,0)</f>
        <v>Halvorson and Sons</v>
      </c>
      <c r="D404">
        <v>1595456378</v>
      </c>
      <c r="E404" s="1">
        <v>44039</v>
      </c>
      <c r="F404" s="1">
        <v>44069</v>
      </c>
      <c r="G404">
        <v>5928</v>
      </c>
      <c r="H404">
        <v>0</v>
      </c>
      <c r="I404" t="str">
        <f>IF(Table1[[#This Row],[disputed]]=1,"Yes","No")</f>
        <v>No</v>
      </c>
      <c r="J404">
        <v>0</v>
      </c>
      <c r="K404" t="str">
        <f>IF(Table1[[#This Row],[disputed]]=0, "no dispute", IF(Table1[[#This Row],[dispute_loss]]=0, "won","lost"))</f>
        <v>no dispute</v>
      </c>
      <c r="L404" s="1">
        <v>44054</v>
      </c>
      <c r="M404">
        <v>15</v>
      </c>
      <c r="N404">
        <v>0</v>
      </c>
    </row>
    <row r="405" spans="1:14" x14ac:dyDescent="0.3">
      <c r="A405" t="s">
        <v>11</v>
      </c>
      <c r="B405" t="s">
        <v>12</v>
      </c>
      <c r="C405" t="str">
        <f>VLOOKUP(Table1[[#This Row],[customer_ID]],'Company Names'!A:B,2,0)</f>
        <v>Morissette - Bernier</v>
      </c>
      <c r="D405">
        <v>1604888971</v>
      </c>
      <c r="E405" s="1">
        <v>44333</v>
      </c>
      <c r="F405" s="1">
        <v>44363</v>
      </c>
      <c r="G405">
        <v>7857</v>
      </c>
      <c r="H405">
        <v>1</v>
      </c>
      <c r="I405" t="str">
        <f>IF(Table1[[#This Row],[disputed]]=1,"Yes","No")</f>
        <v>Yes</v>
      </c>
      <c r="J405">
        <v>1</v>
      </c>
      <c r="K405" t="str">
        <f>IF(Table1[[#This Row],[disputed]]=0, "no dispute", IF(Table1[[#This Row],[dispute_loss]]=0, "won","lost"))</f>
        <v>lost</v>
      </c>
      <c r="L405" s="1">
        <v>44359</v>
      </c>
      <c r="M405">
        <v>26</v>
      </c>
      <c r="N405">
        <v>0</v>
      </c>
    </row>
    <row r="406" spans="1:14" x14ac:dyDescent="0.3">
      <c r="A406" t="s">
        <v>11</v>
      </c>
      <c r="B406" t="s">
        <v>73</v>
      </c>
      <c r="C406" t="str">
        <f>VLOOKUP(Table1[[#This Row],[customer_ID]],'Company Names'!A:B,2,0)</f>
        <v>Rau, Hodkiewicz and Bauch</v>
      </c>
      <c r="D406">
        <v>1613828298</v>
      </c>
      <c r="E406" s="1">
        <v>44055</v>
      </c>
      <c r="F406" s="1">
        <v>44085</v>
      </c>
      <c r="G406">
        <v>4975</v>
      </c>
      <c r="H406">
        <v>0</v>
      </c>
      <c r="I406" t="str">
        <f>IF(Table1[[#This Row],[disputed]]=1,"Yes","No")</f>
        <v>No</v>
      </c>
      <c r="J406">
        <v>0</v>
      </c>
      <c r="K406" t="str">
        <f>IF(Table1[[#This Row],[disputed]]=0, "no dispute", IF(Table1[[#This Row],[dispute_loss]]=0, "won","lost"))</f>
        <v>no dispute</v>
      </c>
      <c r="L406" s="1">
        <v>44071</v>
      </c>
      <c r="M406">
        <v>16</v>
      </c>
      <c r="N406">
        <v>0</v>
      </c>
    </row>
    <row r="407" spans="1:14" x14ac:dyDescent="0.3">
      <c r="A407" t="s">
        <v>17</v>
      </c>
      <c r="B407" t="s">
        <v>93</v>
      </c>
      <c r="C407" t="str">
        <f>VLOOKUP(Table1[[#This Row],[customer_ID]],'Company Names'!A:B,2,0)</f>
        <v>Sawayn - Hane</v>
      </c>
      <c r="D407">
        <v>1621429066</v>
      </c>
      <c r="E407" s="1">
        <v>44130</v>
      </c>
      <c r="F407" s="1">
        <v>44160</v>
      </c>
      <c r="G407">
        <v>8755</v>
      </c>
      <c r="H407">
        <v>1</v>
      </c>
      <c r="I407" t="str">
        <f>IF(Table1[[#This Row],[disputed]]=1,"Yes","No")</f>
        <v>Yes</v>
      </c>
      <c r="J407">
        <v>0</v>
      </c>
      <c r="K407" t="str">
        <f>IF(Table1[[#This Row],[disputed]]=0, "no dispute", IF(Table1[[#This Row],[dispute_loss]]=0, "won","lost"))</f>
        <v>won</v>
      </c>
      <c r="L407" s="1">
        <v>44160</v>
      </c>
      <c r="M407">
        <v>30</v>
      </c>
      <c r="N407">
        <v>0</v>
      </c>
    </row>
    <row r="408" spans="1:14" x14ac:dyDescent="0.3">
      <c r="A408" t="s">
        <v>20</v>
      </c>
      <c r="B408" t="s">
        <v>81</v>
      </c>
      <c r="C408" t="str">
        <f>VLOOKUP(Table1[[#This Row],[customer_ID]],'Company Names'!A:B,2,0)</f>
        <v>Rowe and Sons</v>
      </c>
      <c r="D408">
        <v>1621957925</v>
      </c>
      <c r="E408" s="1">
        <v>44301</v>
      </c>
      <c r="F408" s="1">
        <v>44331</v>
      </c>
      <c r="G408">
        <v>2201</v>
      </c>
      <c r="H408">
        <v>0</v>
      </c>
      <c r="I408" t="str">
        <f>IF(Table1[[#This Row],[disputed]]=1,"Yes","No")</f>
        <v>No</v>
      </c>
      <c r="J408">
        <v>0</v>
      </c>
      <c r="K408" t="str">
        <f>IF(Table1[[#This Row],[disputed]]=0, "no dispute", IF(Table1[[#This Row],[dispute_loss]]=0, "won","lost"))</f>
        <v>no dispute</v>
      </c>
      <c r="L408" s="1">
        <v>44311</v>
      </c>
      <c r="M408">
        <v>10</v>
      </c>
      <c r="N408">
        <v>0</v>
      </c>
    </row>
    <row r="409" spans="1:14" x14ac:dyDescent="0.3">
      <c r="A409" t="s">
        <v>13</v>
      </c>
      <c r="B409" t="s">
        <v>84</v>
      </c>
      <c r="C409" t="str">
        <f>VLOOKUP(Table1[[#This Row],[customer_ID]],'Company Names'!A:B,2,0)</f>
        <v>Schultz, Wiegand and Kling</v>
      </c>
      <c r="D409">
        <v>1631213514</v>
      </c>
      <c r="E409" s="1">
        <v>44128</v>
      </c>
      <c r="F409" s="1">
        <v>44158</v>
      </c>
      <c r="G409">
        <v>7771</v>
      </c>
      <c r="H409">
        <v>0</v>
      </c>
      <c r="I409" t="str">
        <f>IF(Table1[[#This Row],[disputed]]=1,"Yes","No")</f>
        <v>No</v>
      </c>
      <c r="J409">
        <v>0</v>
      </c>
      <c r="K409" t="str">
        <f>IF(Table1[[#This Row],[disputed]]=0, "no dispute", IF(Table1[[#This Row],[dispute_loss]]=0, "won","lost"))</f>
        <v>no dispute</v>
      </c>
      <c r="L409" s="1">
        <v>44152</v>
      </c>
      <c r="M409">
        <v>24</v>
      </c>
      <c r="N409">
        <v>0</v>
      </c>
    </row>
    <row r="410" spans="1:14" x14ac:dyDescent="0.3">
      <c r="A410" t="s">
        <v>11</v>
      </c>
      <c r="B410" t="s">
        <v>38</v>
      </c>
      <c r="C410" t="str">
        <f>VLOOKUP(Table1[[#This Row],[customer_ID]],'Company Names'!A:B,2,0)</f>
        <v>Willms, Yundt and Smitham</v>
      </c>
      <c r="D410">
        <v>1633220775</v>
      </c>
      <c r="E410" s="1">
        <v>43839</v>
      </c>
      <c r="F410" s="1">
        <v>43869</v>
      </c>
      <c r="G410">
        <v>4199</v>
      </c>
      <c r="H410">
        <v>0</v>
      </c>
      <c r="I410" t="str">
        <f>IF(Table1[[#This Row],[disputed]]=1,"Yes","No")</f>
        <v>No</v>
      </c>
      <c r="J410">
        <v>0</v>
      </c>
      <c r="K410" t="str">
        <f>IF(Table1[[#This Row],[disputed]]=0, "no dispute", IF(Table1[[#This Row],[dispute_loss]]=0, "won","lost"))</f>
        <v>no dispute</v>
      </c>
      <c r="L410" s="1">
        <v>43867</v>
      </c>
      <c r="M410">
        <v>28</v>
      </c>
      <c r="N410">
        <v>0</v>
      </c>
    </row>
    <row r="411" spans="1:14" x14ac:dyDescent="0.3">
      <c r="A411" t="s">
        <v>20</v>
      </c>
      <c r="B411" t="s">
        <v>69</v>
      </c>
      <c r="C411" t="str">
        <f>VLOOKUP(Table1[[#This Row],[customer_ID]],'Company Names'!A:B,2,0)</f>
        <v>Kulas, Mante and Reichert</v>
      </c>
      <c r="D411">
        <v>1652571996</v>
      </c>
      <c r="E411" s="1">
        <v>44483</v>
      </c>
      <c r="F411" s="1">
        <v>44513</v>
      </c>
      <c r="G411">
        <v>5423</v>
      </c>
      <c r="H411">
        <v>0</v>
      </c>
      <c r="I411" t="str">
        <f>IF(Table1[[#This Row],[disputed]]=1,"Yes","No")</f>
        <v>No</v>
      </c>
      <c r="J411">
        <v>0</v>
      </c>
      <c r="K411" t="str">
        <f>IF(Table1[[#This Row],[disputed]]=0, "no dispute", IF(Table1[[#This Row],[dispute_loss]]=0, "won","lost"))</f>
        <v>no dispute</v>
      </c>
      <c r="L411" s="1">
        <v>44511</v>
      </c>
      <c r="M411">
        <v>28</v>
      </c>
      <c r="N411">
        <v>0</v>
      </c>
    </row>
    <row r="412" spans="1:14" x14ac:dyDescent="0.3">
      <c r="A412" t="s">
        <v>13</v>
      </c>
      <c r="B412" t="s">
        <v>59</v>
      </c>
      <c r="C412" t="str">
        <f>VLOOKUP(Table1[[#This Row],[customer_ID]],'Company Names'!A:B,2,0)</f>
        <v>Hane - Gleichner</v>
      </c>
      <c r="D412">
        <v>1653597509</v>
      </c>
      <c r="E412" s="1">
        <v>44028</v>
      </c>
      <c r="F412" s="1">
        <v>44058</v>
      </c>
      <c r="G412">
        <v>10063</v>
      </c>
      <c r="H412">
        <v>0</v>
      </c>
      <c r="I412" t="str">
        <f>IF(Table1[[#This Row],[disputed]]=1,"Yes","No")</f>
        <v>No</v>
      </c>
      <c r="J412">
        <v>0</v>
      </c>
      <c r="K412" t="str">
        <f>IF(Table1[[#This Row],[disputed]]=0, "no dispute", IF(Table1[[#This Row],[dispute_loss]]=0, "won","lost"))</f>
        <v>no dispute</v>
      </c>
      <c r="L412" s="1">
        <v>44062</v>
      </c>
      <c r="M412">
        <v>34</v>
      </c>
      <c r="N412">
        <v>4</v>
      </c>
    </row>
    <row r="413" spans="1:14" x14ac:dyDescent="0.3">
      <c r="A413" t="s">
        <v>22</v>
      </c>
      <c r="B413" t="s">
        <v>58</v>
      </c>
      <c r="C413" t="str">
        <f>VLOOKUP(Table1[[#This Row],[customer_ID]],'Company Names'!A:B,2,0)</f>
        <v>Bashirian Inc</v>
      </c>
      <c r="D413">
        <v>1653708883</v>
      </c>
      <c r="E413" s="1">
        <v>44526</v>
      </c>
      <c r="F413" s="1">
        <v>44556</v>
      </c>
      <c r="G413">
        <v>4404</v>
      </c>
      <c r="H413">
        <v>0</v>
      </c>
      <c r="I413" t="str">
        <f>IF(Table1[[#This Row],[disputed]]=1,"Yes","No")</f>
        <v>No</v>
      </c>
      <c r="J413">
        <v>0</v>
      </c>
      <c r="K413" t="str">
        <f>IF(Table1[[#This Row],[disputed]]=0, "no dispute", IF(Table1[[#This Row],[dispute_loss]]=0, "won","lost"))</f>
        <v>no dispute</v>
      </c>
      <c r="L413" s="1">
        <v>44551</v>
      </c>
      <c r="M413">
        <v>25</v>
      </c>
      <c r="N413">
        <v>0</v>
      </c>
    </row>
    <row r="414" spans="1:14" x14ac:dyDescent="0.3">
      <c r="A414" t="s">
        <v>22</v>
      </c>
      <c r="B414" t="s">
        <v>89</v>
      </c>
      <c r="C414" t="str">
        <f>VLOOKUP(Table1[[#This Row],[customer_ID]],'Company Names'!A:B,2,0)</f>
        <v>Lynch - Lebsack</v>
      </c>
      <c r="D414">
        <v>1657046645</v>
      </c>
      <c r="E414" s="1">
        <v>43859</v>
      </c>
      <c r="F414" s="1">
        <v>43889</v>
      </c>
      <c r="G414">
        <v>2763</v>
      </c>
      <c r="H414">
        <v>0</v>
      </c>
      <c r="I414" t="str">
        <f>IF(Table1[[#This Row],[disputed]]=1,"Yes","No")</f>
        <v>No</v>
      </c>
      <c r="J414">
        <v>0</v>
      </c>
      <c r="K414" t="str">
        <f>IF(Table1[[#This Row],[disputed]]=0, "no dispute", IF(Table1[[#This Row],[dispute_loss]]=0, "won","lost"))</f>
        <v>no dispute</v>
      </c>
      <c r="L414" s="1">
        <v>43911</v>
      </c>
      <c r="M414">
        <v>52</v>
      </c>
      <c r="N414">
        <v>22</v>
      </c>
    </row>
    <row r="415" spans="1:14" x14ac:dyDescent="0.3">
      <c r="A415" t="s">
        <v>20</v>
      </c>
      <c r="B415" t="s">
        <v>69</v>
      </c>
      <c r="C415" t="str">
        <f>VLOOKUP(Table1[[#This Row],[customer_ID]],'Company Names'!A:B,2,0)</f>
        <v>Kulas, Mante and Reichert</v>
      </c>
      <c r="D415">
        <v>1660153943</v>
      </c>
      <c r="E415" s="1">
        <v>43882</v>
      </c>
      <c r="F415" s="1">
        <v>43912</v>
      </c>
      <c r="G415">
        <v>4508</v>
      </c>
      <c r="H415">
        <v>0</v>
      </c>
      <c r="I415" t="str">
        <f>IF(Table1[[#This Row],[disputed]]=1,"Yes","No")</f>
        <v>No</v>
      </c>
      <c r="J415">
        <v>0</v>
      </c>
      <c r="K415" t="str">
        <f>IF(Table1[[#This Row],[disputed]]=0, "no dispute", IF(Table1[[#This Row],[dispute_loss]]=0, "won","lost"))</f>
        <v>no dispute</v>
      </c>
      <c r="L415" s="1">
        <v>43918</v>
      </c>
      <c r="M415">
        <v>36</v>
      </c>
      <c r="N415">
        <v>6</v>
      </c>
    </row>
    <row r="416" spans="1:14" x14ac:dyDescent="0.3">
      <c r="A416" t="s">
        <v>11</v>
      </c>
      <c r="B416" t="s">
        <v>44</v>
      </c>
      <c r="C416" t="str">
        <f>VLOOKUP(Table1[[#This Row],[customer_ID]],'Company Names'!A:B,2,0)</f>
        <v>Pacocha Inc</v>
      </c>
      <c r="D416">
        <v>1661281311</v>
      </c>
      <c r="E416" s="1">
        <v>43903</v>
      </c>
      <c r="F416" s="1">
        <v>43933</v>
      </c>
      <c r="G416">
        <v>7621</v>
      </c>
      <c r="H416">
        <v>0</v>
      </c>
      <c r="I416" t="str">
        <f>IF(Table1[[#This Row],[disputed]]=1,"Yes","No")</f>
        <v>No</v>
      </c>
      <c r="J416">
        <v>0</v>
      </c>
      <c r="K416" t="str">
        <f>IF(Table1[[#This Row],[disputed]]=0, "no dispute", IF(Table1[[#This Row],[dispute_loss]]=0, "won","lost"))</f>
        <v>no dispute</v>
      </c>
      <c r="L416" s="1">
        <v>43930</v>
      </c>
      <c r="M416">
        <v>27</v>
      </c>
      <c r="N416">
        <v>0</v>
      </c>
    </row>
    <row r="417" spans="1:14" x14ac:dyDescent="0.3">
      <c r="A417" t="s">
        <v>11</v>
      </c>
      <c r="B417" t="s">
        <v>76</v>
      </c>
      <c r="C417" t="str">
        <f>VLOOKUP(Table1[[#This Row],[customer_ID]],'Company Names'!A:B,2,0)</f>
        <v>Graham, D'Amore and Tromp</v>
      </c>
      <c r="D417">
        <v>1666441527</v>
      </c>
      <c r="E417" s="1">
        <v>44180</v>
      </c>
      <c r="F417" s="1">
        <v>44210</v>
      </c>
      <c r="G417">
        <v>5427</v>
      </c>
      <c r="H417">
        <v>1</v>
      </c>
      <c r="I417" t="str">
        <f>IF(Table1[[#This Row],[disputed]]=1,"Yes","No")</f>
        <v>Yes</v>
      </c>
      <c r="J417">
        <v>0</v>
      </c>
      <c r="K417" t="str">
        <f>IF(Table1[[#This Row],[disputed]]=0, "no dispute", IF(Table1[[#This Row],[dispute_loss]]=0, "won","lost"))</f>
        <v>won</v>
      </c>
      <c r="L417" s="1">
        <v>44224</v>
      </c>
      <c r="M417">
        <v>44</v>
      </c>
      <c r="N417">
        <v>14</v>
      </c>
    </row>
    <row r="418" spans="1:14" x14ac:dyDescent="0.3">
      <c r="A418" t="s">
        <v>22</v>
      </c>
      <c r="B418" t="s">
        <v>99</v>
      </c>
      <c r="C418" t="str">
        <f>VLOOKUP(Table1[[#This Row],[customer_ID]],'Company Names'!A:B,2,0)</f>
        <v>Durgan - Hamill</v>
      </c>
      <c r="D418">
        <v>1669605495</v>
      </c>
      <c r="E418" s="1">
        <v>43910</v>
      </c>
      <c r="F418" s="1">
        <v>43940</v>
      </c>
      <c r="G418">
        <v>8298</v>
      </c>
      <c r="H418">
        <v>0</v>
      </c>
      <c r="I418" t="str">
        <f>IF(Table1[[#This Row],[disputed]]=1,"Yes","No")</f>
        <v>No</v>
      </c>
      <c r="J418">
        <v>0</v>
      </c>
      <c r="K418" t="str">
        <f>IF(Table1[[#This Row],[disputed]]=0, "no dispute", IF(Table1[[#This Row],[dispute_loss]]=0, "won","lost"))</f>
        <v>no dispute</v>
      </c>
      <c r="L418" s="1">
        <v>43946</v>
      </c>
      <c r="M418">
        <v>36</v>
      </c>
      <c r="N418">
        <v>6</v>
      </c>
    </row>
    <row r="419" spans="1:14" x14ac:dyDescent="0.3">
      <c r="A419" t="s">
        <v>13</v>
      </c>
      <c r="B419" t="s">
        <v>51</v>
      </c>
      <c r="C419" t="str">
        <f>VLOOKUP(Table1[[#This Row],[customer_ID]],'Company Names'!A:B,2,0)</f>
        <v>Kilback Inc</v>
      </c>
      <c r="D419">
        <v>1670705301</v>
      </c>
      <c r="E419" s="1">
        <v>44213</v>
      </c>
      <c r="F419" s="1">
        <v>44243</v>
      </c>
      <c r="G419">
        <v>8836</v>
      </c>
      <c r="H419">
        <v>0</v>
      </c>
      <c r="I419" t="str">
        <f>IF(Table1[[#This Row],[disputed]]=1,"Yes","No")</f>
        <v>No</v>
      </c>
      <c r="J419">
        <v>0</v>
      </c>
      <c r="K419" t="str">
        <f>IF(Table1[[#This Row],[disputed]]=0, "no dispute", IF(Table1[[#This Row],[dispute_loss]]=0, "won","lost"))</f>
        <v>no dispute</v>
      </c>
      <c r="L419" s="1">
        <v>44249</v>
      </c>
      <c r="M419">
        <v>36</v>
      </c>
      <c r="N419">
        <v>6</v>
      </c>
    </row>
    <row r="420" spans="1:14" x14ac:dyDescent="0.3">
      <c r="A420" t="s">
        <v>11</v>
      </c>
      <c r="B420" t="s">
        <v>45</v>
      </c>
      <c r="C420" t="str">
        <f>VLOOKUP(Table1[[#This Row],[customer_ID]],'Company Names'!A:B,2,0)</f>
        <v>Bosco and Sons</v>
      </c>
      <c r="D420">
        <v>1671914105</v>
      </c>
      <c r="E420" s="1">
        <v>44387</v>
      </c>
      <c r="F420" s="1">
        <v>44417</v>
      </c>
      <c r="G420">
        <v>8349</v>
      </c>
      <c r="H420">
        <v>1</v>
      </c>
      <c r="I420" t="str">
        <f>IF(Table1[[#This Row],[disputed]]=1,"Yes","No")</f>
        <v>Yes</v>
      </c>
      <c r="J420">
        <v>0</v>
      </c>
      <c r="K420" t="str">
        <f>IF(Table1[[#This Row],[disputed]]=0, "no dispute", IF(Table1[[#This Row],[dispute_loss]]=0, "won","lost"))</f>
        <v>won</v>
      </c>
      <c r="L420" s="1">
        <v>44413</v>
      </c>
      <c r="M420">
        <v>26</v>
      </c>
      <c r="N420">
        <v>0</v>
      </c>
    </row>
    <row r="421" spans="1:14" x14ac:dyDescent="0.3">
      <c r="A421" t="s">
        <v>20</v>
      </c>
      <c r="B421" t="s">
        <v>43</v>
      </c>
      <c r="C421" t="str">
        <f>VLOOKUP(Table1[[#This Row],[customer_ID]],'Company Names'!A:B,2,0)</f>
        <v>Spinka, Bogisich and Pouros</v>
      </c>
      <c r="D421">
        <v>1671932723</v>
      </c>
      <c r="E421" s="1">
        <v>44336</v>
      </c>
      <c r="F421" s="1">
        <v>44366</v>
      </c>
      <c r="G421">
        <v>6616</v>
      </c>
      <c r="H421">
        <v>0</v>
      </c>
      <c r="I421" t="str">
        <f>IF(Table1[[#This Row],[disputed]]=1,"Yes","No")</f>
        <v>No</v>
      </c>
      <c r="J421">
        <v>0</v>
      </c>
      <c r="K421" t="str">
        <f>IF(Table1[[#This Row],[disputed]]=0, "no dispute", IF(Table1[[#This Row],[dispute_loss]]=0, "won","lost"))</f>
        <v>no dispute</v>
      </c>
      <c r="L421" s="1">
        <v>44337</v>
      </c>
      <c r="M421">
        <v>1</v>
      </c>
      <c r="N421">
        <v>0</v>
      </c>
    </row>
    <row r="422" spans="1:14" x14ac:dyDescent="0.3">
      <c r="A422" t="s">
        <v>20</v>
      </c>
      <c r="B422" t="s">
        <v>69</v>
      </c>
      <c r="C422" t="str">
        <f>VLOOKUP(Table1[[#This Row],[customer_ID]],'Company Names'!A:B,2,0)</f>
        <v>Kulas, Mante and Reichert</v>
      </c>
      <c r="D422">
        <v>1675817832</v>
      </c>
      <c r="E422" s="1">
        <v>43963</v>
      </c>
      <c r="F422" s="1">
        <v>43993</v>
      </c>
      <c r="G422">
        <v>4742</v>
      </c>
      <c r="H422">
        <v>0</v>
      </c>
      <c r="I422" t="str">
        <f>IF(Table1[[#This Row],[disputed]]=1,"Yes","No")</f>
        <v>No</v>
      </c>
      <c r="J422">
        <v>0</v>
      </c>
      <c r="K422" t="str">
        <f>IF(Table1[[#This Row],[disputed]]=0, "no dispute", IF(Table1[[#This Row],[dispute_loss]]=0, "won","lost"))</f>
        <v>no dispute</v>
      </c>
      <c r="L422" s="1">
        <v>44002</v>
      </c>
      <c r="M422">
        <v>39</v>
      </c>
      <c r="N422">
        <v>9</v>
      </c>
    </row>
    <row r="423" spans="1:14" x14ac:dyDescent="0.3">
      <c r="A423" t="s">
        <v>11</v>
      </c>
      <c r="B423" t="s">
        <v>73</v>
      </c>
      <c r="C423" t="str">
        <f>VLOOKUP(Table1[[#This Row],[customer_ID]],'Company Names'!A:B,2,0)</f>
        <v>Rau, Hodkiewicz and Bauch</v>
      </c>
      <c r="D423">
        <v>1677488544</v>
      </c>
      <c r="E423" s="1">
        <v>44042</v>
      </c>
      <c r="F423" s="1">
        <v>44072</v>
      </c>
      <c r="G423">
        <v>6228</v>
      </c>
      <c r="H423">
        <v>0</v>
      </c>
      <c r="I423" t="str">
        <f>IF(Table1[[#This Row],[disputed]]=1,"Yes","No")</f>
        <v>No</v>
      </c>
      <c r="J423">
        <v>0</v>
      </c>
      <c r="K423" t="str">
        <f>IF(Table1[[#This Row],[disputed]]=0, "no dispute", IF(Table1[[#This Row],[dispute_loss]]=0, "won","lost"))</f>
        <v>no dispute</v>
      </c>
      <c r="L423" s="1">
        <v>44061</v>
      </c>
      <c r="M423">
        <v>19</v>
      </c>
      <c r="N423">
        <v>0</v>
      </c>
    </row>
    <row r="424" spans="1:14" x14ac:dyDescent="0.3">
      <c r="A424" t="s">
        <v>22</v>
      </c>
      <c r="B424" t="s">
        <v>100</v>
      </c>
      <c r="C424" t="str">
        <f>VLOOKUP(Table1[[#This Row],[customer_ID]],'Company Names'!A:B,2,0)</f>
        <v>Stark - Paucek</v>
      </c>
      <c r="D424">
        <v>1678077270</v>
      </c>
      <c r="E424" s="1">
        <v>43945</v>
      </c>
      <c r="F424" s="1">
        <v>43975</v>
      </c>
      <c r="G424">
        <v>6093</v>
      </c>
      <c r="H424">
        <v>0</v>
      </c>
      <c r="I424" t="str">
        <f>IF(Table1[[#This Row],[disputed]]=1,"Yes","No")</f>
        <v>No</v>
      </c>
      <c r="J424">
        <v>0</v>
      </c>
      <c r="K424" t="str">
        <f>IF(Table1[[#This Row],[disputed]]=0, "no dispute", IF(Table1[[#This Row],[dispute_loss]]=0, "won","lost"))</f>
        <v>no dispute</v>
      </c>
      <c r="L424" s="1">
        <v>43963</v>
      </c>
      <c r="M424">
        <v>18</v>
      </c>
      <c r="N424">
        <v>0</v>
      </c>
    </row>
    <row r="425" spans="1:14" x14ac:dyDescent="0.3">
      <c r="A425" t="s">
        <v>11</v>
      </c>
      <c r="B425" t="s">
        <v>114</v>
      </c>
      <c r="C425" t="str">
        <f>VLOOKUP(Table1[[#This Row],[customer_ID]],'Company Names'!A:B,2,0)</f>
        <v>Davis and Sons</v>
      </c>
      <c r="D425">
        <v>1681500044</v>
      </c>
      <c r="E425" s="1">
        <v>44357</v>
      </c>
      <c r="F425" s="1">
        <v>44387</v>
      </c>
      <c r="G425">
        <v>6367</v>
      </c>
      <c r="H425">
        <v>0</v>
      </c>
      <c r="I425" t="str">
        <f>IF(Table1[[#This Row],[disputed]]=1,"Yes","No")</f>
        <v>No</v>
      </c>
      <c r="J425">
        <v>0</v>
      </c>
      <c r="K425" t="str">
        <f>IF(Table1[[#This Row],[disputed]]=0, "no dispute", IF(Table1[[#This Row],[dispute_loss]]=0, "won","lost"))</f>
        <v>no dispute</v>
      </c>
      <c r="L425" s="1">
        <v>44380</v>
      </c>
      <c r="M425">
        <v>23</v>
      </c>
      <c r="N425">
        <v>0</v>
      </c>
    </row>
    <row r="426" spans="1:14" x14ac:dyDescent="0.3">
      <c r="A426" t="s">
        <v>13</v>
      </c>
      <c r="B426" t="s">
        <v>71</v>
      </c>
      <c r="C426" t="str">
        <f>VLOOKUP(Table1[[#This Row],[customer_ID]],'Company Names'!A:B,2,0)</f>
        <v>Murphy Inc</v>
      </c>
      <c r="D426">
        <v>1688223461</v>
      </c>
      <c r="E426" s="1">
        <v>44340</v>
      </c>
      <c r="F426" s="1">
        <v>44370</v>
      </c>
      <c r="G426">
        <v>7242</v>
      </c>
      <c r="H426">
        <v>0</v>
      </c>
      <c r="I426" t="str">
        <f>IF(Table1[[#This Row],[disputed]]=1,"Yes","No")</f>
        <v>No</v>
      </c>
      <c r="J426">
        <v>0</v>
      </c>
      <c r="K426" t="str">
        <f>IF(Table1[[#This Row],[disputed]]=0, "no dispute", IF(Table1[[#This Row],[dispute_loss]]=0, "won","lost"))</f>
        <v>no dispute</v>
      </c>
      <c r="L426" s="1">
        <v>44345</v>
      </c>
      <c r="M426">
        <v>5</v>
      </c>
      <c r="N426">
        <v>0</v>
      </c>
    </row>
    <row r="427" spans="1:14" x14ac:dyDescent="0.3">
      <c r="A427" t="s">
        <v>11</v>
      </c>
      <c r="B427" t="s">
        <v>15</v>
      </c>
      <c r="C427" t="str">
        <f>VLOOKUP(Table1[[#This Row],[customer_ID]],'Company Names'!A:B,2,0)</f>
        <v>Spencer - Purdy</v>
      </c>
      <c r="D427">
        <v>1691604826</v>
      </c>
      <c r="E427" s="1">
        <v>44520</v>
      </c>
      <c r="F427" s="1">
        <v>44550</v>
      </c>
      <c r="G427">
        <v>8241</v>
      </c>
      <c r="H427">
        <v>0</v>
      </c>
      <c r="I427" t="str">
        <f>IF(Table1[[#This Row],[disputed]]=1,"Yes","No")</f>
        <v>No</v>
      </c>
      <c r="J427">
        <v>0</v>
      </c>
      <c r="K427" t="str">
        <f>IF(Table1[[#This Row],[disputed]]=0, "no dispute", IF(Table1[[#This Row],[dispute_loss]]=0, "won","lost"))</f>
        <v>no dispute</v>
      </c>
      <c r="L427" s="1">
        <v>44526</v>
      </c>
      <c r="M427">
        <v>6</v>
      </c>
      <c r="N427">
        <v>0</v>
      </c>
    </row>
    <row r="428" spans="1:14" x14ac:dyDescent="0.3">
      <c r="A428" t="s">
        <v>20</v>
      </c>
      <c r="B428" t="s">
        <v>113</v>
      </c>
      <c r="C428" t="str">
        <f>VLOOKUP(Table1[[#This Row],[customer_ID]],'Company Names'!A:B,2,0)</f>
        <v>Ryan and Sons</v>
      </c>
      <c r="D428">
        <v>1695583002</v>
      </c>
      <c r="E428" s="1">
        <v>44197</v>
      </c>
      <c r="F428" s="1">
        <v>44227</v>
      </c>
      <c r="G428">
        <v>6232</v>
      </c>
      <c r="H428">
        <v>0</v>
      </c>
      <c r="I428" t="str">
        <f>IF(Table1[[#This Row],[disputed]]=1,"Yes","No")</f>
        <v>No</v>
      </c>
      <c r="J428">
        <v>0</v>
      </c>
      <c r="K428" t="str">
        <f>IF(Table1[[#This Row],[disputed]]=0, "no dispute", IF(Table1[[#This Row],[dispute_loss]]=0, "won","lost"))</f>
        <v>no dispute</v>
      </c>
      <c r="L428" s="1">
        <v>44224</v>
      </c>
      <c r="M428">
        <v>27</v>
      </c>
      <c r="N428">
        <v>0</v>
      </c>
    </row>
    <row r="429" spans="1:14" x14ac:dyDescent="0.3">
      <c r="A429" t="s">
        <v>11</v>
      </c>
      <c r="B429" t="s">
        <v>48</v>
      </c>
      <c r="C429" t="str">
        <f>VLOOKUP(Table1[[#This Row],[customer_ID]],'Company Names'!A:B,2,0)</f>
        <v>Hauck Group</v>
      </c>
      <c r="D429">
        <v>1697562316</v>
      </c>
      <c r="E429" s="1">
        <v>44202</v>
      </c>
      <c r="F429" s="1">
        <v>44232</v>
      </c>
      <c r="G429">
        <v>7309</v>
      </c>
      <c r="H429">
        <v>0</v>
      </c>
      <c r="I429" t="str">
        <f>IF(Table1[[#This Row],[disputed]]=1,"Yes","No")</f>
        <v>No</v>
      </c>
      <c r="J429">
        <v>0</v>
      </c>
      <c r="K429" t="str">
        <f>IF(Table1[[#This Row],[disputed]]=0, "no dispute", IF(Table1[[#This Row],[dispute_loss]]=0, "won","lost"))</f>
        <v>no dispute</v>
      </c>
      <c r="L429" s="1">
        <v>44215</v>
      </c>
      <c r="M429">
        <v>13</v>
      </c>
      <c r="N429">
        <v>0</v>
      </c>
    </row>
    <row r="430" spans="1:14" x14ac:dyDescent="0.3">
      <c r="A430" t="s">
        <v>17</v>
      </c>
      <c r="B430" t="s">
        <v>52</v>
      </c>
      <c r="C430" t="str">
        <f>VLOOKUP(Table1[[#This Row],[customer_ID]],'Company Names'!A:B,2,0)</f>
        <v>Barrows, Kessler and Howe</v>
      </c>
      <c r="D430">
        <v>1699566488</v>
      </c>
      <c r="E430" s="1">
        <v>44240</v>
      </c>
      <c r="F430" s="1">
        <v>44270</v>
      </c>
      <c r="G430">
        <v>9210</v>
      </c>
      <c r="H430">
        <v>0</v>
      </c>
      <c r="I430" t="str">
        <f>IF(Table1[[#This Row],[disputed]]=1,"Yes","No")</f>
        <v>No</v>
      </c>
      <c r="J430">
        <v>0</v>
      </c>
      <c r="K430" t="str">
        <f>IF(Table1[[#This Row],[disputed]]=0, "no dispute", IF(Table1[[#This Row],[dispute_loss]]=0, "won","lost"))</f>
        <v>no dispute</v>
      </c>
      <c r="L430" s="1">
        <v>44254</v>
      </c>
      <c r="M430">
        <v>14</v>
      </c>
      <c r="N430">
        <v>0</v>
      </c>
    </row>
    <row r="431" spans="1:14" x14ac:dyDescent="0.3">
      <c r="A431" t="s">
        <v>11</v>
      </c>
      <c r="B431" t="s">
        <v>31</v>
      </c>
      <c r="C431" t="str">
        <f>VLOOKUP(Table1[[#This Row],[customer_ID]],'Company Names'!A:B,2,0)</f>
        <v>McGlynn, Rutherford and Schiller</v>
      </c>
      <c r="D431">
        <v>1699863695</v>
      </c>
      <c r="E431" s="1">
        <v>44035</v>
      </c>
      <c r="F431" s="1">
        <v>44065</v>
      </c>
      <c r="G431">
        <v>8533</v>
      </c>
      <c r="H431">
        <v>0</v>
      </c>
      <c r="I431" t="str">
        <f>IF(Table1[[#This Row],[disputed]]=1,"Yes","No")</f>
        <v>No</v>
      </c>
      <c r="J431">
        <v>0</v>
      </c>
      <c r="K431" t="str">
        <f>IF(Table1[[#This Row],[disputed]]=0, "no dispute", IF(Table1[[#This Row],[dispute_loss]]=0, "won","lost"))</f>
        <v>no dispute</v>
      </c>
      <c r="L431" s="1">
        <v>44042</v>
      </c>
      <c r="M431">
        <v>7</v>
      </c>
      <c r="N431">
        <v>0</v>
      </c>
    </row>
    <row r="432" spans="1:14" x14ac:dyDescent="0.3">
      <c r="A432" t="s">
        <v>13</v>
      </c>
      <c r="B432" t="s">
        <v>56</v>
      </c>
      <c r="C432" t="str">
        <f>VLOOKUP(Table1[[#This Row],[customer_ID]],'Company Names'!A:B,2,0)</f>
        <v>Nader - Dooley</v>
      </c>
      <c r="D432">
        <v>3755391775</v>
      </c>
      <c r="E432" s="1">
        <v>43967</v>
      </c>
      <c r="F432" s="1">
        <v>43997</v>
      </c>
      <c r="G432">
        <v>3288</v>
      </c>
      <c r="H432">
        <v>1</v>
      </c>
      <c r="I432" t="str">
        <f>IF(Table1[[#This Row],[disputed]]=1,"Yes","No")</f>
        <v>Yes</v>
      </c>
      <c r="J432">
        <v>0</v>
      </c>
      <c r="K432" t="str">
        <f>IF(Table1[[#This Row],[disputed]]=0, "no dispute", IF(Table1[[#This Row],[dispute_loss]]=0, "won","lost"))</f>
        <v>won</v>
      </c>
      <c r="L432" s="1">
        <v>43982</v>
      </c>
      <c r="M432">
        <v>15</v>
      </c>
      <c r="N432">
        <v>0</v>
      </c>
    </row>
    <row r="433" spans="1:14" x14ac:dyDescent="0.3">
      <c r="A433" t="s">
        <v>13</v>
      </c>
      <c r="B433" t="s">
        <v>29</v>
      </c>
      <c r="C433" t="str">
        <f>VLOOKUP(Table1[[#This Row],[customer_ID]],'Company Names'!A:B,2,0)</f>
        <v>O'Conner - Botsford</v>
      </c>
      <c r="D433">
        <v>6346701213</v>
      </c>
      <c r="E433" s="1">
        <v>43967</v>
      </c>
      <c r="F433" s="1">
        <v>43997</v>
      </c>
      <c r="G433">
        <v>2999</v>
      </c>
      <c r="H433">
        <v>1</v>
      </c>
      <c r="I433" t="str">
        <f>IF(Table1[[#This Row],[disputed]]=1,"Yes","No")</f>
        <v>Yes</v>
      </c>
      <c r="J433">
        <v>0</v>
      </c>
      <c r="K433" t="str">
        <f>IF(Table1[[#This Row],[disputed]]=0, "no dispute", IF(Table1[[#This Row],[dispute_loss]]=0, "won","lost"))</f>
        <v>won</v>
      </c>
      <c r="L433" s="1">
        <v>44014</v>
      </c>
      <c r="M433">
        <v>47</v>
      </c>
      <c r="N433">
        <v>17</v>
      </c>
    </row>
    <row r="434" spans="1:14" x14ac:dyDescent="0.3">
      <c r="A434" t="s">
        <v>11</v>
      </c>
      <c r="B434" t="s">
        <v>110</v>
      </c>
      <c r="C434" t="str">
        <f>VLOOKUP(Table1[[#This Row],[customer_ID]],'Company Names'!A:B,2,0)</f>
        <v>Hoppe, Rath and Stanton</v>
      </c>
      <c r="D434">
        <v>1715841585</v>
      </c>
      <c r="E434" s="1">
        <v>44013</v>
      </c>
      <c r="F434" s="1">
        <v>44043</v>
      </c>
      <c r="G434">
        <v>6738</v>
      </c>
      <c r="H434">
        <v>1</v>
      </c>
      <c r="I434" t="str">
        <f>IF(Table1[[#This Row],[disputed]]=1,"Yes","No")</f>
        <v>Yes</v>
      </c>
      <c r="J434">
        <v>0</v>
      </c>
      <c r="K434" t="str">
        <f>IF(Table1[[#This Row],[disputed]]=0, "no dispute", IF(Table1[[#This Row],[dispute_loss]]=0, "won","lost"))</f>
        <v>won</v>
      </c>
      <c r="L434" s="1">
        <v>44042</v>
      </c>
      <c r="M434">
        <v>29</v>
      </c>
      <c r="N434">
        <v>0</v>
      </c>
    </row>
    <row r="435" spans="1:14" x14ac:dyDescent="0.3">
      <c r="A435" t="s">
        <v>11</v>
      </c>
      <c r="B435" t="s">
        <v>61</v>
      </c>
      <c r="C435" t="str">
        <f>VLOOKUP(Table1[[#This Row],[customer_ID]],'Company Names'!A:B,2,0)</f>
        <v>Block and Sons</v>
      </c>
      <c r="D435">
        <v>1717812362</v>
      </c>
      <c r="E435" s="1">
        <v>44163</v>
      </c>
      <c r="F435" s="1">
        <v>44193</v>
      </c>
      <c r="G435">
        <v>4875</v>
      </c>
      <c r="H435">
        <v>0</v>
      </c>
      <c r="I435" t="str">
        <f>IF(Table1[[#This Row],[disputed]]=1,"Yes","No")</f>
        <v>No</v>
      </c>
      <c r="J435">
        <v>0</v>
      </c>
      <c r="K435" t="str">
        <f>IF(Table1[[#This Row],[disputed]]=0, "no dispute", IF(Table1[[#This Row],[dispute_loss]]=0, "won","lost"))</f>
        <v>no dispute</v>
      </c>
      <c r="L435" s="1">
        <v>44193</v>
      </c>
      <c r="M435">
        <v>30</v>
      </c>
      <c r="N435">
        <v>0</v>
      </c>
    </row>
    <row r="436" spans="1:14" x14ac:dyDescent="0.3">
      <c r="A436" t="s">
        <v>11</v>
      </c>
      <c r="B436" t="s">
        <v>76</v>
      </c>
      <c r="C436" t="str">
        <f>VLOOKUP(Table1[[#This Row],[customer_ID]],'Company Names'!A:B,2,0)</f>
        <v>Graham, D'Amore and Tromp</v>
      </c>
      <c r="D436">
        <v>1720149611</v>
      </c>
      <c r="E436" s="1">
        <v>43945</v>
      </c>
      <c r="F436" s="1">
        <v>43975</v>
      </c>
      <c r="G436">
        <v>7168</v>
      </c>
      <c r="H436">
        <v>0</v>
      </c>
      <c r="I436" t="str">
        <f>IF(Table1[[#This Row],[disputed]]=1,"Yes","No")</f>
        <v>No</v>
      </c>
      <c r="J436">
        <v>0</v>
      </c>
      <c r="K436" t="str">
        <f>IF(Table1[[#This Row],[disputed]]=0, "no dispute", IF(Table1[[#This Row],[dispute_loss]]=0, "won","lost"))</f>
        <v>no dispute</v>
      </c>
      <c r="L436" s="1">
        <v>43969</v>
      </c>
      <c r="M436">
        <v>24</v>
      </c>
      <c r="N436">
        <v>0</v>
      </c>
    </row>
    <row r="437" spans="1:14" x14ac:dyDescent="0.3">
      <c r="A437" t="s">
        <v>13</v>
      </c>
      <c r="B437" t="s">
        <v>104</v>
      </c>
      <c r="C437" t="str">
        <f>VLOOKUP(Table1[[#This Row],[customer_ID]],'Company Names'!A:B,2,0)</f>
        <v>Little, Konopelski and Hackett</v>
      </c>
      <c r="D437">
        <v>1720532549</v>
      </c>
      <c r="E437" s="1">
        <v>44367</v>
      </c>
      <c r="F437" s="1">
        <v>44397</v>
      </c>
      <c r="G437">
        <v>4946</v>
      </c>
      <c r="H437">
        <v>0</v>
      </c>
      <c r="I437" t="str">
        <f>IF(Table1[[#This Row],[disputed]]=1,"Yes","No")</f>
        <v>No</v>
      </c>
      <c r="J437">
        <v>0</v>
      </c>
      <c r="K437" t="str">
        <f>IF(Table1[[#This Row],[disputed]]=0, "no dispute", IF(Table1[[#This Row],[dispute_loss]]=0, "won","lost"))</f>
        <v>no dispute</v>
      </c>
      <c r="L437" s="1">
        <v>44389</v>
      </c>
      <c r="M437">
        <v>22</v>
      </c>
      <c r="N437">
        <v>0</v>
      </c>
    </row>
    <row r="438" spans="1:14" x14ac:dyDescent="0.3">
      <c r="A438" t="s">
        <v>20</v>
      </c>
      <c r="B438" t="s">
        <v>21</v>
      </c>
      <c r="C438" t="str">
        <f>VLOOKUP(Table1[[#This Row],[customer_ID]],'Company Names'!A:B,2,0)</f>
        <v>Turner and Sons</v>
      </c>
      <c r="D438">
        <v>1730560128</v>
      </c>
      <c r="E438" s="1">
        <v>44455</v>
      </c>
      <c r="F438" s="1">
        <v>44485</v>
      </c>
      <c r="G438">
        <v>3697</v>
      </c>
      <c r="H438">
        <v>0</v>
      </c>
      <c r="I438" t="str">
        <f>IF(Table1[[#This Row],[disputed]]=1,"Yes","No")</f>
        <v>No</v>
      </c>
      <c r="J438">
        <v>0</v>
      </c>
      <c r="K438" t="str">
        <f>IF(Table1[[#This Row],[disputed]]=0, "no dispute", IF(Table1[[#This Row],[dispute_loss]]=0, "won","lost"))</f>
        <v>no dispute</v>
      </c>
      <c r="L438" s="1">
        <v>44477</v>
      </c>
      <c r="M438">
        <v>22</v>
      </c>
      <c r="N438">
        <v>0</v>
      </c>
    </row>
    <row r="439" spans="1:14" x14ac:dyDescent="0.3">
      <c r="A439" t="s">
        <v>11</v>
      </c>
      <c r="B439" t="s">
        <v>94</v>
      </c>
      <c r="C439" t="str">
        <f>VLOOKUP(Table1[[#This Row],[customer_ID]],'Company Names'!A:B,2,0)</f>
        <v>Schimmel, Kuhlman and Kassulke</v>
      </c>
      <c r="D439">
        <v>1731769135</v>
      </c>
      <c r="E439" s="1">
        <v>44358</v>
      </c>
      <c r="F439" s="1">
        <v>44388</v>
      </c>
      <c r="G439">
        <v>5145</v>
      </c>
      <c r="H439">
        <v>1</v>
      </c>
      <c r="I439" t="str">
        <f>IF(Table1[[#This Row],[disputed]]=1,"Yes","No")</f>
        <v>Yes</v>
      </c>
      <c r="J439">
        <v>0</v>
      </c>
      <c r="K439" t="str">
        <f>IF(Table1[[#This Row],[disputed]]=0, "no dispute", IF(Table1[[#This Row],[dispute_loss]]=0, "won","lost"))</f>
        <v>won</v>
      </c>
      <c r="L439" s="1">
        <v>44399</v>
      </c>
      <c r="M439">
        <v>41</v>
      </c>
      <c r="N439">
        <v>11</v>
      </c>
    </row>
    <row r="440" spans="1:14" x14ac:dyDescent="0.3">
      <c r="A440" t="s">
        <v>13</v>
      </c>
      <c r="B440" t="s">
        <v>56</v>
      </c>
      <c r="C440" t="str">
        <f>VLOOKUP(Table1[[#This Row],[customer_ID]],'Company Names'!A:B,2,0)</f>
        <v>Nader - Dooley</v>
      </c>
      <c r="D440">
        <v>2127219922</v>
      </c>
      <c r="E440" s="1">
        <v>43970</v>
      </c>
      <c r="F440" s="1">
        <v>44000</v>
      </c>
      <c r="G440">
        <v>6889</v>
      </c>
      <c r="H440">
        <v>1</v>
      </c>
      <c r="I440" t="str">
        <f>IF(Table1[[#This Row],[disputed]]=1,"Yes","No")</f>
        <v>Yes</v>
      </c>
      <c r="J440">
        <v>0</v>
      </c>
      <c r="K440" t="str">
        <f>IF(Table1[[#This Row],[disputed]]=0, "no dispute", IF(Table1[[#This Row],[dispute_loss]]=0, "won","lost"))</f>
        <v>won</v>
      </c>
      <c r="L440" s="1">
        <v>43998</v>
      </c>
      <c r="M440">
        <v>28</v>
      </c>
      <c r="N440">
        <v>0</v>
      </c>
    </row>
    <row r="441" spans="1:14" x14ac:dyDescent="0.3">
      <c r="A441" t="s">
        <v>22</v>
      </c>
      <c r="B441" t="s">
        <v>88</v>
      </c>
      <c r="C441" t="str">
        <f>VLOOKUP(Table1[[#This Row],[customer_ID]],'Company Names'!A:B,2,0)</f>
        <v>Rohan - Carroll</v>
      </c>
      <c r="D441">
        <v>1745880588</v>
      </c>
      <c r="E441" s="1">
        <v>44044</v>
      </c>
      <c r="F441" s="1">
        <v>44074</v>
      </c>
      <c r="G441">
        <v>6100</v>
      </c>
      <c r="H441">
        <v>0</v>
      </c>
      <c r="I441" t="str">
        <f>IF(Table1[[#This Row],[disputed]]=1,"Yes","No")</f>
        <v>No</v>
      </c>
      <c r="J441">
        <v>0</v>
      </c>
      <c r="K441" t="str">
        <f>IF(Table1[[#This Row],[disputed]]=0, "no dispute", IF(Table1[[#This Row],[dispute_loss]]=0, "won","lost"))</f>
        <v>no dispute</v>
      </c>
      <c r="L441" s="1">
        <v>44079</v>
      </c>
      <c r="M441">
        <v>35</v>
      </c>
      <c r="N441">
        <v>5</v>
      </c>
    </row>
    <row r="442" spans="1:14" x14ac:dyDescent="0.3">
      <c r="A442" t="s">
        <v>13</v>
      </c>
      <c r="B442" t="s">
        <v>16</v>
      </c>
      <c r="C442" t="str">
        <f>VLOOKUP(Table1[[#This Row],[customer_ID]],'Company Names'!A:B,2,0)</f>
        <v>Bruen - Crooks</v>
      </c>
      <c r="D442">
        <v>1748015447</v>
      </c>
      <c r="E442" s="1">
        <v>44189</v>
      </c>
      <c r="F442" s="1">
        <v>44219</v>
      </c>
      <c r="G442">
        <v>7519</v>
      </c>
      <c r="H442">
        <v>0</v>
      </c>
      <c r="I442" t="str">
        <f>IF(Table1[[#This Row],[disputed]]=1,"Yes","No")</f>
        <v>No</v>
      </c>
      <c r="J442">
        <v>0</v>
      </c>
      <c r="K442" t="str">
        <f>IF(Table1[[#This Row],[disputed]]=0, "no dispute", IF(Table1[[#This Row],[dispute_loss]]=0, "won","lost"))</f>
        <v>no dispute</v>
      </c>
      <c r="L442" s="1">
        <v>44221</v>
      </c>
      <c r="M442">
        <v>32</v>
      </c>
      <c r="N442">
        <v>2</v>
      </c>
    </row>
    <row r="443" spans="1:14" x14ac:dyDescent="0.3">
      <c r="A443" t="s">
        <v>20</v>
      </c>
      <c r="B443" t="s">
        <v>21</v>
      </c>
      <c r="C443" t="str">
        <f>VLOOKUP(Table1[[#This Row],[customer_ID]],'Company Names'!A:B,2,0)</f>
        <v>Turner and Sons</v>
      </c>
      <c r="D443">
        <v>1752036971</v>
      </c>
      <c r="E443" s="1">
        <v>43929</v>
      </c>
      <c r="F443" s="1">
        <v>43959</v>
      </c>
      <c r="G443">
        <v>7172</v>
      </c>
      <c r="H443">
        <v>0</v>
      </c>
      <c r="I443" t="str">
        <f>IF(Table1[[#This Row],[disputed]]=1,"Yes","No")</f>
        <v>No</v>
      </c>
      <c r="J443">
        <v>0</v>
      </c>
      <c r="K443" t="str">
        <f>IF(Table1[[#This Row],[disputed]]=0, "no dispute", IF(Table1[[#This Row],[dispute_loss]]=0, "won","lost"))</f>
        <v>no dispute</v>
      </c>
      <c r="L443" s="1">
        <v>43966</v>
      </c>
      <c r="M443">
        <v>37</v>
      </c>
      <c r="N443">
        <v>7</v>
      </c>
    </row>
    <row r="444" spans="1:14" x14ac:dyDescent="0.3">
      <c r="A444" t="s">
        <v>22</v>
      </c>
      <c r="B444" t="s">
        <v>65</v>
      </c>
      <c r="C444" t="str">
        <f>VLOOKUP(Table1[[#This Row],[customer_ID]],'Company Names'!A:B,2,0)</f>
        <v>Leuschke, Hermann and Zieme</v>
      </c>
      <c r="D444">
        <v>1752423656</v>
      </c>
      <c r="E444" s="1">
        <v>44459</v>
      </c>
      <c r="F444" s="1">
        <v>44489</v>
      </c>
      <c r="G444">
        <v>8899</v>
      </c>
      <c r="H444">
        <v>1</v>
      </c>
      <c r="I444" t="str">
        <f>IF(Table1[[#This Row],[disputed]]=1,"Yes","No")</f>
        <v>Yes</v>
      </c>
      <c r="J444">
        <v>0</v>
      </c>
      <c r="K444" t="str">
        <f>IF(Table1[[#This Row],[disputed]]=0, "no dispute", IF(Table1[[#This Row],[dispute_loss]]=0, "won","lost"))</f>
        <v>won</v>
      </c>
      <c r="L444" s="1">
        <v>44493</v>
      </c>
      <c r="M444">
        <v>34</v>
      </c>
      <c r="N444">
        <v>4</v>
      </c>
    </row>
    <row r="445" spans="1:14" x14ac:dyDescent="0.3">
      <c r="A445" t="s">
        <v>13</v>
      </c>
      <c r="B445" t="s">
        <v>106</v>
      </c>
      <c r="C445" t="str">
        <f>VLOOKUP(Table1[[#This Row],[customer_ID]],'Company Names'!A:B,2,0)</f>
        <v>Leffler - Greenfelder</v>
      </c>
      <c r="D445">
        <v>1754229382</v>
      </c>
      <c r="E445" s="1">
        <v>43966</v>
      </c>
      <c r="F445" s="1">
        <v>43996</v>
      </c>
      <c r="G445">
        <v>8110</v>
      </c>
      <c r="H445">
        <v>0</v>
      </c>
      <c r="I445" t="str">
        <f>IF(Table1[[#This Row],[disputed]]=1,"Yes","No")</f>
        <v>No</v>
      </c>
      <c r="J445">
        <v>0</v>
      </c>
      <c r="K445" t="str">
        <f>IF(Table1[[#This Row],[disputed]]=0, "no dispute", IF(Table1[[#This Row],[dispute_loss]]=0, "won","lost"))</f>
        <v>no dispute</v>
      </c>
      <c r="L445" s="1">
        <v>44000</v>
      </c>
      <c r="M445">
        <v>34</v>
      </c>
      <c r="N445">
        <v>4</v>
      </c>
    </row>
    <row r="446" spans="1:14" x14ac:dyDescent="0.3">
      <c r="A446" t="s">
        <v>11</v>
      </c>
      <c r="B446" t="s">
        <v>55</v>
      </c>
      <c r="C446" t="str">
        <f>VLOOKUP(Table1[[#This Row],[customer_ID]],'Company Names'!A:B,2,0)</f>
        <v>Gleichner - Turner</v>
      </c>
      <c r="D446">
        <v>1754538629</v>
      </c>
      <c r="E446" s="1">
        <v>44450</v>
      </c>
      <c r="F446" s="1">
        <v>44480</v>
      </c>
      <c r="G446">
        <v>7952</v>
      </c>
      <c r="H446">
        <v>0</v>
      </c>
      <c r="I446" t="str">
        <f>IF(Table1[[#This Row],[disputed]]=1,"Yes","No")</f>
        <v>No</v>
      </c>
      <c r="J446">
        <v>0</v>
      </c>
      <c r="K446" t="str">
        <f>IF(Table1[[#This Row],[disputed]]=0, "no dispute", IF(Table1[[#This Row],[dispute_loss]]=0, "won","lost"))</f>
        <v>no dispute</v>
      </c>
      <c r="L446" s="1">
        <v>44479</v>
      </c>
      <c r="M446">
        <v>29</v>
      </c>
      <c r="N446">
        <v>0</v>
      </c>
    </row>
    <row r="447" spans="1:14" x14ac:dyDescent="0.3">
      <c r="A447" t="s">
        <v>11</v>
      </c>
      <c r="B447" t="s">
        <v>115</v>
      </c>
      <c r="C447" t="str">
        <f>VLOOKUP(Table1[[#This Row],[customer_ID]],'Company Names'!A:B,2,0)</f>
        <v>Ritchie, Lesch and Conroy</v>
      </c>
      <c r="D447">
        <v>1756742390</v>
      </c>
      <c r="E447" s="1">
        <v>44079</v>
      </c>
      <c r="F447" s="1">
        <v>44109</v>
      </c>
      <c r="G447">
        <v>8457</v>
      </c>
      <c r="H447">
        <v>0</v>
      </c>
      <c r="I447" t="str">
        <f>IF(Table1[[#This Row],[disputed]]=1,"Yes","No")</f>
        <v>No</v>
      </c>
      <c r="J447">
        <v>0</v>
      </c>
      <c r="K447" t="str">
        <f>IF(Table1[[#This Row],[disputed]]=0, "no dispute", IF(Table1[[#This Row],[dispute_loss]]=0, "won","lost"))</f>
        <v>no dispute</v>
      </c>
      <c r="L447" s="1">
        <v>44088</v>
      </c>
      <c r="M447">
        <v>9</v>
      </c>
      <c r="N447">
        <v>0</v>
      </c>
    </row>
    <row r="448" spans="1:14" x14ac:dyDescent="0.3">
      <c r="A448" t="s">
        <v>13</v>
      </c>
      <c r="B448" t="s">
        <v>62</v>
      </c>
      <c r="C448" t="str">
        <f>VLOOKUP(Table1[[#This Row],[customer_ID]],'Company Names'!A:B,2,0)</f>
        <v>Bosco, Gutkowski and Strosin</v>
      </c>
      <c r="D448">
        <v>1759240329</v>
      </c>
      <c r="E448" s="1">
        <v>44458</v>
      </c>
      <c r="F448" s="1">
        <v>44488</v>
      </c>
      <c r="G448">
        <v>7209</v>
      </c>
      <c r="H448">
        <v>0</v>
      </c>
      <c r="I448" t="str">
        <f>IF(Table1[[#This Row],[disputed]]=1,"Yes","No")</f>
        <v>No</v>
      </c>
      <c r="J448">
        <v>0</v>
      </c>
      <c r="K448" t="str">
        <f>IF(Table1[[#This Row],[disputed]]=0, "no dispute", IF(Table1[[#This Row],[dispute_loss]]=0, "won","lost"))</f>
        <v>no dispute</v>
      </c>
      <c r="L448" s="1">
        <v>44476</v>
      </c>
      <c r="M448">
        <v>18</v>
      </c>
      <c r="N448">
        <v>0</v>
      </c>
    </row>
    <row r="449" spans="1:14" x14ac:dyDescent="0.3">
      <c r="A449" t="s">
        <v>20</v>
      </c>
      <c r="B449" t="s">
        <v>90</v>
      </c>
      <c r="C449" t="str">
        <f>VLOOKUP(Table1[[#This Row],[customer_ID]],'Company Names'!A:B,2,0)</f>
        <v>Bosco and Sons</v>
      </c>
      <c r="D449">
        <v>1761962468</v>
      </c>
      <c r="E449" s="1">
        <v>44457</v>
      </c>
      <c r="F449" s="1">
        <v>44487</v>
      </c>
      <c r="G449">
        <v>7539</v>
      </c>
      <c r="H449">
        <v>1</v>
      </c>
      <c r="I449" t="str">
        <f>IF(Table1[[#This Row],[disputed]]=1,"Yes","No")</f>
        <v>Yes</v>
      </c>
      <c r="J449">
        <v>0</v>
      </c>
      <c r="K449" t="str">
        <f>IF(Table1[[#This Row],[disputed]]=0, "no dispute", IF(Table1[[#This Row],[dispute_loss]]=0, "won","lost"))</f>
        <v>won</v>
      </c>
      <c r="L449" s="1">
        <v>44499</v>
      </c>
      <c r="M449">
        <v>42</v>
      </c>
      <c r="N449">
        <v>12</v>
      </c>
    </row>
    <row r="450" spans="1:14" x14ac:dyDescent="0.3">
      <c r="A450" t="s">
        <v>22</v>
      </c>
      <c r="B450" t="s">
        <v>36</v>
      </c>
      <c r="C450" t="str">
        <f>VLOOKUP(Table1[[#This Row],[customer_ID]],'Company Names'!A:B,2,0)</f>
        <v>Sawayn - Johnson</v>
      </c>
      <c r="D450">
        <v>1767317198</v>
      </c>
      <c r="E450" s="1">
        <v>44097</v>
      </c>
      <c r="F450" s="1">
        <v>44127</v>
      </c>
      <c r="G450">
        <v>4170</v>
      </c>
      <c r="H450">
        <v>0</v>
      </c>
      <c r="I450" t="str">
        <f>IF(Table1[[#This Row],[disputed]]=1,"Yes","No")</f>
        <v>No</v>
      </c>
      <c r="J450">
        <v>0</v>
      </c>
      <c r="K450" t="str">
        <f>IF(Table1[[#This Row],[disputed]]=0, "no dispute", IF(Table1[[#This Row],[dispute_loss]]=0, "won","lost"))</f>
        <v>no dispute</v>
      </c>
      <c r="L450" s="1">
        <v>44134</v>
      </c>
      <c r="M450">
        <v>37</v>
      </c>
      <c r="N450">
        <v>7</v>
      </c>
    </row>
    <row r="451" spans="1:14" x14ac:dyDescent="0.3">
      <c r="A451" t="s">
        <v>20</v>
      </c>
      <c r="B451" t="s">
        <v>107</v>
      </c>
      <c r="C451" t="str">
        <f>VLOOKUP(Table1[[#This Row],[customer_ID]],'Company Names'!A:B,2,0)</f>
        <v>Ernser Inc</v>
      </c>
      <c r="D451">
        <v>1767708917</v>
      </c>
      <c r="E451" s="1">
        <v>44398</v>
      </c>
      <c r="F451" s="1">
        <v>44428</v>
      </c>
      <c r="G451">
        <v>836</v>
      </c>
      <c r="H451">
        <v>1</v>
      </c>
      <c r="I451" t="str">
        <f>IF(Table1[[#This Row],[disputed]]=1,"Yes","No")</f>
        <v>Yes</v>
      </c>
      <c r="J451">
        <v>0</v>
      </c>
      <c r="K451" t="str">
        <f>IF(Table1[[#This Row],[disputed]]=0, "no dispute", IF(Table1[[#This Row],[dispute_loss]]=0, "won","lost"))</f>
        <v>won</v>
      </c>
      <c r="L451" s="1">
        <v>44425</v>
      </c>
      <c r="M451">
        <v>27</v>
      </c>
      <c r="N451">
        <v>0</v>
      </c>
    </row>
    <row r="452" spans="1:14" x14ac:dyDescent="0.3">
      <c r="A452" t="s">
        <v>11</v>
      </c>
      <c r="B452" t="s">
        <v>44</v>
      </c>
      <c r="C452" t="str">
        <f>VLOOKUP(Table1[[#This Row],[customer_ID]],'Company Names'!A:B,2,0)</f>
        <v>Pacocha Inc</v>
      </c>
      <c r="D452">
        <v>1774766742</v>
      </c>
      <c r="E452" s="1">
        <v>44430</v>
      </c>
      <c r="F452" s="1">
        <v>44460</v>
      </c>
      <c r="G452">
        <v>7685</v>
      </c>
      <c r="H452">
        <v>0</v>
      </c>
      <c r="I452" t="str">
        <f>IF(Table1[[#This Row],[disputed]]=1,"Yes","No")</f>
        <v>No</v>
      </c>
      <c r="J452">
        <v>0</v>
      </c>
      <c r="K452" t="str">
        <f>IF(Table1[[#This Row],[disputed]]=0, "no dispute", IF(Table1[[#This Row],[dispute_loss]]=0, "won","lost"))</f>
        <v>no dispute</v>
      </c>
      <c r="L452" s="1">
        <v>44443</v>
      </c>
      <c r="M452">
        <v>13</v>
      </c>
      <c r="N452">
        <v>0</v>
      </c>
    </row>
    <row r="453" spans="1:14" x14ac:dyDescent="0.3">
      <c r="A453" t="s">
        <v>17</v>
      </c>
      <c r="B453" t="s">
        <v>42</v>
      </c>
      <c r="C453" t="str">
        <f>VLOOKUP(Table1[[#This Row],[customer_ID]],'Company Names'!A:B,2,0)</f>
        <v>Ortiz - Schiller</v>
      </c>
      <c r="D453">
        <v>1777289135</v>
      </c>
      <c r="E453" s="1">
        <v>44340</v>
      </c>
      <c r="F453" s="1">
        <v>44370</v>
      </c>
      <c r="G453">
        <v>5166</v>
      </c>
      <c r="H453">
        <v>1</v>
      </c>
      <c r="I453" t="str">
        <f>IF(Table1[[#This Row],[disputed]]=1,"Yes","No")</f>
        <v>Yes</v>
      </c>
      <c r="J453">
        <v>0</v>
      </c>
      <c r="K453" t="str">
        <f>IF(Table1[[#This Row],[disputed]]=0, "no dispute", IF(Table1[[#This Row],[dispute_loss]]=0, "won","lost"))</f>
        <v>won</v>
      </c>
      <c r="L453" s="1">
        <v>44375</v>
      </c>
      <c r="M453">
        <v>35</v>
      </c>
      <c r="N453">
        <v>5</v>
      </c>
    </row>
    <row r="454" spans="1:14" x14ac:dyDescent="0.3">
      <c r="A454" t="s">
        <v>20</v>
      </c>
      <c r="B454" t="s">
        <v>108</v>
      </c>
      <c r="C454" t="str">
        <f>VLOOKUP(Table1[[#This Row],[customer_ID]],'Company Names'!A:B,2,0)</f>
        <v>Bashirian, Johnston and Barrows</v>
      </c>
      <c r="D454">
        <v>1779886998</v>
      </c>
      <c r="E454" s="1">
        <v>44160</v>
      </c>
      <c r="F454" s="1">
        <v>44190</v>
      </c>
      <c r="G454">
        <v>6550</v>
      </c>
      <c r="H454">
        <v>0</v>
      </c>
      <c r="I454" t="str">
        <f>IF(Table1[[#This Row],[disputed]]=1,"Yes","No")</f>
        <v>No</v>
      </c>
      <c r="J454">
        <v>0</v>
      </c>
      <c r="K454" t="str">
        <f>IF(Table1[[#This Row],[disputed]]=0, "no dispute", IF(Table1[[#This Row],[dispute_loss]]=0, "won","lost"))</f>
        <v>no dispute</v>
      </c>
      <c r="L454" s="1">
        <v>44183</v>
      </c>
      <c r="M454">
        <v>23</v>
      </c>
      <c r="N454">
        <v>0</v>
      </c>
    </row>
    <row r="455" spans="1:14" x14ac:dyDescent="0.3">
      <c r="A455" t="s">
        <v>13</v>
      </c>
      <c r="B455" t="s">
        <v>62</v>
      </c>
      <c r="C455" t="str">
        <f>VLOOKUP(Table1[[#This Row],[customer_ID]],'Company Names'!A:B,2,0)</f>
        <v>Bosco, Gutkowski and Strosin</v>
      </c>
      <c r="D455">
        <v>1784835874</v>
      </c>
      <c r="E455" s="1">
        <v>44118</v>
      </c>
      <c r="F455" s="1">
        <v>44148</v>
      </c>
      <c r="G455">
        <v>6243</v>
      </c>
      <c r="H455">
        <v>0</v>
      </c>
      <c r="I455" t="str">
        <f>IF(Table1[[#This Row],[disputed]]=1,"Yes","No")</f>
        <v>No</v>
      </c>
      <c r="J455">
        <v>0</v>
      </c>
      <c r="K455" t="str">
        <f>IF(Table1[[#This Row],[disputed]]=0, "no dispute", IF(Table1[[#This Row],[dispute_loss]]=0, "won","lost"))</f>
        <v>no dispute</v>
      </c>
      <c r="L455" s="1">
        <v>44147</v>
      </c>
      <c r="M455">
        <v>29</v>
      </c>
      <c r="N455">
        <v>0</v>
      </c>
    </row>
    <row r="456" spans="1:14" x14ac:dyDescent="0.3">
      <c r="A456" t="s">
        <v>20</v>
      </c>
      <c r="B456" t="s">
        <v>90</v>
      </c>
      <c r="C456" t="str">
        <f>VLOOKUP(Table1[[#This Row],[customer_ID]],'Company Names'!A:B,2,0)</f>
        <v>Bosco and Sons</v>
      </c>
      <c r="D456">
        <v>1789438475</v>
      </c>
      <c r="E456" s="1">
        <v>43837</v>
      </c>
      <c r="F456" s="1">
        <v>43867</v>
      </c>
      <c r="G456">
        <v>4633</v>
      </c>
      <c r="H456">
        <v>1</v>
      </c>
      <c r="I456" t="str">
        <f>IF(Table1[[#This Row],[disputed]]=1,"Yes","No")</f>
        <v>Yes</v>
      </c>
      <c r="J456">
        <v>0</v>
      </c>
      <c r="K456" t="str">
        <f>IF(Table1[[#This Row],[disputed]]=0, "no dispute", IF(Table1[[#This Row],[dispute_loss]]=0, "won","lost"))</f>
        <v>won</v>
      </c>
      <c r="L456" s="1">
        <v>43871</v>
      </c>
      <c r="M456">
        <v>34</v>
      </c>
      <c r="N456">
        <v>4</v>
      </c>
    </row>
    <row r="457" spans="1:14" x14ac:dyDescent="0.3">
      <c r="A457" t="s">
        <v>11</v>
      </c>
      <c r="B457" t="s">
        <v>39</v>
      </c>
      <c r="C457" t="str">
        <f>VLOOKUP(Table1[[#This Row],[customer_ID]],'Company Names'!A:B,2,0)</f>
        <v>Schmitt Inc</v>
      </c>
      <c r="D457">
        <v>1796958572</v>
      </c>
      <c r="E457" s="1">
        <v>43912</v>
      </c>
      <c r="F457" s="1">
        <v>43942</v>
      </c>
      <c r="G457">
        <v>4261</v>
      </c>
      <c r="H457">
        <v>0</v>
      </c>
      <c r="I457" t="str">
        <f>IF(Table1[[#This Row],[disputed]]=1,"Yes","No")</f>
        <v>No</v>
      </c>
      <c r="J457">
        <v>0</v>
      </c>
      <c r="K457" t="str">
        <f>IF(Table1[[#This Row],[disputed]]=0, "no dispute", IF(Table1[[#This Row],[dispute_loss]]=0, "won","lost"))</f>
        <v>no dispute</v>
      </c>
      <c r="L457" s="1">
        <v>43937</v>
      </c>
      <c r="M457">
        <v>25</v>
      </c>
      <c r="N457">
        <v>0</v>
      </c>
    </row>
    <row r="458" spans="1:14" x14ac:dyDescent="0.3">
      <c r="A458" t="s">
        <v>13</v>
      </c>
      <c r="B458" t="s">
        <v>66</v>
      </c>
      <c r="C458" t="str">
        <f>VLOOKUP(Table1[[#This Row],[customer_ID]],'Company Names'!A:B,2,0)</f>
        <v>Bednar Group</v>
      </c>
      <c r="D458">
        <v>1801620782</v>
      </c>
      <c r="E458" s="1">
        <v>44422</v>
      </c>
      <c r="F458" s="1">
        <v>44452</v>
      </c>
      <c r="G458">
        <v>7844</v>
      </c>
      <c r="H458">
        <v>0</v>
      </c>
      <c r="I458" t="str">
        <f>IF(Table1[[#This Row],[disputed]]=1,"Yes","No")</f>
        <v>No</v>
      </c>
      <c r="J458">
        <v>0</v>
      </c>
      <c r="K458" t="str">
        <f>IF(Table1[[#This Row],[disputed]]=0, "no dispute", IF(Table1[[#This Row],[dispute_loss]]=0, "won","lost"))</f>
        <v>no dispute</v>
      </c>
      <c r="L458" s="1">
        <v>44423</v>
      </c>
      <c r="M458">
        <v>1</v>
      </c>
      <c r="N458">
        <v>0</v>
      </c>
    </row>
    <row r="459" spans="1:14" x14ac:dyDescent="0.3">
      <c r="A459" t="s">
        <v>20</v>
      </c>
      <c r="B459" t="s">
        <v>43</v>
      </c>
      <c r="C459" t="str">
        <f>VLOOKUP(Table1[[#This Row],[customer_ID]],'Company Names'!A:B,2,0)</f>
        <v>Spinka, Bogisich and Pouros</v>
      </c>
      <c r="D459">
        <v>1826457023</v>
      </c>
      <c r="E459" s="1">
        <v>44509</v>
      </c>
      <c r="F459" s="1">
        <v>44539</v>
      </c>
      <c r="G459">
        <v>7293</v>
      </c>
      <c r="H459">
        <v>1</v>
      </c>
      <c r="I459" t="str">
        <f>IF(Table1[[#This Row],[disputed]]=1,"Yes","No")</f>
        <v>Yes</v>
      </c>
      <c r="J459">
        <v>0</v>
      </c>
      <c r="K459" t="str">
        <f>IF(Table1[[#This Row],[disputed]]=0, "no dispute", IF(Table1[[#This Row],[dispute_loss]]=0, "won","lost"))</f>
        <v>won</v>
      </c>
      <c r="L459" s="1">
        <v>44524</v>
      </c>
      <c r="M459">
        <v>15</v>
      </c>
      <c r="N459">
        <v>0</v>
      </c>
    </row>
    <row r="460" spans="1:14" x14ac:dyDescent="0.3">
      <c r="A460" t="s">
        <v>22</v>
      </c>
      <c r="B460" t="s">
        <v>26</v>
      </c>
      <c r="C460" t="str">
        <f>VLOOKUP(Table1[[#This Row],[customer_ID]],'Company Names'!A:B,2,0)</f>
        <v>Medhurst, Runolfsdottir and Kris</v>
      </c>
      <c r="D460">
        <v>1826544220</v>
      </c>
      <c r="E460" s="1">
        <v>44027</v>
      </c>
      <c r="F460" s="1">
        <v>44057</v>
      </c>
      <c r="G460">
        <v>4865</v>
      </c>
      <c r="H460">
        <v>0</v>
      </c>
      <c r="I460" t="str">
        <f>IF(Table1[[#This Row],[disputed]]=1,"Yes","No")</f>
        <v>No</v>
      </c>
      <c r="J460">
        <v>0</v>
      </c>
      <c r="K460" t="str">
        <f>IF(Table1[[#This Row],[disputed]]=0, "no dispute", IF(Table1[[#This Row],[dispute_loss]]=0, "won","lost"))</f>
        <v>no dispute</v>
      </c>
      <c r="L460" s="1">
        <v>44042</v>
      </c>
      <c r="M460">
        <v>15</v>
      </c>
      <c r="N460">
        <v>0</v>
      </c>
    </row>
    <row r="461" spans="1:14" x14ac:dyDescent="0.3">
      <c r="A461" t="s">
        <v>17</v>
      </c>
      <c r="B461" t="s">
        <v>77</v>
      </c>
      <c r="C461" t="str">
        <f>VLOOKUP(Table1[[#This Row],[customer_ID]],'Company Names'!A:B,2,0)</f>
        <v>Daniel - Deckow</v>
      </c>
      <c r="D461">
        <v>1829655163</v>
      </c>
      <c r="E461" s="1">
        <v>44509</v>
      </c>
      <c r="F461" s="1">
        <v>44539</v>
      </c>
      <c r="G461">
        <v>5628</v>
      </c>
      <c r="H461">
        <v>0</v>
      </c>
      <c r="I461" t="str">
        <f>IF(Table1[[#This Row],[disputed]]=1,"Yes","No")</f>
        <v>No</v>
      </c>
      <c r="J461">
        <v>0</v>
      </c>
      <c r="K461" t="str">
        <f>IF(Table1[[#This Row],[disputed]]=0, "no dispute", IF(Table1[[#This Row],[dispute_loss]]=0, "won","lost"))</f>
        <v>no dispute</v>
      </c>
      <c r="L461" s="1">
        <v>44511</v>
      </c>
      <c r="M461">
        <v>2</v>
      </c>
      <c r="N461">
        <v>0</v>
      </c>
    </row>
    <row r="462" spans="1:14" x14ac:dyDescent="0.3">
      <c r="A462" t="s">
        <v>17</v>
      </c>
      <c r="B462" t="s">
        <v>42</v>
      </c>
      <c r="C462" t="str">
        <f>VLOOKUP(Table1[[#This Row],[customer_ID]],'Company Names'!A:B,2,0)</f>
        <v>Ortiz - Schiller</v>
      </c>
      <c r="D462">
        <v>1838230354</v>
      </c>
      <c r="E462" s="1">
        <v>43931</v>
      </c>
      <c r="F462" s="1">
        <v>43961</v>
      </c>
      <c r="G462">
        <v>5956</v>
      </c>
      <c r="H462">
        <v>1</v>
      </c>
      <c r="I462" t="str">
        <f>IF(Table1[[#This Row],[disputed]]=1,"Yes","No")</f>
        <v>Yes</v>
      </c>
      <c r="J462">
        <v>1</v>
      </c>
      <c r="K462" t="str">
        <f>IF(Table1[[#This Row],[disputed]]=0, "no dispute", IF(Table1[[#This Row],[dispute_loss]]=0, "won","lost"))</f>
        <v>lost</v>
      </c>
      <c r="L462" s="1">
        <v>43985</v>
      </c>
      <c r="M462">
        <v>54</v>
      </c>
      <c r="N462">
        <v>24</v>
      </c>
    </row>
    <row r="463" spans="1:14" x14ac:dyDescent="0.3">
      <c r="A463" t="s">
        <v>13</v>
      </c>
      <c r="B463" t="s">
        <v>75</v>
      </c>
      <c r="C463" t="str">
        <f>VLOOKUP(Table1[[#This Row],[customer_ID]],'Company Names'!A:B,2,0)</f>
        <v>Metz, Gottlieb and Effertz</v>
      </c>
      <c r="D463">
        <v>8732948590</v>
      </c>
      <c r="E463" s="1">
        <v>43971</v>
      </c>
      <c r="F463" s="1">
        <v>44001</v>
      </c>
      <c r="G463">
        <v>6577</v>
      </c>
      <c r="H463">
        <v>1</v>
      </c>
      <c r="I463" t="str">
        <f>IF(Table1[[#This Row],[disputed]]=1,"Yes","No")</f>
        <v>Yes</v>
      </c>
      <c r="J463">
        <v>0</v>
      </c>
      <c r="K463" t="str">
        <f>IF(Table1[[#This Row],[disputed]]=0, "no dispute", IF(Table1[[#This Row],[dispute_loss]]=0, "won","lost"))</f>
        <v>won</v>
      </c>
      <c r="L463" s="1">
        <v>44009</v>
      </c>
      <c r="M463">
        <v>38</v>
      </c>
      <c r="N463">
        <v>8</v>
      </c>
    </row>
    <row r="464" spans="1:14" x14ac:dyDescent="0.3">
      <c r="A464" t="s">
        <v>22</v>
      </c>
      <c r="B464" t="s">
        <v>53</v>
      </c>
      <c r="C464" t="str">
        <f>VLOOKUP(Table1[[#This Row],[customer_ID]],'Company Names'!A:B,2,0)</f>
        <v>Balistreri - Barrows</v>
      </c>
      <c r="D464">
        <v>1839830620</v>
      </c>
      <c r="E464" s="1">
        <v>44513</v>
      </c>
      <c r="F464" s="1">
        <v>44543</v>
      </c>
      <c r="G464">
        <v>4456</v>
      </c>
      <c r="H464">
        <v>0</v>
      </c>
      <c r="I464" t="str">
        <f>IF(Table1[[#This Row],[disputed]]=1,"Yes","No")</f>
        <v>No</v>
      </c>
      <c r="J464">
        <v>0</v>
      </c>
      <c r="K464" t="str">
        <f>IF(Table1[[#This Row],[disputed]]=0, "no dispute", IF(Table1[[#This Row],[dispute_loss]]=0, "won","lost"))</f>
        <v>no dispute</v>
      </c>
      <c r="L464" s="1">
        <v>44546</v>
      </c>
      <c r="M464">
        <v>33</v>
      </c>
      <c r="N464">
        <v>3</v>
      </c>
    </row>
    <row r="465" spans="1:14" x14ac:dyDescent="0.3">
      <c r="A465" t="s">
        <v>13</v>
      </c>
      <c r="B465" t="s">
        <v>32</v>
      </c>
      <c r="C465" t="str">
        <f>VLOOKUP(Table1[[#This Row],[customer_ID]],'Company Names'!A:B,2,0)</f>
        <v>Nolan Group</v>
      </c>
      <c r="D465">
        <v>1102283094</v>
      </c>
      <c r="E465" s="1">
        <v>43972</v>
      </c>
      <c r="F465" s="1">
        <v>44002</v>
      </c>
      <c r="G465">
        <v>8481</v>
      </c>
      <c r="H465">
        <v>1</v>
      </c>
      <c r="I465" t="str">
        <f>IF(Table1[[#This Row],[disputed]]=1,"Yes","No")</f>
        <v>Yes</v>
      </c>
      <c r="J465">
        <v>0</v>
      </c>
      <c r="K465" t="str">
        <f>IF(Table1[[#This Row],[disputed]]=0, "no dispute", IF(Table1[[#This Row],[dispute_loss]]=0, "won","lost"))</f>
        <v>won</v>
      </c>
      <c r="L465" s="1">
        <v>44001</v>
      </c>
      <c r="M465">
        <v>29</v>
      </c>
      <c r="N465">
        <v>0</v>
      </c>
    </row>
    <row r="466" spans="1:14" x14ac:dyDescent="0.3">
      <c r="A466" t="s">
        <v>13</v>
      </c>
      <c r="B466" t="s">
        <v>62</v>
      </c>
      <c r="C466" t="str">
        <f>VLOOKUP(Table1[[#This Row],[customer_ID]],'Company Names'!A:B,2,0)</f>
        <v>Bosco, Gutkowski and Strosin</v>
      </c>
      <c r="D466">
        <v>1841884225</v>
      </c>
      <c r="E466" s="1">
        <v>44508</v>
      </c>
      <c r="F466" s="1">
        <v>44538</v>
      </c>
      <c r="G466">
        <v>8604</v>
      </c>
      <c r="H466">
        <v>0</v>
      </c>
      <c r="I466" t="str">
        <f>IF(Table1[[#This Row],[disputed]]=1,"Yes","No")</f>
        <v>No</v>
      </c>
      <c r="J466">
        <v>0</v>
      </c>
      <c r="K466" t="str">
        <f>IF(Table1[[#This Row],[disputed]]=0, "no dispute", IF(Table1[[#This Row],[dispute_loss]]=0, "won","lost"))</f>
        <v>no dispute</v>
      </c>
      <c r="L466" s="1">
        <v>44526</v>
      </c>
      <c r="M466">
        <v>18</v>
      </c>
      <c r="N466">
        <v>0</v>
      </c>
    </row>
    <row r="467" spans="1:14" x14ac:dyDescent="0.3">
      <c r="A467" t="s">
        <v>13</v>
      </c>
      <c r="B467" t="s">
        <v>27</v>
      </c>
      <c r="C467" t="str">
        <f>VLOOKUP(Table1[[#This Row],[customer_ID]],'Company Names'!A:B,2,0)</f>
        <v>Ryan Inc</v>
      </c>
      <c r="D467">
        <v>1842693179</v>
      </c>
      <c r="E467" s="1">
        <v>43976</v>
      </c>
      <c r="F467" s="1">
        <v>44006</v>
      </c>
      <c r="G467">
        <v>6835</v>
      </c>
      <c r="H467">
        <v>0</v>
      </c>
      <c r="I467" t="str">
        <f>IF(Table1[[#This Row],[disputed]]=1,"Yes","No")</f>
        <v>No</v>
      </c>
      <c r="J467">
        <v>0</v>
      </c>
      <c r="K467" t="str">
        <f>IF(Table1[[#This Row],[disputed]]=0, "no dispute", IF(Table1[[#This Row],[dispute_loss]]=0, "won","lost"))</f>
        <v>no dispute</v>
      </c>
      <c r="L467" s="1">
        <v>43992</v>
      </c>
      <c r="M467">
        <v>16</v>
      </c>
      <c r="N467">
        <v>0</v>
      </c>
    </row>
    <row r="468" spans="1:14" x14ac:dyDescent="0.3">
      <c r="A468" t="s">
        <v>20</v>
      </c>
      <c r="B468" t="s">
        <v>107</v>
      </c>
      <c r="C468" t="str">
        <f>VLOOKUP(Table1[[#This Row],[customer_ID]],'Company Names'!A:B,2,0)</f>
        <v>Ernser Inc</v>
      </c>
      <c r="D468">
        <v>1850105221</v>
      </c>
      <c r="E468" s="1">
        <v>43999</v>
      </c>
      <c r="F468" s="1">
        <v>44029</v>
      </c>
      <c r="G468">
        <v>803</v>
      </c>
      <c r="H468">
        <v>0</v>
      </c>
      <c r="I468" t="str">
        <f>IF(Table1[[#This Row],[disputed]]=1,"Yes","No")</f>
        <v>No</v>
      </c>
      <c r="J468">
        <v>0</v>
      </c>
      <c r="K468" t="str">
        <f>IF(Table1[[#This Row],[disputed]]=0, "no dispute", IF(Table1[[#This Row],[dispute_loss]]=0, "won","lost"))</f>
        <v>no dispute</v>
      </c>
      <c r="L468" s="1">
        <v>44014</v>
      </c>
      <c r="M468">
        <v>15</v>
      </c>
      <c r="N468">
        <v>0</v>
      </c>
    </row>
    <row r="469" spans="1:14" x14ac:dyDescent="0.3">
      <c r="A469" t="s">
        <v>20</v>
      </c>
      <c r="B469" t="s">
        <v>111</v>
      </c>
      <c r="C469" t="str">
        <f>VLOOKUP(Table1[[#This Row],[customer_ID]],'Company Names'!A:B,2,0)</f>
        <v>Kunze - Bednar</v>
      </c>
      <c r="D469">
        <v>1851875591</v>
      </c>
      <c r="E469" s="1">
        <v>43986</v>
      </c>
      <c r="F469" s="1">
        <v>44016</v>
      </c>
      <c r="G469">
        <v>5709</v>
      </c>
      <c r="H469">
        <v>0</v>
      </c>
      <c r="I469" t="str">
        <f>IF(Table1[[#This Row],[disputed]]=1,"Yes","No")</f>
        <v>No</v>
      </c>
      <c r="J469">
        <v>0</v>
      </c>
      <c r="K469" t="str">
        <f>IF(Table1[[#This Row],[disputed]]=0, "no dispute", IF(Table1[[#This Row],[dispute_loss]]=0, "won","lost"))</f>
        <v>no dispute</v>
      </c>
      <c r="L469" s="1">
        <v>44035</v>
      </c>
      <c r="M469">
        <v>49</v>
      </c>
      <c r="N469">
        <v>19</v>
      </c>
    </row>
    <row r="470" spans="1:14" x14ac:dyDescent="0.3">
      <c r="A470" t="s">
        <v>22</v>
      </c>
      <c r="B470" t="s">
        <v>89</v>
      </c>
      <c r="C470" t="str">
        <f>VLOOKUP(Table1[[#This Row],[customer_ID]],'Company Names'!A:B,2,0)</f>
        <v>Lynch - Lebsack</v>
      </c>
      <c r="D470">
        <v>1853598981</v>
      </c>
      <c r="E470" s="1">
        <v>44086</v>
      </c>
      <c r="F470" s="1">
        <v>44116</v>
      </c>
      <c r="G470">
        <v>6186</v>
      </c>
      <c r="H470">
        <v>1</v>
      </c>
      <c r="I470" t="str">
        <f>IF(Table1[[#This Row],[disputed]]=1,"Yes","No")</f>
        <v>Yes</v>
      </c>
      <c r="J470">
        <v>0</v>
      </c>
      <c r="K470" t="str">
        <f>IF(Table1[[#This Row],[disputed]]=0, "no dispute", IF(Table1[[#This Row],[dispute_loss]]=0, "won","lost"))</f>
        <v>won</v>
      </c>
      <c r="L470" s="1">
        <v>44135</v>
      </c>
      <c r="M470">
        <v>49</v>
      </c>
      <c r="N470">
        <v>19</v>
      </c>
    </row>
    <row r="471" spans="1:14" x14ac:dyDescent="0.3">
      <c r="A471" t="s">
        <v>11</v>
      </c>
      <c r="B471" t="s">
        <v>54</v>
      </c>
      <c r="C471" t="str">
        <f>VLOOKUP(Table1[[#This Row],[customer_ID]],'Company Names'!A:B,2,0)</f>
        <v>Emmerich - Swift</v>
      </c>
      <c r="D471">
        <v>1853646712</v>
      </c>
      <c r="E471" s="1">
        <v>44508</v>
      </c>
      <c r="F471" s="1">
        <v>44538</v>
      </c>
      <c r="G471">
        <v>8147</v>
      </c>
      <c r="H471">
        <v>0</v>
      </c>
      <c r="I471" t="str">
        <f>IF(Table1[[#This Row],[disputed]]=1,"Yes","No")</f>
        <v>No</v>
      </c>
      <c r="J471">
        <v>0</v>
      </c>
      <c r="K471" t="str">
        <f>IF(Table1[[#This Row],[disputed]]=0, "no dispute", IF(Table1[[#This Row],[dispute_loss]]=0, "won","lost"))</f>
        <v>no dispute</v>
      </c>
      <c r="L471" s="1">
        <v>44520</v>
      </c>
      <c r="M471">
        <v>12</v>
      </c>
      <c r="N471">
        <v>0</v>
      </c>
    </row>
    <row r="472" spans="1:14" x14ac:dyDescent="0.3">
      <c r="A472" t="s">
        <v>22</v>
      </c>
      <c r="B472" t="s">
        <v>26</v>
      </c>
      <c r="C472" t="str">
        <f>VLOOKUP(Table1[[#This Row],[customer_ID]],'Company Names'!A:B,2,0)</f>
        <v>Medhurst, Runolfsdottir and Kris</v>
      </c>
      <c r="D472">
        <v>1854369389</v>
      </c>
      <c r="E472" s="1">
        <v>44029</v>
      </c>
      <c r="F472" s="1">
        <v>44059</v>
      </c>
      <c r="G472">
        <v>5621</v>
      </c>
      <c r="H472">
        <v>0</v>
      </c>
      <c r="I472" t="str">
        <f>IF(Table1[[#This Row],[disputed]]=1,"Yes","No")</f>
        <v>No</v>
      </c>
      <c r="J472">
        <v>0</v>
      </c>
      <c r="K472" t="str">
        <f>IF(Table1[[#This Row],[disputed]]=0, "no dispute", IF(Table1[[#This Row],[dispute_loss]]=0, "won","lost"))</f>
        <v>no dispute</v>
      </c>
      <c r="L472" s="1">
        <v>44052</v>
      </c>
      <c r="M472">
        <v>23</v>
      </c>
      <c r="N472">
        <v>0</v>
      </c>
    </row>
    <row r="473" spans="1:14" x14ac:dyDescent="0.3">
      <c r="A473" t="s">
        <v>11</v>
      </c>
      <c r="B473" t="s">
        <v>48</v>
      </c>
      <c r="C473" t="str">
        <f>VLOOKUP(Table1[[#This Row],[customer_ID]],'Company Names'!A:B,2,0)</f>
        <v>Hauck Group</v>
      </c>
      <c r="D473">
        <v>1854927312</v>
      </c>
      <c r="E473" s="1">
        <v>44516</v>
      </c>
      <c r="F473" s="1">
        <v>44546</v>
      </c>
      <c r="G473">
        <v>5712</v>
      </c>
      <c r="H473">
        <v>0</v>
      </c>
      <c r="I473" t="str">
        <f>IF(Table1[[#This Row],[disputed]]=1,"Yes","No")</f>
        <v>No</v>
      </c>
      <c r="J473">
        <v>0</v>
      </c>
      <c r="K473" t="str">
        <f>IF(Table1[[#This Row],[disputed]]=0, "no dispute", IF(Table1[[#This Row],[dispute_loss]]=0, "won","lost"))</f>
        <v>no dispute</v>
      </c>
      <c r="L473" s="1">
        <v>44539</v>
      </c>
      <c r="M473">
        <v>23</v>
      </c>
      <c r="N473">
        <v>0</v>
      </c>
    </row>
    <row r="474" spans="1:14" x14ac:dyDescent="0.3">
      <c r="A474" t="s">
        <v>11</v>
      </c>
      <c r="B474" t="s">
        <v>73</v>
      </c>
      <c r="C474" t="str">
        <f>VLOOKUP(Table1[[#This Row],[customer_ID]],'Company Names'!A:B,2,0)</f>
        <v>Rau, Hodkiewicz and Bauch</v>
      </c>
      <c r="D474">
        <v>1857536288</v>
      </c>
      <c r="E474" s="1">
        <v>43991</v>
      </c>
      <c r="F474" s="1">
        <v>44021</v>
      </c>
      <c r="G474">
        <v>6499</v>
      </c>
      <c r="H474">
        <v>0</v>
      </c>
      <c r="I474" t="str">
        <f>IF(Table1[[#This Row],[disputed]]=1,"Yes","No")</f>
        <v>No</v>
      </c>
      <c r="J474">
        <v>0</v>
      </c>
      <c r="K474" t="str">
        <f>IF(Table1[[#This Row],[disputed]]=0, "no dispute", IF(Table1[[#This Row],[dispute_loss]]=0, "won","lost"))</f>
        <v>no dispute</v>
      </c>
      <c r="L474" s="1">
        <v>44013</v>
      </c>
      <c r="M474">
        <v>22</v>
      </c>
      <c r="N474">
        <v>0</v>
      </c>
    </row>
    <row r="475" spans="1:14" x14ac:dyDescent="0.3">
      <c r="A475" t="s">
        <v>20</v>
      </c>
      <c r="B475" t="s">
        <v>63</v>
      </c>
      <c r="C475" t="str">
        <f>VLOOKUP(Table1[[#This Row],[customer_ID]],'Company Names'!A:B,2,0)</f>
        <v>Hauck - Hodkiewicz</v>
      </c>
      <c r="D475">
        <v>1858692476</v>
      </c>
      <c r="E475" s="1">
        <v>44352</v>
      </c>
      <c r="F475" s="1">
        <v>44382</v>
      </c>
      <c r="G475">
        <v>4307</v>
      </c>
      <c r="H475">
        <v>1</v>
      </c>
      <c r="I475" t="str">
        <f>IF(Table1[[#This Row],[disputed]]=1,"Yes","No")</f>
        <v>Yes</v>
      </c>
      <c r="J475">
        <v>0</v>
      </c>
      <c r="K475" t="str">
        <f>IF(Table1[[#This Row],[disputed]]=0, "no dispute", IF(Table1[[#This Row],[dispute_loss]]=0, "won","lost"))</f>
        <v>won</v>
      </c>
      <c r="L475" s="1">
        <v>44411</v>
      </c>
      <c r="M475">
        <v>59</v>
      </c>
      <c r="N475">
        <v>29</v>
      </c>
    </row>
    <row r="476" spans="1:14" x14ac:dyDescent="0.3">
      <c r="A476" t="s">
        <v>11</v>
      </c>
      <c r="B476" t="s">
        <v>50</v>
      </c>
      <c r="C476" t="str">
        <f>VLOOKUP(Table1[[#This Row],[customer_ID]],'Company Names'!A:B,2,0)</f>
        <v>Rutherford, McGlynn and Kling</v>
      </c>
      <c r="D476">
        <v>1863257564</v>
      </c>
      <c r="E476" s="1">
        <v>44013</v>
      </c>
      <c r="F476" s="1">
        <v>44043</v>
      </c>
      <c r="G476">
        <v>7269</v>
      </c>
      <c r="H476">
        <v>0</v>
      </c>
      <c r="I476" t="str">
        <f>IF(Table1[[#This Row],[disputed]]=1,"Yes","No")</f>
        <v>No</v>
      </c>
      <c r="J476">
        <v>0</v>
      </c>
      <c r="K476" t="str">
        <f>IF(Table1[[#This Row],[disputed]]=0, "no dispute", IF(Table1[[#This Row],[dispute_loss]]=0, "won","lost"))</f>
        <v>no dispute</v>
      </c>
      <c r="L476" s="1">
        <v>44041</v>
      </c>
      <c r="M476">
        <v>28</v>
      </c>
      <c r="N476">
        <v>0</v>
      </c>
    </row>
    <row r="477" spans="1:14" x14ac:dyDescent="0.3">
      <c r="A477" t="s">
        <v>22</v>
      </c>
      <c r="B477" t="s">
        <v>96</v>
      </c>
      <c r="C477" t="str">
        <f>VLOOKUP(Table1[[#This Row],[customer_ID]],'Company Names'!A:B,2,0)</f>
        <v>Schuppe Inc</v>
      </c>
      <c r="D477">
        <v>1867249429</v>
      </c>
      <c r="E477" s="1">
        <v>44515</v>
      </c>
      <c r="F477" s="1">
        <v>44545</v>
      </c>
      <c r="G477">
        <v>4606</v>
      </c>
      <c r="H477">
        <v>0</v>
      </c>
      <c r="I477" t="str">
        <f>IF(Table1[[#This Row],[disputed]]=1,"Yes","No")</f>
        <v>No</v>
      </c>
      <c r="J477">
        <v>0</v>
      </c>
      <c r="K477" t="str">
        <f>IF(Table1[[#This Row],[disputed]]=0, "no dispute", IF(Table1[[#This Row],[dispute_loss]]=0, "won","lost"))</f>
        <v>no dispute</v>
      </c>
      <c r="L477" s="1">
        <v>44538</v>
      </c>
      <c r="M477">
        <v>23</v>
      </c>
      <c r="N477">
        <v>0</v>
      </c>
    </row>
    <row r="478" spans="1:14" x14ac:dyDescent="0.3">
      <c r="A478" t="s">
        <v>13</v>
      </c>
      <c r="B478" t="s">
        <v>95</v>
      </c>
      <c r="C478" t="str">
        <f>VLOOKUP(Table1[[#This Row],[customer_ID]],'Company Names'!A:B,2,0)</f>
        <v>Rempel - Morar</v>
      </c>
      <c r="D478">
        <v>1879423925</v>
      </c>
      <c r="E478" s="1">
        <v>43950</v>
      </c>
      <c r="F478" s="1">
        <v>43980</v>
      </c>
      <c r="G478">
        <v>6545</v>
      </c>
      <c r="H478">
        <v>0</v>
      </c>
      <c r="I478" t="str">
        <f>IF(Table1[[#This Row],[disputed]]=1,"Yes","No")</f>
        <v>No</v>
      </c>
      <c r="J478">
        <v>0</v>
      </c>
      <c r="K478" t="str">
        <f>IF(Table1[[#This Row],[disputed]]=0, "no dispute", IF(Table1[[#This Row],[dispute_loss]]=0, "won","lost"))</f>
        <v>no dispute</v>
      </c>
      <c r="L478" s="1">
        <v>43983</v>
      </c>
      <c r="M478">
        <v>33</v>
      </c>
      <c r="N478">
        <v>3</v>
      </c>
    </row>
    <row r="479" spans="1:14" x14ac:dyDescent="0.3">
      <c r="A479" t="s">
        <v>11</v>
      </c>
      <c r="B479" t="s">
        <v>39</v>
      </c>
      <c r="C479" t="str">
        <f>VLOOKUP(Table1[[#This Row],[customer_ID]],'Company Names'!A:B,2,0)</f>
        <v>Schmitt Inc</v>
      </c>
      <c r="D479">
        <v>1887027624</v>
      </c>
      <c r="E479" s="1">
        <v>44063</v>
      </c>
      <c r="F479" s="1">
        <v>44093</v>
      </c>
      <c r="G479">
        <v>6158</v>
      </c>
      <c r="H479">
        <v>0</v>
      </c>
      <c r="I479" t="str">
        <f>IF(Table1[[#This Row],[disputed]]=1,"Yes","No")</f>
        <v>No</v>
      </c>
      <c r="J479">
        <v>0</v>
      </c>
      <c r="K479" t="str">
        <f>IF(Table1[[#This Row],[disputed]]=0, "no dispute", IF(Table1[[#This Row],[dispute_loss]]=0, "won","lost"))</f>
        <v>no dispute</v>
      </c>
      <c r="L479" s="1">
        <v>44079</v>
      </c>
      <c r="M479">
        <v>16</v>
      </c>
      <c r="N479">
        <v>0</v>
      </c>
    </row>
    <row r="480" spans="1:14" x14ac:dyDescent="0.3">
      <c r="A480" t="s">
        <v>20</v>
      </c>
      <c r="B480" t="s">
        <v>81</v>
      </c>
      <c r="C480" t="str">
        <f>VLOOKUP(Table1[[#This Row],[customer_ID]],'Company Names'!A:B,2,0)</f>
        <v>Rowe and Sons</v>
      </c>
      <c r="D480">
        <v>1889308921</v>
      </c>
      <c r="E480" s="1">
        <v>44167</v>
      </c>
      <c r="F480" s="1">
        <v>44197</v>
      </c>
      <c r="G480">
        <v>2350</v>
      </c>
      <c r="H480">
        <v>0</v>
      </c>
      <c r="I480" t="str">
        <f>IF(Table1[[#This Row],[disputed]]=1,"Yes","No")</f>
        <v>No</v>
      </c>
      <c r="J480">
        <v>0</v>
      </c>
      <c r="K480" t="str">
        <f>IF(Table1[[#This Row],[disputed]]=0, "no dispute", IF(Table1[[#This Row],[dispute_loss]]=0, "won","lost"))</f>
        <v>no dispute</v>
      </c>
      <c r="L480" s="1">
        <v>44179</v>
      </c>
      <c r="M480">
        <v>12</v>
      </c>
      <c r="N480">
        <v>0</v>
      </c>
    </row>
    <row r="481" spans="1:14" x14ac:dyDescent="0.3">
      <c r="A481" t="s">
        <v>11</v>
      </c>
      <c r="B481" t="s">
        <v>114</v>
      </c>
      <c r="C481" t="str">
        <f>VLOOKUP(Table1[[#This Row],[customer_ID]],'Company Names'!A:B,2,0)</f>
        <v>Davis and Sons</v>
      </c>
      <c r="D481">
        <v>1890815777</v>
      </c>
      <c r="E481" s="1">
        <v>44426</v>
      </c>
      <c r="F481" s="1">
        <v>44456</v>
      </c>
      <c r="G481">
        <v>6171</v>
      </c>
      <c r="H481">
        <v>0</v>
      </c>
      <c r="I481" t="str">
        <f>IF(Table1[[#This Row],[disputed]]=1,"Yes","No")</f>
        <v>No</v>
      </c>
      <c r="J481">
        <v>0</v>
      </c>
      <c r="K481" t="str">
        <f>IF(Table1[[#This Row],[disputed]]=0, "no dispute", IF(Table1[[#This Row],[dispute_loss]]=0, "won","lost"))</f>
        <v>no dispute</v>
      </c>
      <c r="L481" s="1">
        <v>44458</v>
      </c>
      <c r="M481">
        <v>32</v>
      </c>
      <c r="N481">
        <v>2</v>
      </c>
    </row>
    <row r="482" spans="1:14" x14ac:dyDescent="0.3">
      <c r="A482" t="s">
        <v>11</v>
      </c>
      <c r="B482" t="s">
        <v>50</v>
      </c>
      <c r="C482" t="str">
        <f>VLOOKUP(Table1[[#This Row],[customer_ID]],'Company Names'!A:B,2,0)</f>
        <v>Rutherford, McGlynn and Kling</v>
      </c>
      <c r="D482">
        <v>1893700854</v>
      </c>
      <c r="E482" s="1">
        <v>44369</v>
      </c>
      <c r="F482" s="1">
        <v>44399</v>
      </c>
      <c r="G482">
        <v>6120</v>
      </c>
      <c r="H482">
        <v>0</v>
      </c>
      <c r="I482" t="str">
        <f>IF(Table1[[#This Row],[disputed]]=1,"Yes","No")</f>
        <v>No</v>
      </c>
      <c r="J482">
        <v>0</v>
      </c>
      <c r="K482" t="str">
        <f>IF(Table1[[#This Row],[disputed]]=0, "no dispute", IF(Table1[[#This Row],[dispute_loss]]=0, "won","lost"))</f>
        <v>no dispute</v>
      </c>
      <c r="L482" s="1">
        <v>44399</v>
      </c>
      <c r="M482">
        <v>30</v>
      </c>
      <c r="N482">
        <v>0</v>
      </c>
    </row>
    <row r="483" spans="1:14" x14ac:dyDescent="0.3">
      <c r="A483" t="s">
        <v>13</v>
      </c>
      <c r="B483" t="s">
        <v>106</v>
      </c>
      <c r="C483" t="str">
        <f>VLOOKUP(Table1[[#This Row],[customer_ID]],'Company Names'!A:B,2,0)</f>
        <v>Leffler - Greenfelder</v>
      </c>
      <c r="D483">
        <v>1898422054</v>
      </c>
      <c r="E483" s="1">
        <v>44323</v>
      </c>
      <c r="F483" s="1">
        <v>44353</v>
      </c>
      <c r="G483">
        <v>6113</v>
      </c>
      <c r="H483">
        <v>0</v>
      </c>
      <c r="I483" t="str">
        <f>IF(Table1[[#This Row],[disputed]]=1,"Yes","No")</f>
        <v>No</v>
      </c>
      <c r="J483">
        <v>0</v>
      </c>
      <c r="K483" t="str">
        <f>IF(Table1[[#This Row],[disputed]]=0, "no dispute", IF(Table1[[#This Row],[dispute_loss]]=0, "won","lost"))</f>
        <v>no dispute</v>
      </c>
      <c r="L483" s="1">
        <v>44370</v>
      </c>
      <c r="M483">
        <v>47</v>
      </c>
      <c r="N483">
        <v>17</v>
      </c>
    </row>
    <row r="484" spans="1:14" x14ac:dyDescent="0.3">
      <c r="A484" t="s">
        <v>22</v>
      </c>
      <c r="B484" t="s">
        <v>89</v>
      </c>
      <c r="C484" t="str">
        <f>VLOOKUP(Table1[[#This Row],[customer_ID]],'Company Names'!A:B,2,0)</f>
        <v>Lynch - Lebsack</v>
      </c>
      <c r="D484">
        <v>1899442732</v>
      </c>
      <c r="E484" s="1">
        <v>43872</v>
      </c>
      <c r="F484" s="1">
        <v>43902</v>
      </c>
      <c r="G484">
        <v>4500</v>
      </c>
      <c r="H484">
        <v>0</v>
      </c>
      <c r="I484" t="str">
        <f>IF(Table1[[#This Row],[disputed]]=1,"Yes","No")</f>
        <v>No</v>
      </c>
      <c r="J484">
        <v>0</v>
      </c>
      <c r="K484" t="str">
        <f>IF(Table1[[#This Row],[disputed]]=0, "no dispute", IF(Table1[[#This Row],[dispute_loss]]=0, "won","lost"))</f>
        <v>no dispute</v>
      </c>
      <c r="L484" s="1">
        <v>43911</v>
      </c>
      <c r="M484">
        <v>39</v>
      </c>
      <c r="N484">
        <v>9</v>
      </c>
    </row>
    <row r="485" spans="1:14" x14ac:dyDescent="0.3">
      <c r="A485" t="s">
        <v>22</v>
      </c>
      <c r="B485" t="s">
        <v>89</v>
      </c>
      <c r="C485" t="str">
        <f>VLOOKUP(Table1[[#This Row],[customer_ID]],'Company Names'!A:B,2,0)</f>
        <v>Lynch - Lebsack</v>
      </c>
      <c r="D485">
        <v>1900323621</v>
      </c>
      <c r="E485" s="1">
        <v>44297</v>
      </c>
      <c r="F485" s="1">
        <v>44327</v>
      </c>
      <c r="G485">
        <v>4306</v>
      </c>
      <c r="H485">
        <v>0</v>
      </c>
      <c r="I485" t="str">
        <f>IF(Table1[[#This Row],[disputed]]=1,"Yes","No")</f>
        <v>No</v>
      </c>
      <c r="J485">
        <v>0</v>
      </c>
      <c r="K485" t="str">
        <f>IF(Table1[[#This Row],[disputed]]=0, "no dispute", IF(Table1[[#This Row],[dispute_loss]]=0, "won","lost"))</f>
        <v>no dispute</v>
      </c>
      <c r="L485" s="1">
        <v>44329</v>
      </c>
      <c r="M485">
        <v>32</v>
      </c>
      <c r="N485">
        <v>2</v>
      </c>
    </row>
    <row r="486" spans="1:14" x14ac:dyDescent="0.3">
      <c r="A486" t="s">
        <v>20</v>
      </c>
      <c r="B486" t="s">
        <v>81</v>
      </c>
      <c r="C486" t="str">
        <f>VLOOKUP(Table1[[#This Row],[customer_ID]],'Company Names'!A:B,2,0)</f>
        <v>Rowe and Sons</v>
      </c>
      <c r="D486">
        <v>1901766579</v>
      </c>
      <c r="E486" s="1">
        <v>43855</v>
      </c>
      <c r="F486" s="1">
        <v>43885</v>
      </c>
      <c r="G486">
        <v>755</v>
      </c>
      <c r="H486">
        <v>1</v>
      </c>
      <c r="I486" t="str">
        <f>IF(Table1[[#This Row],[disputed]]=1,"Yes","No")</f>
        <v>Yes</v>
      </c>
      <c r="J486">
        <v>0</v>
      </c>
      <c r="K486" t="str">
        <f>IF(Table1[[#This Row],[disputed]]=0, "no dispute", IF(Table1[[#This Row],[dispute_loss]]=0, "won","lost"))</f>
        <v>won</v>
      </c>
      <c r="L486" s="1">
        <v>43881</v>
      </c>
      <c r="M486">
        <v>26</v>
      </c>
      <c r="N486">
        <v>0</v>
      </c>
    </row>
    <row r="487" spans="1:14" x14ac:dyDescent="0.3">
      <c r="A487" t="s">
        <v>20</v>
      </c>
      <c r="B487" t="s">
        <v>21</v>
      </c>
      <c r="C487" t="str">
        <f>VLOOKUP(Table1[[#This Row],[customer_ID]],'Company Names'!A:B,2,0)</f>
        <v>Turner and Sons</v>
      </c>
      <c r="D487">
        <v>1903828465</v>
      </c>
      <c r="E487" s="1">
        <v>44347</v>
      </c>
      <c r="F487" s="1">
        <v>44377</v>
      </c>
      <c r="G487">
        <v>6235</v>
      </c>
      <c r="H487">
        <v>0</v>
      </c>
      <c r="I487" t="str">
        <f>IF(Table1[[#This Row],[disputed]]=1,"Yes","No")</f>
        <v>No</v>
      </c>
      <c r="J487">
        <v>0</v>
      </c>
      <c r="K487" t="str">
        <f>IF(Table1[[#This Row],[disputed]]=0, "no dispute", IF(Table1[[#This Row],[dispute_loss]]=0, "won","lost"))</f>
        <v>no dispute</v>
      </c>
      <c r="L487" s="1">
        <v>44385</v>
      </c>
      <c r="M487">
        <v>38</v>
      </c>
      <c r="N487">
        <v>8</v>
      </c>
    </row>
    <row r="488" spans="1:14" x14ac:dyDescent="0.3">
      <c r="A488" t="s">
        <v>13</v>
      </c>
      <c r="B488" t="s">
        <v>56</v>
      </c>
      <c r="C488" t="str">
        <f>VLOOKUP(Table1[[#This Row],[customer_ID]],'Company Names'!A:B,2,0)</f>
        <v>Nader - Dooley</v>
      </c>
      <c r="D488">
        <v>6034265548</v>
      </c>
      <c r="E488" s="1">
        <v>43972</v>
      </c>
      <c r="F488" s="1">
        <v>44002</v>
      </c>
      <c r="G488">
        <v>5554</v>
      </c>
      <c r="H488">
        <v>1</v>
      </c>
      <c r="I488" t="str">
        <f>IF(Table1[[#This Row],[disputed]]=1,"Yes","No")</f>
        <v>Yes</v>
      </c>
      <c r="J488">
        <v>1</v>
      </c>
      <c r="K488" t="str">
        <f>IF(Table1[[#This Row],[disputed]]=0, "no dispute", IF(Table1[[#This Row],[dispute_loss]]=0, "won","lost"))</f>
        <v>lost</v>
      </c>
      <c r="L488" s="1">
        <v>43999</v>
      </c>
      <c r="M488">
        <v>27</v>
      </c>
      <c r="N488">
        <v>0</v>
      </c>
    </row>
    <row r="489" spans="1:14" x14ac:dyDescent="0.3">
      <c r="A489" t="s">
        <v>13</v>
      </c>
      <c r="B489" t="s">
        <v>29</v>
      </c>
      <c r="C489" t="str">
        <f>VLOOKUP(Table1[[#This Row],[customer_ID]],'Company Names'!A:B,2,0)</f>
        <v>O'Conner - Botsford</v>
      </c>
      <c r="D489">
        <v>7022172137</v>
      </c>
      <c r="E489" s="1">
        <v>43972</v>
      </c>
      <c r="F489" s="1">
        <v>44002</v>
      </c>
      <c r="G489">
        <v>6333</v>
      </c>
      <c r="H489">
        <v>1</v>
      </c>
      <c r="I489" t="str">
        <f>IF(Table1[[#This Row],[disputed]]=1,"Yes","No")</f>
        <v>Yes</v>
      </c>
      <c r="J489">
        <v>0</v>
      </c>
      <c r="K489" t="str">
        <f>IF(Table1[[#This Row],[disputed]]=0, "no dispute", IF(Table1[[#This Row],[dispute_loss]]=0, "won","lost"))</f>
        <v>won</v>
      </c>
      <c r="L489" s="1">
        <v>44023</v>
      </c>
      <c r="M489">
        <v>51</v>
      </c>
      <c r="N489">
        <v>21</v>
      </c>
    </row>
    <row r="490" spans="1:14" x14ac:dyDescent="0.3">
      <c r="A490" t="s">
        <v>17</v>
      </c>
      <c r="B490" t="s">
        <v>98</v>
      </c>
      <c r="C490" t="str">
        <f>VLOOKUP(Table1[[#This Row],[customer_ID]],'Company Names'!A:B,2,0)</f>
        <v>Wolf LLC</v>
      </c>
      <c r="D490">
        <v>1913883700</v>
      </c>
      <c r="E490" s="1">
        <v>44359</v>
      </c>
      <c r="F490" s="1">
        <v>44389</v>
      </c>
      <c r="G490">
        <v>4491</v>
      </c>
      <c r="H490">
        <v>0</v>
      </c>
      <c r="I490" t="str">
        <f>IF(Table1[[#This Row],[disputed]]=1,"Yes","No")</f>
        <v>No</v>
      </c>
      <c r="J490">
        <v>0</v>
      </c>
      <c r="K490" t="str">
        <f>IF(Table1[[#This Row],[disputed]]=0, "no dispute", IF(Table1[[#This Row],[dispute_loss]]=0, "won","lost"))</f>
        <v>no dispute</v>
      </c>
      <c r="L490" s="1">
        <v>44403</v>
      </c>
      <c r="M490">
        <v>44</v>
      </c>
      <c r="N490">
        <v>14</v>
      </c>
    </row>
    <row r="491" spans="1:14" x14ac:dyDescent="0.3">
      <c r="A491" t="s">
        <v>13</v>
      </c>
      <c r="B491" t="s">
        <v>74</v>
      </c>
      <c r="C491" t="str">
        <f>VLOOKUP(Table1[[#This Row],[customer_ID]],'Company Names'!A:B,2,0)</f>
        <v>Ankunding - Rempel</v>
      </c>
      <c r="D491">
        <v>4112599163</v>
      </c>
      <c r="E491" s="1">
        <v>43983</v>
      </c>
      <c r="F491" s="1">
        <v>44013</v>
      </c>
      <c r="G491">
        <v>6603</v>
      </c>
      <c r="H491">
        <v>1</v>
      </c>
      <c r="I491" t="str">
        <f>IF(Table1[[#This Row],[disputed]]=1,"Yes","No")</f>
        <v>Yes</v>
      </c>
      <c r="J491">
        <v>0</v>
      </c>
      <c r="K491" t="str">
        <f>IF(Table1[[#This Row],[disputed]]=0, "no dispute", IF(Table1[[#This Row],[dispute_loss]]=0, "won","lost"))</f>
        <v>won</v>
      </c>
      <c r="L491" s="1">
        <v>44013</v>
      </c>
      <c r="M491">
        <v>30</v>
      </c>
      <c r="N491">
        <v>0</v>
      </c>
    </row>
    <row r="492" spans="1:14" x14ac:dyDescent="0.3">
      <c r="A492" t="s">
        <v>13</v>
      </c>
      <c r="B492" t="s">
        <v>35</v>
      </c>
      <c r="C492" t="str">
        <f>VLOOKUP(Table1[[#This Row],[customer_ID]],'Company Names'!A:B,2,0)</f>
        <v>Ebert Group</v>
      </c>
      <c r="D492">
        <v>1927022550</v>
      </c>
      <c r="E492" s="1">
        <v>44118</v>
      </c>
      <c r="F492" s="1">
        <v>44148</v>
      </c>
      <c r="G492">
        <v>6817</v>
      </c>
      <c r="H492">
        <v>0</v>
      </c>
      <c r="I492" t="str">
        <f>IF(Table1[[#This Row],[disputed]]=1,"Yes","No")</f>
        <v>No</v>
      </c>
      <c r="J492">
        <v>0</v>
      </c>
      <c r="K492" t="str">
        <f>IF(Table1[[#This Row],[disputed]]=0, "no dispute", IF(Table1[[#This Row],[dispute_loss]]=0, "won","lost"))</f>
        <v>no dispute</v>
      </c>
      <c r="L492" s="1">
        <v>44133</v>
      </c>
      <c r="M492">
        <v>15</v>
      </c>
      <c r="N492">
        <v>0</v>
      </c>
    </row>
    <row r="493" spans="1:14" x14ac:dyDescent="0.3">
      <c r="A493" t="s">
        <v>17</v>
      </c>
      <c r="B493" t="s">
        <v>93</v>
      </c>
      <c r="C493" t="str">
        <f>VLOOKUP(Table1[[#This Row],[customer_ID]],'Company Names'!A:B,2,0)</f>
        <v>Sawayn - Hane</v>
      </c>
      <c r="D493">
        <v>1929017575</v>
      </c>
      <c r="E493" s="1">
        <v>43843</v>
      </c>
      <c r="F493" s="1">
        <v>43873</v>
      </c>
      <c r="G493">
        <v>8789</v>
      </c>
      <c r="H493">
        <v>0</v>
      </c>
      <c r="I493" t="str">
        <f>IF(Table1[[#This Row],[disputed]]=1,"Yes","No")</f>
        <v>No</v>
      </c>
      <c r="J493">
        <v>0</v>
      </c>
      <c r="K493" t="str">
        <f>IF(Table1[[#This Row],[disputed]]=0, "no dispute", IF(Table1[[#This Row],[dispute_loss]]=0, "won","lost"))</f>
        <v>no dispute</v>
      </c>
      <c r="L493" s="1">
        <v>43865</v>
      </c>
      <c r="M493">
        <v>22</v>
      </c>
      <c r="N493">
        <v>0</v>
      </c>
    </row>
    <row r="494" spans="1:14" x14ac:dyDescent="0.3">
      <c r="A494" t="s">
        <v>13</v>
      </c>
      <c r="B494" t="s">
        <v>70</v>
      </c>
      <c r="C494" t="str">
        <f>VLOOKUP(Table1[[#This Row],[customer_ID]],'Company Names'!A:B,2,0)</f>
        <v>Gutkowski, Koch and Gleason</v>
      </c>
      <c r="D494">
        <v>8374209501</v>
      </c>
      <c r="E494" s="1">
        <v>43983</v>
      </c>
      <c r="F494" s="1">
        <v>44013</v>
      </c>
      <c r="G494">
        <v>8368</v>
      </c>
      <c r="H494">
        <v>1</v>
      </c>
      <c r="I494" t="str">
        <f>IF(Table1[[#This Row],[disputed]]=1,"Yes","No")</f>
        <v>Yes</v>
      </c>
      <c r="J494">
        <v>0</v>
      </c>
      <c r="K494" t="str">
        <f>IF(Table1[[#This Row],[disputed]]=0, "no dispute", IF(Table1[[#This Row],[dispute_loss]]=0, "won","lost"))</f>
        <v>won</v>
      </c>
      <c r="L494" s="1">
        <v>44020</v>
      </c>
      <c r="M494">
        <v>37</v>
      </c>
      <c r="N494">
        <v>7</v>
      </c>
    </row>
    <row r="495" spans="1:14" x14ac:dyDescent="0.3">
      <c r="A495" t="s">
        <v>13</v>
      </c>
      <c r="B495" t="s">
        <v>71</v>
      </c>
      <c r="C495" t="str">
        <f>VLOOKUP(Table1[[#This Row],[customer_ID]],'Company Names'!A:B,2,0)</f>
        <v>Murphy Inc</v>
      </c>
      <c r="D495">
        <v>1950762665</v>
      </c>
      <c r="E495" s="1">
        <v>44040</v>
      </c>
      <c r="F495" s="1">
        <v>44070</v>
      </c>
      <c r="G495">
        <v>7554</v>
      </c>
      <c r="H495">
        <v>0</v>
      </c>
      <c r="I495" t="str">
        <f>IF(Table1[[#This Row],[disputed]]=1,"Yes","No")</f>
        <v>No</v>
      </c>
      <c r="J495">
        <v>0</v>
      </c>
      <c r="K495" t="str">
        <f>IF(Table1[[#This Row],[disputed]]=0, "no dispute", IF(Table1[[#This Row],[dispute_loss]]=0, "won","lost"))</f>
        <v>no dispute</v>
      </c>
      <c r="L495" s="1">
        <v>44044</v>
      </c>
      <c r="M495">
        <v>4</v>
      </c>
      <c r="N495">
        <v>0</v>
      </c>
    </row>
    <row r="496" spans="1:14" x14ac:dyDescent="0.3">
      <c r="A496" t="s">
        <v>20</v>
      </c>
      <c r="B496" t="s">
        <v>113</v>
      </c>
      <c r="C496" t="str">
        <f>VLOOKUP(Table1[[#This Row],[customer_ID]],'Company Names'!A:B,2,0)</f>
        <v>Ryan and Sons</v>
      </c>
      <c r="D496">
        <v>1951887650</v>
      </c>
      <c r="E496" s="1">
        <v>44460</v>
      </c>
      <c r="F496" s="1">
        <v>44490</v>
      </c>
      <c r="G496">
        <v>863</v>
      </c>
      <c r="H496">
        <v>0</v>
      </c>
      <c r="I496" t="str">
        <f>IF(Table1[[#This Row],[disputed]]=1,"Yes","No")</f>
        <v>No</v>
      </c>
      <c r="J496">
        <v>0</v>
      </c>
      <c r="K496" t="str">
        <f>IF(Table1[[#This Row],[disputed]]=0, "no dispute", IF(Table1[[#This Row],[dispute_loss]]=0, "won","lost"))</f>
        <v>no dispute</v>
      </c>
      <c r="L496" s="1">
        <v>44479</v>
      </c>
      <c r="M496">
        <v>19</v>
      </c>
      <c r="N496">
        <v>0</v>
      </c>
    </row>
    <row r="497" spans="1:14" x14ac:dyDescent="0.3">
      <c r="A497" t="s">
        <v>22</v>
      </c>
      <c r="B497" t="s">
        <v>36</v>
      </c>
      <c r="C497" t="str">
        <f>VLOOKUP(Table1[[#This Row],[customer_ID]],'Company Names'!A:B,2,0)</f>
        <v>Sawayn - Johnson</v>
      </c>
      <c r="D497">
        <v>1953579202</v>
      </c>
      <c r="E497" s="1">
        <v>44064</v>
      </c>
      <c r="F497" s="1">
        <v>44094</v>
      </c>
      <c r="G497">
        <v>6087</v>
      </c>
      <c r="H497">
        <v>0</v>
      </c>
      <c r="I497" t="str">
        <f>IF(Table1[[#This Row],[disputed]]=1,"Yes","No")</f>
        <v>No</v>
      </c>
      <c r="J497">
        <v>0</v>
      </c>
      <c r="K497" t="str">
        <f>IF(Table1[[#This Row],[disputed]]=0, "no dispute", IF(Table1[[#This Row],[dispute_loss]]=0, "won","lost"))</f>
        <v>no dispute</v>
      </c>
      <c r="L497" s="1">
        <v>44095</v>
      </c>
      <c r="M497">
        <v>31</v>
      </c>
      <c r="N497">
        <v>1</v>
      </c>
    </row>
    <row r="498" spans="1:14" x14ac:dyDescent="0.3">
      <c r="A498" t="s">
        <v>20</v>
      </c>
      <c r="B498" t="s">
        <v>80</v>
      </c>
      <c r="C498" t="str">
        <f>VLOOKUP(Table1[[#This Row],[customer_ID]],'Company Names'!A:B,2,0)</f>
        <v>Larkin and Sons</v>
      </c>
      <c r="D498">
        <v>1953588118</v>
      </c>
      <c r="E498" s="1">
        <v>44168</v>
      </c>
      <c r="F498" s="1">
        <v>44198</v>
      </c>
      <c r="G498">
        <v>5105</v>
      </c>
      <c r="H498">
        <v>0</v>
      </c>
      <c r="I498" t="str">
        <f>IF(Table1[[#This Row],[disputed]]=1,"Yes","No")</f>
        <v>No</v>
      </c>
      <c r="J498">
        <v>0</v>
      </c>
      <c r="K498" t="str">
        <f>IF(Table1[[#This Row],[disputed]]=0, "no dispute", IF(Table1[[#This Row],[dispute_loss]]=0, "won","lost"))</f>
        <v>no dispute</v>
      </c>
      <c r="L498" s="1">
        <v>44197</v>
      </c>
      <c r="M498">
        <v>29</v>
      </c>
      <c r="N498">
        <v>0</v>
      </c>
    </row>
    <row r="499" spans="1:14" x14ac:dyDescent="0.3">
      <c r="A499" t="s">
        <v>13</v>
      </c>
      <c r="B499" t="s">
        <v>59</v>
      </c>
      <c r="C499" t="str">
        <f>VLOOKUP(Table1[[#This Row],[customer_ID]],'Company Names'!A:B,2,0)</f>
        <v>Hane - Gleichner</v>
      </c>
      <c r="D499">
        <v>1965699392</v>
      </c>
      <c r="E499" s="1">
        <v>44315</v>
      </c>
      <c r="F499" s="1">
        <v>44345</v>
      </c>
      <c r="G499">
        <v>8946</v>
      </c>
      <c r="H499">
        <v>0</v>
      </c>
      <c r="I499" t="str">
        <f>IF(Table1[[#This Row],[disputed]]=1,"Yes","No")</f>
        <v>No</v>
      </c>
      <c r="J499">
        <v>0</v>
      </c>
      <c r="K499" t="str">
        <f>IF(Table1[[#This Row],[disputed]]=0, "no dispute", IF(Table1[[#This Row],[dispute_loss]]=0, "won","lost"))</f>
        <v>no dispute</v>
      </c>
      <c r="L499" s="1">
        <v>44350</v>
      </c>
      <c r="M499">
        <v>35</v>
      </c>
      <c r="N499">
        <v>5</v>
      </c>
    </row>
    <row r="500" spans="1:14" x14ac:dyDescent="0.3">
      <c r="A500" t="s">
        <v>22</v>
      </c>
      <c r="B500" t="s">
        <v>23</v>
      </c>
      <c r="C500" t="str">
        <f>VLOOKUP(Table1[[#This Row],[customer_ID]],'Company Names'!A:B,2,0)</f>
        <v>Kub, McLaughlin and Renner</v>
      </c>
      <c r="D500">
        <v>1976510492</v>
      </c>
      <c r="E500" s="1">
        <v>43959</v>
      </c>
      <c r="F500" s="1">
        <v>43989</v>
      </c>
      <c r="G500">
        <v>6186</v>
      </c>
      <c r="H500">
        <v>1</v>
      </c>
      <c r="I500" t="str">
        <f>IF(Table1[[#This Row],[disputed]]=1,"Yes","No")</f>
        <v>Yes</v>
      </c>
      <c r="J500">
        <v>0</v>
      </c>
      <c r="K500" t="str">
        <f>IF(Table1[[#This Row],[disputed]]=0, "no dispute", IF(Table1[[#This Row],[dispute_loss]]=0, "won","lost"))</f>
        <v>won</v>
      </c>
      <c r="L500" s="1">
        <v>44009</v>
      </c>
      <c r="M500">
        <v>50</v>
      </c>
      <c r="N500">
        <v>20</v>
      </c>
    </row>
    <row r="501" spans="1:14" x14ac:dyDescent="0.3">
      <c r="A501" t="s">
        <v>11</v>
      </c>
      <c r="B501" t="s">
        <v>87</v>
      </c>
      <c r="C501" t="str">
        <f>VLOOKUP(Table1[[#This Row],[customer_ID]],'Company Names'!A:B,2,0)</f>
        <v>Steuber Inc</v>
      </c>
      <c r="D501">
        <v>1976759712</v>
      </c>
      <c r="E501" s="1">
        <v>44038</v>
      </c>
      <c r="F501" s="1">
        <v>44068</v>
      </c>
      <c r="G501">
        <v>5156</v>
      </c>
      <c r="H501">
        <v>0</v>
      </c>
      <c r="I501" t="str">
        <f>IF(Table1[[#This Row],[disputed]]=1,"Yes","No")</f>
        <v>No</v>
      </c>
      <c r="J501">
        <v>0</v>
      </c>
      <c r="K501" t="str">
        <f>IF(Table1[[#This Row],[disputed]]=0, "no dispute", IF(Table1[[#This Row],[dispute_loss]]=0, "won","lost"))</f>
        <v>no dispute</v>
      </c>
      <c r="L501" s="1">
        <v>44056</v>
      </c>
      <c r="M501">
        <v>18</v>
      </c>
      <c r="N501">
        <v>0</v>
      </c>
    </row>
    <row r="502" spans="1:14" x14ac:dyDescent="0.3">
      <c r="A502" t="s">
        <v>20</v>
      </c>
      <c r="B502" t="s">
        <v>90</v>
      </c>
      <c r="C502" t="str">
        <f>VLOOKUP(Table1[[#This Row],[customer_ID]],'Company Names'!A:B,2,0)</f>
        <v>Bosco and Sons</v>
      </c>
      <c r="D502">
        <v>1985925745</v>
      </c>
      <c r="E502" s="1">
        <v>44086</v>
      </c>
      <c r="F502" s="1">
        <v>44116</v>
      </c>
      <c r="G502">
        <v>2951</v>
      </c>
      <c r="H502">
        <v>0</v>
      </c>
      <c r="I502" t="str">
        <f>IF(Table1[[#This Row],[disputed]]=1,"Yes","No")</f>
        <v>No</v>
      </c>
      <c r="J502">
        <v>0</v>
      </c>
      <c r="K502" t="str">
        <f>IF(Table1[[#This Row],[disputed]]=0, "no dispute", IF(Table1[[#This Row],[dispute_loss]]=0, "won","lost"))</f>
        <v>no dispute</v>
      </c>
      <c r="L502" s="1">
        <v>44123</v>
      </c>
      <c r="M502">
        <v>37</v>
      </c>
      <c r="N502">
        <v>7</v>
      </c>
    </row>
    <row r="503" spans="1:14" x14ac:dyDescent="0.3">
      <c r="A503" t="s">
        <v>13</v>
      </c>
      <c r="B503" t="s">
        <v>35</v>
      </c>
      <c r="C503" t="str">
        <f>VLOOKUP(Table1[[#This Row],[customer_ID]],'Company Names'!A:B,2,0)</f>
        <v>Ebert Group</v>
      </c>
      <c r="D503">
        <v>1992091788</v>
      </c>
      <c r="E503" s="1">
        <v>44222</v>
      </c>
      <c r="F503" s="1">
        <v>44252</v>
      </c>
      <c r="G503">
        <v>6382</v>
      </c>
      <c r="H503">
        <v>0</v>
      </c>
      <c r="I503" t="str">
        <f>IF(Table1[[#This Row],[disputed]]=1,"Yes","No")</f>
        <v>No</v>
      </c>
      <c r="J503">
        <v>0</v>
      </c>
      <c r="K503" t="str">
        <f>IF(Table1[[#This Row],[disputed]]=0, "no dispute", IF(Table1[[#This Row],[dispute_loss]]=0, "won","lost"))</f>
        <v>no dispute</v>
      </c>
      <c r="L503" s="1">
        <v>44242</v>
      </c>
      <c r="M503">
        <v>20</v>
      </c>
      <c r="N503">
        <v>0</v>
      </c>
    </row>
    <row r="504" spans="1:14" x14ac:dyDescent="0.3">
      <c r="A504" t="s">
        <v>17</v>
      </c>
      <c r="B504" t="s">
        <v>40</v>
      </c>
      <c r="C504" t="str">
        <f>VLOOKUP(Table1[[#This Row],[customer_ID]],'Company Names'!A:B,2,0)</f>
        <v>Nolan - Bayer</v>
      </c>
      <c r="D504">
        <v>1995851356</v>
      </c>
      <c r="E504" s="1">
        <v>43934</v>
      </c>
      <c r="F504" s="1">
        <v>43964</v>
      </c>
      <c r="G504">
        <v>4535</v>
      </c>
      <c r="H504">
        <v>0</v>
      </c>
      <c r="I504" t="str">
        <f>IF(Table1[[#This Row],[disputed]]=1,"Yes","No")</f>
        <v>No</v>
      </c>
      <c r="J504">
        <v>0</v>
      </c>
      <c r="K504" t="str">
        <f>IF(Table1[[#This Row],[disputed]]=0, "no dispute", IF(Table1[[#This Row],[dispute_loss]]=0, "won","lost"))</f>
        <v>no dispute</v>
      </c>
      <c r="L504" s="1">
        <v>43957</v>
      </c>
      <c r="M504">
        <v>23</v>
      </c>
      <c r="N504">
        <v>0</v>
      </c>
    </row>
    <row r="505" spans="1:14" x14ac:dyDescent="0.3">
      <c r="A505" t="s">
        <v>22</v>
      </c>
      <c r="B505" t="s">
        <v>96</v>
      </c>
      <c r="C505" t="str">
        <f>VLOOKUP(Table1[[#This Row],[customer_ID]],'Company Names'!A:B,2,0)</f>
        <v>Schuppe Inc</v>
      </c>
      <c r="D505">
        <v>2008743660</v>
      </c>
      <c r="E505" s="1">
        <v>44178</v>
      </c>
      <c r="F505" s="1">
        <v>44208</v>
      </c>
      <c r="G505">
        <v>6727</v>
      </c>
      <c r="H505">
        <v>0</v>
      </c>
      <c r="I505" t="str">
        <f>IF(Table1[[#This Row],[disputed]]=1,"Yes","No")</f>
        <v>No</v>
      </c>
      <c r="J505">
        <v>0</v>
      </c>
      <c r="K505" t="str">
        <f>IF(Table1[[#This Row],[disputed]]=0, "no dispute", IF(Table1[[#This Row],[dispute_loss]]=0, "won","lost"))</f>
        <v>no dispute</v>
      </c>
      <c r="L505" s="1">
        <v>44192</v>
      </c>
      <c r="M505">
        <v>14</v>
      </c>
      <c r="N505">
        <v>0</v>
      </c>
    </row>
    <row r="506" spans="1:14" x14ac:dyDescent="0.3">
      <c r="A506" t="s">
        <v>13</v>
      </c>
      <c r="B506" t="s">
        <v>70</v>
      </c>
      <c r="C506" t="str">
        <f>VLOOKUP(Table1[[#This Row],[customer_ID]],'Company Names'!A:B,2,0)</f>
        <v>Gutkowski, Koch and Gleason</v>
      </c>
      <c r="D506">
        <v>7876340954</v>
      </c>
      <c r="E506" s="1">
        <v>43987</v>
      </c>
      <c r="F506" s="1">
        <v>44017</v>
      </c>
      <c r="G506">
        <v>3873</v>
      </c>
      <c r="H506">
        <v>1</v>
      </c>
      <c r="I506" t="str">
        <f>IF(Table1[[#This Row],[disputed]]=1,"Yes","No")</f>
        <v>Yes</v>
      </c>
      <c r="J506">
        <v>0</v>
      </c>
      <c r="K506" t="str">
        <f>IF(Table1[[#This Row],[disputed]]=0, "no dispute", IF(Table1[[#This Row],[dispute_loss]]=0, "won","lost"))</f>
        <v>won</v>
      </c>
      <c r="L506" s="1">
        <v>44024</v>
      </c>
      <c r="M506">
        <v>37</v>
      </c>
      <c r="N506">
        <v>7</v>
      </c>
    </row>
    <row r="507" spans="1:14" x14ac:dyDescent="0.3">
      <c r="A507" t="s">
        <v>13</v>
      </c>
      <c r="B507" t="s">
        <v>75</v>
      </c>
      <c r="C507" t="str">
        <f>VLOOKUP(Table1[[#This Row],[customer_ID]],'Company Names'!A:B,2,0)</f>
        <v>Metz, Gottlieb and Effertz</v>
      </c>
      <c r="D507">
        <v>186768686</v>
      </c>
      <c r="E507" s="1">
        <v>43992</v>
      </c>
      <c r="F507" s="1">
        <v>44022</v>
      </c>
      <c r="G507">
        <v>4054</v>
      </c>
      <c r="H507">
        <v>1</v>
      </c>
      <c r="I507" t="str">
        <f>IF(Table1[[#This Row],[disputed]]=1,"Yes","No")</f>
        <v>Yes</v>
      </c>
      <c r="J507">
        <v>0</v>
      </c>
      <c r="K507" t="str">
        <f>IF(Table1[[#This Row],[disputed]]=0, "no dispute", IF(Table1[[#This Row],[dispute_loss]]=0, "won","lost"))</f>
        <v>won</v>
      </c>
      <c r="L507" s="1">
        <v>44023</v>
      </c>
      <c r="M507">
        <v>31</v>
      </c>
      <c r="N507">
        <v>1</v>
      </c>
    </row>
    <row r="508" spans="1:14" x14ac:dyDescent="0.3">
      <c r="A508" t="s">
        <v>17</v>
      </c>
      <c r="B508" t="s">
        <v>33</v>
      </c>
      <c r="C508" t="str">
        <f>VLOOKUP(Table1[[#This Row],[customer_ID]],'Company Names'!A:B,2,0)</f>
        <v>Grimes - Bode</v>
      </c>
      <c r="D508">
        <v>2017481337</v>
      </c>
      <c r="E508" s="1">
        <v>44444</v>
      </c>
      <c r="F508" s="1">
        <v>44474</v>
      </c>
      <c r="G508">
        <v>6750</v>
      </c>
      <c r="H508">
        <v>1</v>
      </c>
      <c r="I508" t="str">
        <f>IF(Table1[[#This Row],[disputed]]=1,"Yes","No")</f>
        <v>Yes</v>
      </c>
      <c r="J508">
        <v>0</v>
      </c>
      <c r="K508" t="str">
        <f>IF(Table1[[#This Row],[disputed]]=0, "no dispute", IF(Table1[[#This Row],[dispute_loss]]=0, "won","lost"))</f>
        <v>won</v>
      </c>
      <c r="L508" s="1">
        <v>44465</v>
      </c>
      <c r="M508">
        <v>21</v>
      </c>
      <c r="N508">
        <v>0</v>
      </c>
    </row>
    <row r="509" spans="1:14" x14ac:dyDescent="0.3">
      <c r="A509" t="s">
        <v>17</v>
      </c>
      <c r="B509" t="s">
        <v>42</v>
      </c>
      <c r="C509" t="str">
        <f>VLOOKUP(Table1[[#This Row],[customer_ID]],'Company Names'!A:B,2,0)</f>
        <v>Ortiz - Schiller</v>
      </c>
      <c r="D509">
        <v>2017486994</v>
      </c>
      <c r="E509" s="1">
        <v>44029</v>
      </c>
      <c r="F509" s="1">
        <v>44059</v>
      </c>
      <c r="G509">
        <v>5763</v>
      </c>
      <c r="H509">
        <v>1</v>
      </c>
      <c r="I509" t="str">
        <f>IF(Table1[[#This Row],[disputed]]=1,"Yes","No")</f>
        <v>Yes</v>
      </c>
      <c r="J509">
        <v>0</v>
      </c>
      <c r="K509" t="str">
        <f>IF(Table1[[#This Row],[disputed]]=0, "no dispute", IF(Table1[[#This Row],[dispute_loss]]=0, "won","lost"))</f>
        <v>won</v>
      </c>
      <c r="L509" s="1">
        <v>44081</v>
      </c>
      <c r="M509">
        <v>52</v>
      </c>
      <c r="N509">
        <v>22</v>
      </c>
    </row>
    <row r="510" spans="1:14" x14ac:dyDescent="0.3">
      <c r="A510" t="s">
        <v>11</v>
      </c>
      <c r="B510" t="s">
        <v>64</v>
      </c>
      <c r="C510" t="str">
        <f>VLOOKUP(Table1[[#This Row],[customer_ID]],'Company Names'!A:B,2,0)</f>
        <v>Weber - Lindgren</v>
      </c>
      <c r="D510">
        <v>2024965903</v>
      </c>
      <c r="E510" s="1">
        <v>44473</v>
      </c>
      <c r="F510" s="1">
        <v>44503</v>
      </c>
      <c r="G510">
        <v>8032</v>
      </c>
      <c r="H510">
        <v>1</v>
      </c>
      <c r="I510" t="str">
        <f>IF(Table1[[#This Row],[disputed]]=1,"Yes","No")</f>
        <v>Yes</v>
      </c>
      <c r="J510">
        <v>1</v>
      </c>
      <c r="K510" t="str">
        <f>IF(Table1[[#This Row],[disputed]]=0, "no dispute", IF(Table1[[#This Row],[dispute_loss]]=0, "won","lost"))</f>
        <v>lost</v>
      </c>
      <c r="L510" s="1">
        <v>44509</v>
      </c>
      <c r="M510">
        <v>36</v>
      </c>
      <c r="N510">
        <v>6</v>
      </c>
    </row>
    <row r="511" spans="1:14" x14ac:dyDescent="0.3">
      <c r="A511" t="s">
        <v>22</v>
      </c>
      <c r="B511" t="s">
        <v>58</v>
      </c>
      <c r="C511" t="str">
        <f>VLOOKUP(Table1[[#This Row],[customer_ID]],'Company Names'!A:B,2,0)</f>
        <v>Bashirian Inc</v>
      </c>
      <c r="D511">
        <v>2025587663</v>
      </c>
      <c r="E511" s="1">
        <v>44486</v>
      </c>
      <c r="F511" s="1">
        <v>44516</v>
      </c>
      <c r="G511">
        <v>2206</v>
      </c>
      <c r="H511">
        <v>1</v>
      </c>
      <c r="I511" t="str">
        <f>IF(Table1[[#This Row],[disputed]]=1,"Yes","No")</f>
        <v>Yes</v>
      </c>
      <c r="J511">
        <v>0</v>
      </c>
      <c r="K511" t="str">
        <f>IF(Table1[[#This Row],[disputed]]=0, "no dispute", IF(Table1[[#This Row],[dispute_loss]]=0, "won","lost"))</f>
        <v>won</v>
      </c>
      <c r="L511" s="1">
        <v>44523</v>
      </c>
      <c r="M511">
        <v>37</v>
      </c>
      <c r="N511">
        <v>7</v>
      </c>
    </row>
    <row r="512" spans="1:14" x14ac:dyDescent="0.3">
      <c r="A512" t="s">
        <v>17</v>
      </c>
      <c r="B512" t="s">
        <v>42</v>
      </c>
      <c r="C512" t="str">
        <f>VLOOKUP(Table1[[#This Row],[customer_ID]],'Company Names'!A:B,2,0)</f>
        <v>Ortiz - Schiller</v>
      </c>
      <c r="D512">
        <v>2035503608</v>
      </c>
      <c r="E512" s="1">
        <v>44072</v>
      </c>
      <c r="F512" s="1">
        <v>44102</v>
      </c>
      <c r="G512">
        <v>3837</v>
      </c>
      <c r="H512">
        <v>0</v>
      </c>
      <c r="I512" t="str">
        <f>IF(Table1[[#This Row],[disputed]]=1,"Yes","No")</f>
        <v>No</v>
      </c>
      <c r="J512">
        <v>0</v>
      </c>
      <c r="K512" t="str">
        <f>IF(Table1[[#This Row],[disputed]]=0, "no dispute", IF(Table1[[#This Row],[dispute_loss]]=0, "won","lost"))</f>
        <v>no dispute</v>
      </c>
      <c r="L512" s="1">
        <v>44104</v>
      </c>
      <c r="M512">
        <v>32</v>
      </c>
      <c r="N512">
        <v>2</v>
      </c>
    </row>
    <row r="513" spans="1:14" x14ac:dyDescent="0.3">
      <c r="A513" t="s">
        <v>13</v>
      </c>
      <c r="B513" t="s">
        <v>84</v>
      </c>
      <c r="C513" t="str">
        <f>VLOOKUP(Table1[[#This Row],[customer_ID]],'Company Names'!A:B,2,0)</f>
        <v>Schultz, Wiegand and Kling</v>
      </c>
      <c r="D513">
        <v>2050809961</v>
      </c>
      <c r="E513" s="1">
        <v>44494</v>
      </c>
      <c r="F513" s="1">
        <v>44524</v>
      </c>
      <c r="G513">
        <v>7874</v>
      </c>
      <c r="H513">
        <v>1</v>
      </c>
      <c r="I513" t="str">
        <f>IF(Table1[[#This Row],[disputed]]=1,"Yes","No")</f>
        <v>Yes</v>
      </c>
      <c r="J513">
        <v>0</v>
      </c>
      <c r="K513" t="str">
        <f>IF(Table1[[#This Row],[disputed]]=0, "no dispute", IF(Table1[[#This Row],[dispute_loss]]=0, "won","lost"))</f>
        <v>won</v>
      </c>
      <c r="L513" s="1">
        <v>44523</v>
      </c>
      <c r="M513">
        <v>29</v>
      </c>
      <c r="N513">
        <v>0</v>
      </c>
    </row>
    <row r="514" spans="1:14" x14ac:dyDescent="0.3">
      <c r="A514" t="s">
        <v>20</v>
      </c>
      <c r="B514" t="s">
        <v>80</v>
      </c>
      <c r="C514" t="str">
        <f>VLOOKUP(Table1[[#This Row],[customer_ID]],'Company Names'!A:B,2,0)</f>
        <v>Larkin and Sons</v>
      </c>
      <c r="D514">
        <v>2054631411</v>
      </c>
      <c r="E514" s="1">
        <v>43994</v>
      </c>
      <c r="F514" s="1">
        <v>44024</v>
      </c>
      <c r="G514">
        <v>3196</v>
      </c>
      <c r="H514">
        <v>0</v>
      </c>
      <c r="I514" t="str">
        <f>IF(Table1[[#This Row],[disputed]]=1,"Yes","No")</f>
        <v>No</v>
      </c>
      <c r="J514">
        <v>0</v>
      </c>
      <c r="K514" t="str">
        <f>IF(Table1[[#This Row],[disputed]]=0, "no dispute", IF(Table1[[#This Row],[dispute_loss]]=0, "won","lost"))</f>
        <v>no dispute</v>
      </c>
      <c r="L514" s="1">
        <v>44025</v>
      </c>
      <c r="M514">
        <v>31</v>
      </c>
      <c r="N514">
        <v>1</v>
      </c>
    </row>
    <row r="515" spans="1:14" x14ac:dyDescent="0.3">
      <c r="A515" t="s">
        <v>11</v>
      </c>
      <c r="B515" t="s">
        <v>31</v>
      </c>
      <c r="C515" t="str">
        <f>VLOOKUP(Table1[[#This Row],[customer_ID]],'Company Names'!A:B,2,0)</f>
        <v>McGlynn, Rutherford and Schiller</v>
      </c>
      <c r="D515">
        <v>2073423085</v>
      </c>
      <c r="E515" s="1">
        <v>43923</v>
      </c>
      <c r="F515" s="1">
        <v>43953</v>
      </c>
      <c r="G515">
        <v>6997</v>
      </c>
      <c r="H515">
        <v>0</v>
      </c>
      <c r="I515" t="str">
        <f>IF(Table1[[#This Row],[disputed]]=1,"Yes","No")</f>
        <v>No</v>
      </c>
      <c r="J515">
        <v>0</v>
      </c>
      <c r="K515" t="str">
        <f>IF(Table1[[#This Row],[disputed]]=0, "no dispute", IF(Table1[[#This Row],[dispute_loss]]=0, "won","lost"))</f>
        <v>no dispute</v>
      </c>
      <c r="L515" s="1">
        <v>43933</v>
      </c>
      <c r="M515">
        <v>10</v>
      </c>
      <c r="N515">
        <v>0</v>
      </c>
    </row>
    <row r="516" spans="1:14" x14ac:dyDescent="0.3">
      <c r="A516" t="s">
        <v>13</v>
      </c>
      <c r="B516" t="s">
        <v>41</v>
      </c>
      <c r="C516" t="str">
        <f>VLOOKUP(Table1[[#This Row],[customer_ID]],'Company Names'!A:B,2,0)</f>
        <v>Stanton, Labadie and Roberts</v>
      </c>
      <c r="D516">
        <v>6552783571</v>
      </c>
      <c r="E516" s="1">
        <v>43992</v>
      </c>
      <c r="F516" s="1">
        <v>44022</v>
      </c>
      <c r="G516">
        <v>9477</v>
      </c>
      <c r="H516">
        <v>1</v>
      </c>
      <c r="I516" t="str">
        <f>IF(Table1[[#This Row],[disputed]]=1,"Yes","No")</f>
        <v>Yes</v>
      </c>
      <c r="J516">
        <v>0</v>
      </c>
      <c r="K516" t="str">
        <f>IF(Table1[[#This Row],[disputed]]=0, "no dispute", IF(Table1[[#This Row],[dispute_loss]]=0, "won","lost"))</f>
        <v>won</v>
      </c>
      <c r="L516" s="1">
        <v>44028</v>
      </c>
      <c r="M516">
        <v>36</v>
      </c>
      <c r="N516">
        <v>6</v>
      </c>
    </row>
    <row r="517" spans="1:14" x14ac:dyDescent="0.3">
      <c r="A517" t="s">
        <v>11</v>
      </c>
      <c r="B517" t="s">
        <v>39</v>
      </c>
      <c r="C517" t="str">
        <f>VLOOKUP(Table1[[#This Row],[customer_ID]],'Company Names'!A:B,2,0)</f>
        <v>Schmitt Inc</v>
      </c>
      <c r="D517">
        <v>2079450535</v>
      </c>
      <c r="E517" s="1">
        <v>44213</v>
      </c>
      <c r="F517" s="1">
        <v>44243</v>
      </c>
      <c r="G517">
        <v>6212</v>
      </c>
      <c r="H517">
        <v>0</v>
      </c>
      <c r="I517" t="str">
        <f>IF(Table1[[#This Row],[disputed]]=1,"Yes","No")</f>
        <v>No</v>
      </c>
      <c r="J517">
        <v>0</v>
      </c>
      <c r="K517" t="str">
        <f>IF(Table1[[#This Row],[disputed]]=0, "no dispute", IF(Table1[[#This Row],[dispute_loss]]=0, "won","lost"))</f>
        <v>no dispute</v>
      </c>
      <c r="L517" s="1">
        <v>44249</v>
      </c>
      <c r="M517">
        <v>36</v>
      </c>
      <c r="N517">
        <v>6</v>
      </c>
    </row>
    <row r="518" spans="1:14" x14ac:dyDescent="0.3">
      <c r="A518" t="s">
        <v>11</v>
      </c>
      <c r="B518" t="s">
        <v>54</v>
      </c>
      <c r="C518" t="str">
        <f>VLOOKUP(Table1[[#This Row],[customer_ID]],'Company Names'!A:B,2,0)</f>
        <v>Emmerich - Swift</v>
      </c>
      <c r="D518">
        <v>2079957616</v>
      </c>
      <c r="E518" s="1">
        <v>44188</v>
      </c>
      <c r="F518" s="1">
        <v>44218</v>
      </c>
      <c r="G518">
        <v>6258</v>
      </c>
      <c r="H518">
        <v>0</v>
      </c>
      <c r="I518" t="str">
        <f>IF(Table1[[#This Row],[disputed]]=1,"Yes","No")</f>
        <v>No</v>
      </c>
      <c r="J518">
        <v>0</v>
      </c>
      <c r="K518" t="str">
        <f>IF(Table1[[#This Row],[disputed]]=0, "no dispute", IF(Table1[[#This Row],[dispute_loss]]=0, "won","lost"))</f>
        <v>no dispute</v>
      </c>
      <c r="L518" s="1">
        <v>44209</v>
      </c>
      <c r="M518">
        <v>21</v>
      </c>
      <c r="N518">
        <v>0</v>
      </c>
    </row>
    <row r="519" spans="1:14" x14ac:dyDescent="0.3">
      <c r="A519" t="s">
        <v>20</v>
      </c>
      <c r="B519" t="s">
        <v>80</v>
      </c>
      <c r="C519" t="str">
        <f>VLOOKUP(Table1[[#This Row],[customer_ID]],'Company Names'!A:B,2,0)</f>
        <v>Larkin and Sons</v>
      </c>
      <c r="D519">
        <v>2086131876</v>
      </c>
      <c r="E519" s="1">
        <v>44270</v>
      </c>
      <c r="F519" s="1">
        <v>44300</v>
      </c>
      <c r="G519">
        <v>4782</v>
      </c>
      <c r="H519">
        <v>0</v>
      </c>
      <c r="I519" t="str">
        <f>IF(Table1[[#This Row],[disputed]]=1,"Yes","No")</f>
        <v>No</v>
      </c>
      <c r="J519">
        <v>0</v>
      </c>
      <c r="K519" t="str">
        <f>IF(Table1[[#This Row],[disputed]]=0, "no dispute", IF(Table1[[#This Row],[dispute_loss]]=0, "won","lost"))</f>
        <v>no dispute</v>
      </c>
      <c r="L519" s="1">
        <v>44291</v>
      </c>
      <c r="M519">
        <v>21</v>
      </c>
      <c r="N519">
        <v>0</v>
      </c>
    </row>
    <row r="520" spans="1:14" x14ac:dyDescent="0.3">
      <c r="A520" t="s">
        <v>20</v>
      </c>
      <c r="B520" t="s">
        <v>80</v>
      </c>
      <c r="C520" t="str">
        <f>VLOOKUP(Table1[[#This Row],[customer_ID]],'Company Names'!A:B,2,0)</f>
        <v>Larkin and Sons</v>
      </c>
      <c r="D520">
        <v>2088115416</v>
      </c>
      <c r="E520" s="1">
        <v>43980</v>
      </c>
      <c r="F520" s="1">
        <v>44010</v>
      </c>
      <c r="G520">
        <v>5707</v>
      </c>
      <c r="H520">
        <v>0</v>
      </c>
      <c r="I520" t="str">
        <f>IF(Table1[[#This Row],[disputed]]=1,"Yes","No")</f>
        <v>No</v>
      </c>
      <c r="J520">
        <v>0</v>
      </c>
      <c r="K520" t="str">
        <f>IF(Table1[[#This Row],[disputed]]=0, "no dispute", IF(Table1[[#This Row],[dispute_loss]]=0, "won","lost"))</f>
        <v>no dispute</v>
      </c>
      <c r="L520" s="1">
        <v>44002</v>
      </c>
      <c r="M520">
        <v>22</v>
      </c>
      <c r="N520">
        <v>0</v>
      </c>
    </row>
    <row r="521" spans="1:14" x14ac:dyDescent="0.3">
      <c r="A521" t="s">
        <v>17</v>
      </c>
      <c r="B521" t="s">
        <v>37</v>
      </c>
      <c r="C521" t="str">
        <f>VLOOKUP(Table1[[#This Row],[customer_ID]],'Company Names'!A:B,2,0)</f>
        <v>Morissette LLC</v>
      </c>
      <c r="D521">
        <v>2091543308</v>
      </c>
      <c r="E521" s="1">
        <v>44304</v>
      </c>
      <c r="F521" s="1">
        <v>44334</v>
      </c>
      <c r="G521">
        <v>5617</v>
      </c>
      <c r="H521">
        <v>0</v>
      </c>
      <c r="I521" t="str">
        <f>IF(Table1[[#This Row],[disputed]]=1,"Yes","No")</f>
        <v>No</v>
      </c>
      <c r="J521">
        <v>0</v>
      </c>
      <c r="K521" t="str">
        <f>IF(Table1[[#This Row],[disputed]]=0, "no dispute", IF(Table1[[#This Row],[dispute_loss]]=0, "won","lost"))</f>
        <v>no dispute</v>
      </c>
      <c r="L521" s="1">
        <v>44318</v>
      </c>
      <c r="M521">
        <v>14</v>
      </c>
      <c r="N521">
        <v>0</v>
      </c>
    </row>
    <row r="522" spans="1:14" x14ac:dyDescent="0.3">
      <c r="A522" t="s">
        <v>17</v>
      </c>
      <c r="B522" t="s">
        <v>52</v>
      </c>
      <c r="C522" t="str">
        <f>VLOOKUP(Table1[[#This Row],[customer_ID]],'Company Names'!A:B,2,0)</f>
        <v>Barrows, Kessler and Howe</v>
      </c>
      <c r="D522">
        <v>2094625650</v>
      </c>
      <c r="E522" s="1">
        <v>44276</v>
      </c>
      <c r="F522" s="1">
        <v>44306</v>
      </c>
      <c r="G522">
        <v>8302</v>
      </c>
      <c r="H522">
        <v>0</v>
      </c>
      <c r="I522" t="str">
        <f>IF(Table1[[#This Row],[disputed]]=1,"Yes","No")</f>
        <v>No</v>
      </c>
      <c r="J522">
        <v>0</v>
      </c>
      <c r="K522" t="str">
        <f>IF(Table1[[#This Row],[disputed]]=0, "no dispute", IF(Table1[[#This Row],[dispute_loss]]=0, "won","lost"))</f>
        <v>no dispute</v>
      </c>
      <c r="L522" s="1">
        <v>44299</v>
      </c>
      <c r="M522">
        <v>23</v>
      </c>
      <c r="N522">
        <v>0</v>
      </c>
    </row>
    <row r="523" spans="1:14" x14ac:dyDescent="0.3">
      <c r="A523" t="s">
        <v>17</v>
      </c>
      <c r="B523" t="s">
        <v>98</v>
      </c>
      <c r="C523" t="str">
        <f>VLOOKUP(Table1[[#This Row],[customer_ID]],'Company Names'!A:B,2,0)</f>
        <v>Wolf LLC</v>
      </c>
      <c r="D523">
        <v>2099442850</v>
      </c>
      <c r="E523" s="1">
        <v>44160</v>
      </c>
      <c r="F523" s="1">
        <v>44190</v>
      </c>
      <c r="G523">
        <v>7310</v>
      </c>
      <c r="H523">
        <v>0</v>
      </c>
      <c r="I523" t="str">
        <f>IF(Table1[[#This Row],[disputed]]=1,"Yes","No")</f>
        <v>No</v>
      </c>
      <c r="J523">
        <v>0</v>
      </c>
      <c r="K523" t="str">
        <f>IF(Table1[[#This Row],[disputed]]=0, "no dispute", IF(Table1[[#This Row],[dispute_loss]]=0, "won","lost"))</f>
        <v>no dispute</v>
      </c>
      <c r="L523" s="1">
        <v>44209</v>
      </c>
      <c r="M523">
        <v>49</v>
      </c>
      <c r="N523">
        <v>19</v>
      </c>
    </row>
    <row r="524" spans="1:14" x14ac:dyDescent="0.3">
      <c r="A524" t="s">
        <v>13</v>
      </c>
      <c r="B524" t="s">
        <v>66</v>
      </c>
      <c r="C524" t="str">
        <f>VLOOKUP(Table1[[#This Row],[customer_ID]],'Company Names'!A:B,2,0)</f>
        <v>Bednar Group</v>
      </c>
      <c r="D524">
        <v>2102092958</v>
      </c>
      <c r="E524" s="1">
        <v>44049</v>
      </c>
      <c r="F524" s="1">
        <v>44079</v>
      </c>
      <c r="G524">
        <v>9236</v>
      </c>
      <c r="H524">
        <v>0</v>
      </c>
      <c r="I524" t="str">
        <f>IF(Table1[[#This Row],[disputed]]=1,"Yes","No")</f>
        <v>No</v>
      </c>
      <c r="J524">
        <v>0</v>
      </c>
      <c r="K524" t="str">
        <f>IF(Table1[[#This Row],[disputed]]=0, "no dispute", IF(Table1[[#This Row],[dispute_loss]]=0, "won","lost"))</f>
        <v>no dispute</v>
      </c>
      <c r="L524" s="1">
        <v>44053</v>
      </c>
      <c r="M524">
        <v>4</v>
      </c>
      <c r="N524">
        <v>0</v>
      </c>
    </row>
    <row r="525" spans="1:14" x14ac:dyDescent="0.3">
      <c r="A525" t="s">
        <v>13</v>
      </c>
      <c r="B525" t="s">
        <v>29</v>
      </c>
      <c r="C525" t="str">
        <f>VLOOKUP(Table1[[#This Row],[customer_ID]],'Company Names'!A:B,2,0)</f>
        <v>O'Conner - Botsford</v>
      </c>
      <c r="D525">
        <v>2110258079</v>
      </c>
      <c r="E525" s="1">
        <v>43855</v>
      </c>
      <c r="F525" s="1">
        <v>43885</v>
      </c>
      <c r="G525">
        <v>2209</v>
      </c>
      <c r="H525">
        <v>0</v>
      </c>
      <c r="I525" t="str">
        <f>IF(Table1[[#This Row],[disputed]]=1,"Yes","No")</f>
        <v>No</v>
      </c>
      <c r="J525">
        <v>0</v>
      </c>
      <c r="K525" t="str">
        <f>IF(Table1[[#This Row],[disputed]]=0, "no dispute", IF(Table1[[#This Row],[dispute_loss]]=0, "won","lost"))</f>
        <v>no dispute</v>
      </c>
      <c r="L525" s="1">
        <v>43896</v>
      </c>
      <c r="M525">
        <v>41</v>
      </c>
      <c r="N525">
        <v>11</v>
      </c>
    </row>
    <row r="526" spans="1:14" x14ac:dyDescent="0.3">
      <c r="A526" t="s">
        <v>13</v>
      </c>
      <c r="B526" t="s">
        <v>16</v>
      </c>
      <c r="C526" t="str">
        <f>VLOOKUP(Table1[[#This Row],[customer_ID]],'Company Names'!A:B,2,0)</f>
        <v>Bruen - Crooks</v>
      </c>
      <c r="D526">
        <v>2118879684</v>
      </c>
      <c r="E526" s="1">
        <v>44445</v>
      </c>
      <c r="F526" s="1">
        <v>44475</v>
      </c>
      <c r="G526">
        <v>11454</v>
      </c>
      <c r="H526">
        <v>0</v>
      </c>
      <c r="I526" t="str">
        <f>IF(Table1[[#This Row],[disputed]]=1,"Yes","No")</f>
        <v>No</v>
      </c>
      <c r="J526">
        <v>0</v>
      </c>
      <c r="K526" t="str">
        <f>IF(Table1[[#This Row],[disputed]]=0, "no dispute", IF(Table1[[#This Row],[dispute_loss]]=0, "won","lost"))</f>
        <v>no dispute</v>
      </c>
      <c r="L526" s="1">
        <v>44480</v>
      </c>
      <c r="M526">
        <v>35</v>
      </c>
      <c r="N526">
        <v>5</v>
      </c>
    </row>
    <row r="527" spans="1:14" x14ac:dyDescent="0.3">
      <c r="A527" t="s">
        <v>11</v>
      </c>
      <c r="B527" t="s">
        <v>45</v>
      </c>
      <c r="C527" t="str">
        <f>VLOOKUP(Table1[[#This Row],[customer_ID]],'Company Names'!A:B,2,0)</f>
        <v>Bosco and Sons</v>
      </c>
      <c r="D527">
        <v>2121660618</v>
      </c>
      <c r="E527" s="1">
        <v>44221</v>
      </c>
      <c r="F527" s="1">
        <v>44251</v>
      </c>
      <c r="G527">
        <v>7979</v>
      </c>
      <c r="H527">
        <v>1</v>
      </c>
      <c r="I527" t="str">
        <f>IF(Table1[[#This Row],[disputed]]=1,"Yes","No")</f>
        <v>Yes</v>
      </c>
      <c r="J527">
        <v>0</v>
      </c>
      <c r="K527" t="str">
        <f>IF(Table1[[#This Row],[disputed]]=0, "no dispute", IF(Table1[[#This Row],[dispute_loss]]=0, "won","lost"))</f>
        <v>won</v>
      </c>
      <c r="L527" s="1">
        <v>44257</v>
      </c>
      <c r="M527">
        <v>36</v>
      </c>
      <c r="N527">
        <v>6</v>
      </c>
    </row>
    <row r="528" spans="1:14" x14ac:dyDescent="0.3">
      <c r="A528" t="s">
        <v>17</v>
      </c>
      <c r="B528" t="s">
        <v>93</v>
      </c>
      <c r="C528" t="str">
        <f>VLOOKUP(Table1[[#This Row],[customer_ID]],'Company Names'!A:B,2,0)</f>
        <v>Sawayn - Hane</v>
      </c>
      <c r="D528">
        <v>2123675598</v>
      </c>
      <c r="E528" s="1">
        <v>44309</v>
      </c>
      <c r="F528" s="1">
        <v>44339</v>
      </c>
      <c r="G528">
        <v>7371</v>
      </c>
      <c r="H528">
        <v>0</v>
      </c>
      <c r="I528" t="str">
        <f>IF(Table1[[#This Row],[disputed]]=1,"Yes","No")</f>
        <v>No</v>
      </c>
      <c r="J528">
        <v>0</v>
      </c>
      <c r="K528" t="str">
        <f>IF(Table1[[#This Row],[disputed]]=0, "no dispute", IF(Table1[[#This Row],[dispute_loss]]=0, "won","lost"))</f>
        <v>no dispute</v>
      </c>
      <c r="L528" s="1">
        <v>44332</v>
      </c>
      <c r="M528">
        <v>23</v>
      </c>
      <c r="N528">
        <v>0</v>
      </c>
    </row>
    <row r="529" spans="1:14" x14ac:dyDescent="0.3">
      <c r="A529" t="s">
        <v>13</v>
      </c>
      <c r="B529" t="s">
        <v>29</v>
      </c>
      <c r="C529" t="str">
        <f>VLOOKUP(Table1[[#This Row],[customer_ID]],'Company Names'!A:B,2,0)</f>
        <v>O'Conner - Botsford</v>
      </c>
      <c r="D529">
        <v>2123935700</v>
      </c>
      <c r="E529" s="1">
        <v>43980</v>
      </c>
      <c r="F529" s="1">
        <v>44010</v>
      </c>
      <c r="G529">
        <v>5555</v>
      </c>
      <c r="H529">
        <v>0</v>
      </c>
      <c r="I529" t="str">
        <f>IF(Table1[[#This Row],[disputed]]=1,"Yes","No")</f>
        <v>No</v>
      </c>
      <c r="J529">
        <v>0</v>
      </c>
      <c r="K529" t="str">
        <f>IF(Table1[[#This Row],[disputed]]=0, "no dispute", IF(Table1[[#This Row],[dispute_loss]]=0, "won","lost"))</f>
        <v>no dispute</v>
      </c>
      <c r="L529" s="1">
        <v>44016</v>
      </c>
      <c r="M529">
        <v>36</v>
      </c>
      <c r="N529">
        <v>6</v>
      </c>
    </row>
    <row r="530" spans="1:14" x14ac:dyDescent="0.3">
      <c r="A530" t="s">
        <v>17</v>
      </c>
      <c r="B530" t="s">
        <v>40</v>
      </c>
      <c r="C530" t="str">
        <f>VLOOKUP(Table1[[#This Row],[customer_ID]],'Company Names'!A:B,2,0)</f>
        <v>Nolan - Bayer</v>
      </c>
      <c r="D530">
        <v>2125307184</v>
      </c>
      <c r="E530" s="1">
        <v>44419</v>
      </c>
      <c r="F530" s="1">
        <v>44449</v>
      </c>
      <c r="G530">
        <v>6734</v>
      </c>
      <c r="H530">
        <v>0</v>
      </c>
      <c r="I530" t="str">
        <f>IF(Table1[[#This Row],[disputed]]=1,"Yes","No")</f>
        <v>No</v>
      </c>
      <c r="J530">
        <v>0</v>
      </c>
      <c r="K530" t="str">
        <f>IF(Table1[[#This Row],[disputed]]=0, "no dispute", IF(Table1[[#This Row],[dispute_loss]]=0, "won","lost"))</f>
        <v>no dispute</v>
      </c>
      <c r="L530" s="1">
        <v>44453</v>
      </c>
      <c r="M530">
        <v>34</v>
      </c>
      <c r="N530">
        <v>4</v>
      </c>
    </row>
    <row r="531" spans="1:14" x14ac:dyDescent="0.3">
      <c r="A531" t="s">
        <v>13</v>
      </c>
      <c r="B531" t="s">
        <v>62</v>
      </c>
      <c r="C531" t="str">
        <f>VLOOKUP(Table1[[#This Row],[customer_ID]],'Company Names'!A:B,2,0)</f>
        <v>Bosco, Gutkowski and Strosin</v>
      </c>
      <c r="D531">
        <v>956388773</v>
      </c>
      <c r="E531" s="1">
        <v>43999</v>
      </c>
      <c r="F531" s="1">
        <v>44029</v>
      </c>
      <c r="G531">
        <v>5813</v>
      </c>
      <c r="H531">
        <v>1</v>
      </c>
      <c r="I531" t="str">
        <f>IF(Table1[[#This Row],[disputed]]=1,"Yes","No")</f>
        <v>Yes</v>
      </c>
      <c r="J531">
        <v>0</v>
      </c>
      <c r="K531" t="str">
        <f>IF(Table1[[#This Row],[disputed]]=0, "no dispute", IF(Table1[[#This Row],[dispute_loss]]=0, "won","lost"))</f>
        <v>won</v>
      </c>
      <c r="L531" s="1">
        <v>44040</v>
      </c>
      <c r="M531">
        <v>41</v>
      </c>
      <c r="N531">
        <v>11</v>
      </c>
    </row>
    <row r="532" spans="1:14" x14ac:dyDescent="0.3">
      <c r="A532" t="s">
        <v>11</v>
      </c>
      <c r="B532" t="s">
        <v>76</v>
      </c>
      <c r="C532" t="str">
        <f>VLOOKUP(Table1[[#This Row],[customer_ID]],'Company Names'!A:B,2,0)</f>
        <v>Graham, D'Amore and Tromp</v>
      </c>
      <c r="D532">
        <v>2129779702</v>
      </c>
      <c r="E532" s="1">
        <v>44518</v>
      </c>
      <c r="F532" s="1">
        <v>44548</v>
      </c>
      <c r="G532">
        <v>6046</v>
      </c>
      <c r="H532">
        <v>0</v>
      </c>
      <c r="I532" t="str">
        <f>IF(Table1[[#This Row],[disputed]]=1,"Yes","No")</f>
        <v>No</v>
      </c>
      <c r="J532">
        <v>0</v>
      </c>
      <c r="K532" t="str">
        <f>IF(Table1[[#This Row],[disputed]]=0, "no dispute", IF(Table1[[#This Row],[dispute_loss]]=0, "won","lost"))</f>
        <v>no dispute</v>
      </c>
      <c r="L532" s="1">
        <v>44536</v>
      </c>
      <c r="M532">
        <v>18</v>
      </c>
      <c r="N532">
        <v>0</v>
      </c>
    </row>
    <row r="533" spans="1:14" x14ac:dyDescent="0.3">
      <c r="A533" t="s">
        <v>22</v>
      </c>
      <c r="B533" t="s">
        <v>53</v>
      </c>
      <c r="C533" t="str">
        <f>VLOOKUP(Table1[[#This Row],[customer_ID]],'Company Names'!A:B,2,0)</f>
        <v>Balistreri - Barrows</v>
      </c>
      <c r="D533">
        <v>2131645470</v>
      </c>
      <c r="E533" s="1">
        <v>44417</v>
      </c>
      <c r="F533" s="1">
        <v>44447</v>
      </c>
      <c r="G533">
        <v>6106</v>
      </c>
      <c r="H533">
        <v>0</v>
      </c>
      <c r="I533" t="str">
        <f>IF(Table1[[#This Row],[disputed]]=1,"Yes","No")</f>
        <v>No</v>
      </c>
      <c r="J533">
        <v>0</v>
      </c>
      <c r="K533" t="str">
        <f>IF(Table1[[#This Row],[disputed]]=0, "no dispute", IF(Table1[[#This Row],[dispute_loss]]=0, "won","lost"))</f>
        <v>no dispute</v>
      </c>
      <c r="L533" s="1">
        <v>44444</v>
      </c>
      <c r="M533">
        <v>27</v>
      </c>
      <c r="N533">
        <v>0</v>
      </c>
    </row>
    <row r="534" spans="1:14" x14ac:dyDescent="0.3">
      <c r="A534" t="s">
        <v>17</v>
      </c>
      <c r="B534" t="s">
        <v>98</v>
      </c>
      <c r="C534" t="str">
        <f>VLOOKUP(Table1[[#This Row],[customer_ID]],'Company Names'!A:B,2,0)</f>
        <v>Wolf LLC</v>
      </c>
      <c r="D534">
        <v>2135320728</v>
      </c>
      <c r="E534" s="1">
        <v>44464</v>
      </c>
      <c r="F534" s="1">
        <v>44494</v>
      </c>
      <c r="G534">
        <v>6632</v>
      </c>
      <c r="H534">
        <v>0</v>
      </c>
      <c r="I534" t="str">
        <f>IF(Table1[[#This Row],[disputed]]=1,"Yes","No")</f>
        <v>No</v>
      </c>
      <c r="J534">
        <v>0</v>
      </c>
      <c r="K534" t="str">
        <f>IF(Table1[[#This Row],[disputed]]=0, "no dispute", IF(Table1[[#This Row],[dispute_loss]]=0, "won","lost"))</f>
        <v>no dispute</v>
      </c>
      <c r="L534" s="1">
        <v>44505</v>
      </c>
      <c r="M534">
        <v>41</v>
      </c>
      <c r="N534">
        <v>11</v>
      </c>
    </row>
    <row r="535" spans="1:14" x14ac:dyDescent="0.3">
      <c r="A535" t="s">
        <v>11</v>
      </c>
      <c r="B535" t="s">
        <v>79</v>
      </c>
      <c r="C535" t="str">
        <f>VLOOKUP(Table1[[#This Row],[customer_ID]],'Company Names'!A:B,2,0)</f>
        <v>Sauer - Parisian</v>
      </c>
      <c r="D535">
        <v>2135406196</v>
      </c>
      <c r="E535" s="1">
        <v>44199</v>
      </c>
      <c r="F535" s="1">
        <v>44229</v>
      </c>
      <c r="G535">
        <v>4951</v>
      </c>
      <c r="H535">
        <v>0</v>
      </c>
      <c r="I535" t="str">
        <f>IF(Table1[[#This Row],[disputed]]=1,"Yes","No")</f>
        <v>No</v>
      </c>
      <c r="J535">
        <v>0</v>
      </c>
      <c r="K535" t="str">
        <f>IF(Table1[[#This Row],[disputed]]=0, "no dispute", IF(Table1[[#This Row],[dispute_loss]]=0, "won","lost"))</f>
        <v>no dispute</v>
      </c>
      <c r="L535" s="1">
        <v>44211</v>
      </c>
      <c r="M535">
        <v>12</v>
      </c>
      <c r="N535">
        <v>0</v>
      </c>
    </row>
    <row r="536" spans="1:14" x14ac:dyDescent="0.3">
      <c r="A536" t="s">
        <v>20</v>
      </c>
      <c r="B536" t="s">
        <v>111</v>
      </c>
      <c r="C536" t="str">
        <f>VLOOKUP(Table1[[#This Row],[customer_ID]],'Company Names'!A:B,2,0)</f>
        <v>Kunze - Bednar</v>
      </c>
      <c r="D536">
        <v>2137157897</v>
      </c>
      <c r="E536" s="1">
        <v>44398</v>
      </c>
      <c r="F536" s="1">
        <v>44428</v>
      </c>
      <c r="G536">
        <v>2055</v>
      </c>
      <c r="H536">
        <v>0</v>
      </c>
      <c r="I536" t="str">
        <f>IF(Table1[[#This Row],[disputed]]=1,"Yes","No")</f>
        <v>No</v>
      </c>
      <c r="J536">
        <v>0</v>
      </c>
      <c r="K536" t="str">
        <f>IF(Table1[[#This Row],[disputed]]=0, "no dispute", IF(Table1[[#This Row],[dispute_loss]]=0, "won","lost"))</f>
        <v>no dispute</v>
      </c>
      <c r="L536" s="1">
        <v>44414</v>
      </c>
      <c r="M536">
        <v>16</v>
      </c>
      <c r="N536">
        <v>0</v>
      </c>
    </row>
    <row r="537" spans="1:14" x14ac:dyDescent="0.3">
      <c r="A537" t="s">
        <v>22</v>
      </c>
      <c r="B537" t="s">
        <v>96</v>
      </c>
      <c r="C537" t="str">
        <f>VLOOKUP(Table1[[#This Row],[customer_ID]],'Company Names'!A:B,2,0)</f>
        <v>Schuppe Inc</v>
      </c>
      <c r="D537">
        <v>2146884004</v>
      </c>
      <c r="E537" s="1">
        <v>44505</v>
      </c>
      <c r="F537" s="1">
        <v>44535</v>
      </c>
      <c r="G537">
        <v>4326</v>
      </c>
      <c r="H537">
        <v>0</v>
      </c>
      <c r="I537" t="str">
        <f>IF(Table1[[#This Row],[disputed]]=1,"Yes","No")</f>
        <v>No</v>
      </c>
      <c r="J537">
        <v>0</v>
      </c>
      <c r="K537" t="str">
        <f>IF(Table1[[#This Row],[disputed]]=0, "no dispute", IF(Table1[[#This Row],[dispute_loss]]=0, "won","lost"))</f>
        <v>no dispute</v>
      </c>
      <c r="L537" s="1">
        <v>44519</v>
      </c>
      <c r="M537">
        <v>14</v>
      </c>
      <c r="N537">
        <v>0</v>
      </c>
    </row>
    <row r="538" spans="1:14" x14ac:dyDescent="0.3">
      <c r="A538" t="s">
        <v>20</v>
      </c>
      <c r="B538" t="s">
        <v>102</v>
      </c>
      <c r="C538" t="str">
        <f>VLOOKUP(Table1[[#This Row],[customer_ID]],'Company Names'!A:B,2,0)</f>
        <v>Bogisich, Gorczany and Gislason</v>
      </c>
      <c r="D538">
        <v>2148266465</v>
      </c>
      <c r="E538" s="1">
        <v>44323</v>
      </c>
      <c r="F538" s="1">
        <v>44353</v>
      </c>
      <c r="G538">
        <v>2439</v>
      </c>
      <c r="H538">
        <v>1</v>
      </c>
      <c r="I538" t="str">
        <f>IF(Table1[[#This Row],[disputed]]=1,"Yes","No")</f>
        <v>Yes</v>
      </c>
      <c r="J538">
        <v>0</v>
      </c>
      <c r="K538" t="str">
        <f>IF(Table1[[#This Row],[disputed]]=0, "no dispute", IF(Table1[[#This Row],[dispute_loss]]=0, "won","lost"))</f>
        <v>won</v>
      </c>
      <c r="L538" s="1">
        <v>44360</v>
      </c>
      <c r="M538">
        <v>37</v>
      </c>
      <c r="N538">
        <v>7</v>
      </c>
    </row>
    <row r="539" spans="1:14" x14ac:dyDescent="0.3">
      <c r="A539" t="s">
        <v>11</v>
      </c>
      <c r="B539" t="s">
        <v>87</v>
      </c>
      <c r="C539" t="str">
        <f>VLOOKUP(Table1[[#This Row],[customer_ID]],'Company Names'!A:B,2,0)</f>
        <v>Steuber Inc</v>
      </c>
      <c r="D539">
        <v>2158841878</v>
      </c>
      <c r="E539" s="1">
        <v>44418</v>
      </c>
      <c r="F539" s="1">
        <v>44448</v>
      </c>
      <c r="G539">
        <v>6435</v>
      </c>
      <c r="H539">
        <v>0</v>
      </c>
      <c r="I539" t="str">
        <f>IF(Table1[[#This Row],[disputed]]=1,"Yes","No")</f>
        <v>No</v>
      </c>
      <c r="J539">
        <v>0</v>
      </c>
      <c r="K539" t="str">
        <f>IF(Table1[[#This Row],[disputed]]=0, "no dispute", IF(Table1[[#This Row],[dispute_loss]]=0, "won","lost"))</f>
        <v>no dispute</v>
      </c>
      <c r="L539" s="1">
        <v>44428</v>
      </c>
      <c r="M539">
        <v>10</v>
      </c>
      <c r="N539">
        <v>0</v>
      </c>
    </row>
    <row r="540" spans="1:14" x14ac:dyDescent="0.3">
      <c r="A540" t="s">
        <v>13</v>
      </c>
      <c r="B540" t="s">
        <v>27</v>
      </c>
      <c r="C540" t="str">
        <f>VLOOKUP(Table1[[#This Row],[customer_ID]],'Company Names'!A:B,2,0)</f>
        <v>Ryan Inc</v>
      </c>
      <c r="D540">
        <v>2161519126</v>
      </c>
      <c r="E540" s="1">
        <v>44429</v>
      </c>
      <c r="F540" s="1">
        <v>44459</v>
      </c>
      <c r="G540">
        <v>9888</v>
      </c>
      <c r="H540">
        <v>0</v>
      </c>
      <c r="I540" t="str">
        <f>IF(Table1[[#This Row],[disputed]]=1,"Yes","No")</f>
        <v>No</v>
      </c>
      <c r="J540">
        <v>0</v>
      </c>
      <c r="K540" t="str">
        <f>IF(Table1[[#This Row],[disputed]]=0, "no dispute", IF(Table1[[#This Row],[dispute_loss]]=0, "won","lost"))</f>
        <v>no dispute</v>
      </c>
      <c r="L540" s="1">
        <v>44432</v>
      </c>
      <c r="M540">
        <v>3</v>
      </c>
      <c r="N540">
        <v>0</v>
      </c>
    </row>
    <row r="541" spans="1:14" x14ac:dyDescent="0.3">
      <c r="A541" t="s">
        <v>17</v>
      </c>
      <c r="B541" t="s">
        <v>42</v>
      </c>
      <c r="C541" t="str">
        <f>VLOOKUP(Table1[[#This Row],[customer_ID]],'Company Names'!A:B,2,0)</f>
        <v>Ortiz - Schiller</v>
      </c>
      <c r="D541">
        <v>2161660036</v>
      </c>
      <c r="E541" s="1">
        <v>43999</v>
      </c>
      <c r="F541" s="1">
        <v>44029</v>
      </c>
      <c r="G541">
        <v>4038</v>
      </c>
      <c r="H541">
        <v>0</v>
      </c>
      <c r="I541" t="str">
        <f>IF(Table1[[#This Row],[disputed]]=1,"Yes","No")</f>
        <v>No</v>
      </c>
      <c r="J541">
        <v>0</v>
      </c>
      <c r="K541" t="str">
        <f>IF(Table1[[#This Row],[disputed]]=0, "no dispute", IF(Table1[[#This Row],[dispute_loss]]=0, "won","lost"))</f>
        <v>no dispute</v>
      </c>
      <c r="L541" s="1">
        <v>44031</v>
      </c>
      <c r="M541">
        <v>32</v>
      </c>
      <c r="N541">
        <v>2</v>
      </c>
    </row>
    <row r="542" spans="1:14" x14ac:dyDescent="0.3">
      <c r="A542" t="s">
        <v>13</v>
      </c>
      <c r="B542" t="s">
        <v>74</v>
      </c>
      <c r="C542" t="str">
        <f>VLOOKUP(Table1[[#This Row],[customer_ID]],'Company Names'!A:B,2,0)</f>
        <v>Ankunding - Rempel</v>
      </c>
      <c r="D542">
        <v>6733279966</v>
      </c>
      <c r="E542" s="1">
        <v>44002</v>
      </c>
      <c r="F542" s="1">
        <v>44032</v>
      </c>
      <c r="G542">
        <v>4548</v>
      </c>
      <c r="H542">
        <v>1</v>
      </c>
      <c r="I542" t="str">
        <f>IF(Table1[[#This Row],[disputed]]=1,"Yes","No")</f>
        <v>Yes</v>
      </c>
      <c r="J542">
        <v>0</v>
      </c>
      <c r="K542" t="str">
        <f>IF(Table1[[#This Row],[disputed]]=0, "no dispute", IF(Table1[[#This Row],[dispute_loss]]=0, "won","lost"))</f>
        <v>won</v>
      </c>
      <c r="L542" s="1">
        <v>44027</v>
      </c>
      <c r="M542">
        <v>25</v>
      </c>
      <c r="N542">
        <v>0</v>
      </c>
    </row>
    <row r="543" spans="1:14" x14ac:dyDescent="0.3">
      <c r="A543" t="s">
        <v>22</v>
      </c>
      <c r="B543" t="s">
        <v>88</v>
      </c>
      <c r="C543" t="str">
        <f>VLOOKUP(Table1[[#This Row],[customer_ID]],'Company Names'!A:B,2,0)</f>
        <v>Rohan - Carroll</v>
      </c>
      <c r="D543">
        <v>2168210949</v>
      </c>
      <c r="E543" s="1">
        <v>44077</v>
      </c>
      <c r="F543" s="1">
        <v>44107</v>
      </c>
      <c r="G543">
        <v>4341</v>
      </c>
      <c r="H543">
        <v>1</v>
      </c>
      <c r="I543" t="str">
        <f>IF(Table1[[#This Row],[disputed]]=1,"Yes","No")</f>
        <v>Yes</v>
      </c>
      <c r="J543">
        <v>0</v>
      </c>
      <c r="K543" t="str">
        <f>IF(Table1[[#This Row],[disputed]]=0, "no dispute", IF(Table1[[#This Row],[dispute_loss]]=0, "won","lost"))</f>
        <v>won</v>
      </c>
      <c r="L543" s="1">
        <v>44127</v>
      </c>
      <c r="M543">
        <v>50</v>
      </c>
      <c r="N543">
        <v>20</v>
      </c>
    </row>
    <row r="544" spans="1:14" x14ac:dyDescent="0.3">
      <c r="A544" t="s">
        <v>11</v>
      </c>
      <c r="B544" t="s">
        <v>55</v>
      </c>
      <c r="C544" t="str">
        <f>VLOOKUP(Table1[[#This Row],[customer_ID]],'Company Names'!A:B,2,0)</f>
        <v>Gleichner - Turner</v>
      </c>
      <c r="D544">
        <v>2186599382</v>
      </c>
      <c r="E544" s="1">
        <v>43914</v>
      </c>
      <c r="F544" s="1">
        <v>43944</v>
      </c>
      <c r="G544">
        <v>9276</v>
      </c>
      <c r="H544">
        <v>0</v>
      </c>
      <c r="I544" t="str">
        <f>IF(Table1[[#This Row],[disputed]]=1,"Yes","No")</f>
        <v>No</v>
      </c>
      <c r="J544">
        <v>0</v>
      </c>
      <c r="K544" t="str">
        <f>IF(Table1[[#This Row],[disputed]]=0, "no dispute", IF(Table1[[#This Row],[dispute_loss]]=0, "won","lost"))</f>
        <v>no dispute</v>
      </c>
      <c r="L544" s="1">
        <v>43956</v>
      </c>
      <c r="M544">
        <v>42</v>
      </c>
      <c r="N544">
        <v>12</v>
      </c>
    </row>
    <row r="545" spans="1:14" x14ac:dyDescent="0.3">
      <c r="A545" t="s">
        <v>11</v>
      </c>
      <c r="B545" t="s">
        <v>105</v>
      </c>
      <c r="C545" t="str">
        <f>VLOOKUP(Table1[[#This Row],[customer_ID]],'Company Names'!A:B,2,0)</f>
        <v>Terry - Johns</v>
      </c>
      <c r="D545">
        <v>2189582262</v>
      </c>
      <c r="E545" s="1">
        <v>44532</v>
      </c>
      <c r="F545" s="1">
        <v>44562</v>
      </c>
      <c r="G545">
        <v>6769</v>
      </c>
      <c r="H545">
        <v>0</v>
      </c>
      <c r="I545" t="str">
        <f>IF(Table1[[#This Row],[disputed]]=1,"Yes","No")</f>
        <v>No</v>
      </c>
      <c r="J545">
        <v>0</v>
      </c>
      <c r="K545" t="str">
        <f>IF(Table1[[#This Row],[disputed]]=0, "no dispute", IF(Table1[[#This Row],[dispute_loss]]=0, "won","lost"))</f>
        <v>no dispute</v>
      </c>
      <c r="L545" s="1">
        <v>44558</v>
      </c>
      <c r="M545">
        <v>26</v>
      </c>
      <c r="N545">
        <v>0</v>
      </c>
    </row>
    <row r="546" spans="1:14" x14ac:dyDescent="0.3">
      <c r="A546" t="s">
        <v>17</v>
      </c>
      <c r="B546" t="s">
        <v>18</v>
      </c>
      <c r="C546" t="str">
        <f>VLOOKUP(Table1[[#This Row],[customer_ID]],'Company Names'!A:B,2,0)</f>
        <v>Gislason, Rice and Hilpert</v>
      </c>
      <c r="D546">
        <v>2195380883</v>
      </c>
      <c r="E546" s="1">
        <v>43836</v>
      </c>
      <c r="F546" s="1">
        <v>43866</v>
      </c>
      <c r="G546">
        <v>4707</v>
      </c>
      <c r="H546">
        <v>1</v>
      </c>
      <c r="I546" t="str">
        <f>IF(Table1[[#This Row],[disputed]]=1,"Yes","No")</f>
        <v>Yes</v>
      </c>
      <c r="J546">
        <v>0</v>
      </c>
      <c r="K546" t="str">
        <f>IF(Table1[[#This Row],[disputed]]=0, "no dispute", IF(Table1[[#This Row],[dispute_loss]]=0, "won","lost"))</f>
        <v>won</v>
      </c>
      <c r="L546" s="1">
        <v>43864</v>
      </c>
      <c r="M546">
        <v>28</v>
      </c>
      <c r="N546">
        <v>0</v>
      </c>
    </row>
    <row r="547" spans="1:14" x14ac:dyDescent="0.3">
      <c r="A547" t="s">
        <v>20</v>
      </c>
      <c r="B547" t="s">
        <v>43</v>
      </c>
      <c r="C547" t="str">
        <f>VLOOKUP(Table1[[#This Row],[customer_ID]],'Company Names'!A:B,2,0)</f>
        <v>Spinka, Bogisich and Pouros</v>
      </c>
      <c r="D547">
        <v>2197465105</v>
      </c>
      <c r="E547" s="1">
        <v>44498</v>
      </c>
      <c r="F547" s="1">
        <v>44528</v>
      </c>
      <c r="G547">
        <v>7674</v>
      </c>
      <c r="H547">
        <v>1</v>
      </c>
      <c r="I547" t="str">
        <f>IF(Table1[[#This Row],[disputed]]=1,"Yes","No")</f>
        <v>Yes</v>
      </c>
      <c r="J547">
        <v>0</v>
      </c>
      <c r="K547" t="str">
        <f>IF(Table1[[#This Row],[disputed]]=0, "no dispute", IF(Table1[[#This Row],[dispute_loss]]=0, "won","lost"))</f>
        <v>won</v>
      </c>
      <c r="L547" s="1">
        <v>44513</v>
      </c>
      <c r="M547">
        <v>15</v>
      </c>
      <c r="N547">
        <v>0</v>
      </c>
    </row>
    <row r="548" spans="1:14" x14ac:dyDescent="0.3">
      <c r="A548" t="s">
        <v>22</v>
      </c>
      <c r="B548" t="s">
        <v>96</v>
      </c>
      <c r="C548" t="str">
        <f>VLOOKUP(Table1[[#This Row],[customer_ID]],'Company Names'!A:B,2,0)</f>
        <v>Schuppe Inc</v>
      </c>
      <c r="D548">
        <v>2197485330</v>
      </c>
      <c r="E548" s="1">
        <v>44123</v>
      </c>
      <c r="F548" s="1">
        <v>44153</v>
      </c>
      <c r="G548">
        <v>4561</v>
      </c>
      <c r="H548">
        <v>0</v>
      </c>
      <c r="I548" t="str">
        <f>IF(Table1[[#This Row],[disputed]]=1,"Yes","No")</f>
        <v>No</v>
      </c>
      <c r="J548">
        <v>0</v>
      </c>
      <c r="K548" t="str">
        <f>IF(Table1[[#This Row],[disputed]]=0, "no dispute", IF(Table1[[#This Row],[dispute_loss]]=0, "won","lost"))</f>
        <v>no dispute</v>
      </c>
      <c r="L548" s="1">
        <v>44145</v>
      </c>
      <c r="M548">
        <v>22</v>
      </c>
      <c r="N548">
        <v>0</v>
      </c>
    </row>
    <row r="549" spans="1:14" x14ac:dyDescent="0.3">
      <c r="A549" t="s">
        <v>11</v>
      </c>
      <c r="B549" t="s">
        <v>31</v>
      </c>
      <c r="C549" t="str">
        <f>VLOOKUP(Table1[[#This Row],[customer_ID]],'Company Names'!A:B,2,0)</f>
        <v>McGlynn, Rutherford and Schiller</v>
      </c>
      <c r="D549">
        <v>2205310400</v>
      </c>
      <c r="E549" s="1">
        <v>43867</v>
      </c>
      <c r="F549" s="1">
        <v>43897</v>
      </c>
      <c r="G549">
        <v>7146</v>
      </c>
      <c r="H549">
        <v>0</v>
      </c>
      <c r="I549" t="str">
        <f>IF(Table1[[#This Row],[disputed]]=1,"Yes","No")</f>
        <v>No</v>
      </c>
      <c r="J549">
        <v>0</v>
      </c>
      <c r="K549" t="str">
        <f>IF(Table1[[#This Row],[disputed]]=0, "no dispute", IF(Table1[[#This Row],[dispute_loss]]=0, "won","lost"))</f>
        <v>no dispute</v>
      </c>
      <c r="L549" s="1">
        <v>43880</v>
      </c>
      <c r="M549">
        <v>13</v>
      </c>
      <c r="N549">
        <v>0</v>
      </c>
    </row>
    <row r="550" spans="1:14" x14ac:dyDescent="0.3">
      <c r="A550" t="s">
        <v>13</v>
      </c>
      <c r="B550" t="s">
        <v>68</v>
      </c>
      <c r="C550" t="str">
        <f>VLOOKUP(Table1[[#This Row],[customer_ID]],'Company Names'!A:B,2,0)</f>
        <v>West - Rogahn</v>
      </c>
      <c r="D550">
        <v>9119375519</v>
      </c>
      <c r="E550" s="1">
        <v>44005</v>
      </c>
      <c r="F550" s="1">
        <v>44035</v>
      </c>
      <c r="G550">
        <v>9451</v>
      </c>
      <c r="H550">
        <v>1</v>
      </c>
      <c r="I550" t="str">
        <f>IF(Table1[[#This Row],[disputed]]=1,"Yes","No")</f>
        <v>Yes</v>
      </c>
      <c r="J550">
        <v>0</v>
      </c>
      <c r="K550" t="str">
        <f>IF(Table1[[#This Row],[disputed]]=0, "no dispute", IF(Table1[[#This Row],[dispute_loss]]=0, "won","lost"))</f>
        <v>won</v>
      </c>
      <c r="L550" s="1">
        <v>44049</v>
      </c>
      <c r="M550">
        <v>44</v>
      </c>
      <c r="N550">
        <v>14</v>
      </c>
    </row>
    <row r="551" spans="1:14" x14ac:dyDescent="0.3">
      <c r="A551" t="s">
        <v>22</v>
      </c>
      <c r="B551" t="s">
        <v>23</v>
      </c>
      <c r="C551" t="str">
        <f>VLOOKUP(Table1[[#This Row],[customer_ID]],'Company Names'!A:B,2,0)</f>
        <v>Kub, McLaughlin and Renner</v>
      </c>
      <c r="D551">
        <v>2212611817</v>
      </c>
      <c r="E551" s="1">
        <v>44264</v>
      </c>
      <c r="F551" s="1">
        <v>44294</v>
      </c>
      <c r="G551">
        <v>3297</v>
      </c>
      <c r="H551">
        <v>0</v>
      </c>
      <c r="I551" t="str">
        <f>IF(Table1[[#This Row],[disputed]]=1,"Yes","No")</f>
        <v>No</v>
      </c>
      <c r="J551">
        <v>0</v>
      </c>
      <c r="K551" t="str">
        <f>IF(Table1[[#This Row],[disputed]]=0, "no dispute", IF(Table1[[#This Row],[dispute_loss]]=0, "won","lost"))</f>
        <v>no dispute</v>
      </c>
      <c r="L551" s="1">
        <v>44302</v>
      </c>
      <c r="M551">
        <v>38</v>
      </c>
      <c r="N551">
        <v>8</v>
      </c>
    </row>
    <row r="552" spans="1:14" x14ac:dyDescent="0.3">
      <c r="A552" t="s">
        <v>22</v>
      </c>
      <c r="B552" t="s">
        <v>89</v>
      </c>
      <c r="C552" t="str">
        <f>VLOOKUP(Table1[[#This Row],[customer_ID]],'Company Names'!A:B,2,0)</f>
        <v>Lynch - Lebsack</v>
      </c>
      <c r="D552">
        <v>2219394095</v>
      </c>
      <c r="E552" s="1">
        <v>44022</v>
      </c>
      <c r="F552" s="1">
        <v>44052</v>
      </c>
      <c r="G552">
        <v>5132</v>
      </c>
      <c r="H552">
        <v>0</v>
      </c>
      <c r="I552" t="str">
        <f>IF(Table1[[#This Row],[disputed]]=1,"Yes","No")</f>
        <v>No</v>
      </c>
      <c r="J552">
        <v>0</v>
      </c>
      <c r="K552" t="str">
        <f>IF(Table1[[#This Row],[disputed]]=0, "no dispute", IF(Table1[[#This Row],[dispute_loss]]=0, "won","lost"))</f>
        <v>no dispute</v>
      </c>
      <c r="L552" s="1">
        <v>44070</v>
      </c>
      <c r="M552">
        <v>48</v>
      </c>
      <c r="N552">
        <v>18</v>
      </c>
    </row>
    <row r="553" spans="1:14" x14ac:dyDescent="0.3">
      <c r="A553" t="s">
        <v>20</v>
      </c>
      <c r="B553" t="s">
        <v>21</v>
      </c>
      <c r="C553" t="str">
        <f>VLOOKUP(Table1[[#This Row],[customer_ID]],'Company Names'!A:B,2,0)</f>
        <v>Turner and Sons</v>
      </c>
      <c r="D553">
        <v>2222502782</v>
      </c>
      <c r="E553" s="1">
        <v>44304</v>
      </c>
      <c r="F553" s="1">
        <v>44334</v>
      </c>
      <c r="G553">
        <v>7489</v>
      </c>
      <c r="H553">
        <v>0</v>
      </c>
      <c r="I553" t="str">
        <f>IF(Table1[[#This Row],[disputed]]=1,"Yes","No")</f>
        <v>No</v>
      </c>
      <c r="J553">
        <v>0</v>
      </c>
      <c r="K553" t="str">
        <f>IF(Table1[[#This Row],[disputed]]=0, "no dispute", IF(Table1[[#This Row],[dispute_loss]]=0, "won","lost"))</f>
        <v>no dispute</v>
      </c>
      <c r="L553" s="1">
        <v>44334</v>
      </c>
      <c r="M553">
        <v>30</v>
      </c>
      <c r="N553">
        <v>0</v>
      </c>
    </row>
    <row r="554" spans="1:14" x14ac:dyDescent="0.3">
      <c r="A554" t="s">
        <v>11</v>
      </c>
      <c r="B554" t="s">
        <v>73</v>
      </c>
      <c r="C554" t="str">
        <f>VLOOKUP(Table1[[#This Row],[customer_ID]],'Company Names'!A:B,2,0)</f>
        <v>Rau, Hodkiewicz and Bauch</v>
      </c>
      <c r="D554">
        <v>2225581009</v>
      </c>
      <c r="E554" s="1">
        <v>44198</v>
      </c>
      <c r="F554" s="1">
        <v>44228</v>
      </c>
      <c r="G554">
        <v>4571</v>
      </c>
      <c r="H554">
        <v>0</v>
      </c>
      <c r="I554" t="str">
        <f>IF(Table1[[#This Row],[disputed]]=1,"Yes","No")</f>
        <v>No</v>
      </c>
      <c r="J554">
        <v>0</v>
      </c>
      <c r="K554" t="str">
        <f>IF(Table1[[#This Row],[disputed]]=0, "no dispute", IF(Table1[[#This Row],[dispute_loss]]=0, "won","lost"))</f>
        <v>no dispute</v>
      </c>
      <c r="L554" s="1">
        <v>44221</v>
      </c>
      <c r="M554">
        <v>23</v>
      </c>
      <c r="N554">
        <v>0</v>
      </c>
    </row>
    <row r="555" spans="1:14" x14ac:dyDescent="0.3">
      <c r="A555" t="s">
        <v>20</v>
      </c>
      <c r="B555" t="s">
        <v>21</v>
      </c>
      <c r="C555" t="str">
        <f>VLOOKUP(Table1[[#This Row],[customer_ID]],'Company Names'!A:B,2,0)</f>
        <v>Turner and Sons</v>
      </c>
      <c r="D555">
        <v>2238411112</v>
      </c>
      <c r="E555" s="1">
        <v>44530</v>
      </c>
      <c r="F555" s="1">
        <v>44560</v>
      </c>
      <c r="G555">
        <v>5621</v>
      </c>
      <c r="H555">
        <v>0</v>
      </c>
      <c r="I555" t="str">
        <f>IF(Table1[[#This Row],[disputed]]=1,"Yes","No")</f>
        <v>No</v>
      </c>
      <c r="J555">
        <v>0</v>
      </c>
      <c r="K555" t="str">
        <f>IF(Table1[[#This Row],[disputed]]=0, "no dispute", IF(Table1[[#This Row],[dispute_loss]]=0, "won","lost"))</f>
        <v>no dispute</v>
      </c>
      <c r="L555" s="1">
        <v>44563</v>
      </c>
      <c r="M555">
        <v>33</v>
      </c>
      <c r="N555">
        <v>3</v>
      </c>
    </row>
    <row r="556" spans="1:14" x14ac:dyDescent="0.3">
      <c r="A556" t="s">
        <v>22</v>
      </c>
      <c r="B556" t="s">
        <v>85</v>
      </c>
      <c r="C556" t="str">
        <f>VLOOKUP(Table1[[#This Row],[customer_ID]],'Company Names'!A:B,2,0)</f>
        <v>Bailey - Ondricka</v>
      </c>
      <c r="D556">
        <v>2238525299</v>
      </c>
      <c r="E556" s="1">
        <v>44474</v>
      </c>
      <c r="F556" s="1">
        <v>44504</v>
      </c>
      <c r="G556">
        <v>3570</v>
      </c>
      <c r="H556">
        <v>0</v>
      </c>
      <c r="I556" t="str">
        <f>IF(Table1[[#This Row],[disputed]]=1,"Yes","No")</f>
        <v>No</v>
      </c>
      <c r="J556">
        <v>0</v>
      </c>
      <c r="K556" t="str">
        <f>IF(Table1[[#This Row],[disputed]]=0, "no dispute", IF(Table1[[#This Row],[dispute_loss]]=0, "won","lost"))</f>
        <v>no dispute</v>
      </c>
      <c r="L556" s="1">
        <v>44495</v>
      </c>
      <c r="M556">
        <v>21</v>
      </c>
      <c r="N556">
        <v>0</v>
      </c>
    </row>
    <row r="557" spans="1:14" x14ac:dyDescent="0.3">
      <c r="A557" t="s">
        <v>22</v>
      </c>
      <c r="B557" t="s">
        <v>67</v>
      </c>
      <c r="C557" t="str">
        <f>VLOOKUP(Table1[[#This Row],[customer_ID]],'Company Names'!A:B,2,0)</f>
        <v>Kemmer Inc</v>
      </c>
      <c r="D557">
        <v>2245157627</v>
      </c>
      <c r="E557" s="1">
        <v>44208</v>
      </c>
      <c r="F557" s="1">
        <v>44238</v>
      </c>
      <c r="G557">
        <v>5207</v>
      </c>
      <c r="H557">
        <v>0</v>
      </c>
      <c r="I557" t="str">
        <f>IF(Table1[[#This Row],[disputed]]=1,"Yes","No")</f>
        <v>No</v>
      </c>
      <c r="J557">
        <v>0</v>
      </c>
      <c r="K557" t="str">
        <f>IF(Table1[[#This Row],[disputed]]=0, "no dispute", IF(Table1[[#This Row],[dispute_loss]]=0, "won","lost"))</f>
        <v>no dispute</v>
      </c>
      <c r="L557" s="1">
        <v>44239</v>
      </c>
      <c r="M557">
        <v>31</v>
      </c>
      <c r="N557">
        <v>1</v>
      </c>
    </row>
    <row r="558" spans="1:14" x14ac:dyDescent="0.3">
      <c r="A558" t="s">
        <v>22</v>
      </c>
      <c r="B558" t="s">
        <v>82</v>
      </c>
      <c r="C558" t="str">
        <f>VLOOKUP(Table1[[#This Row],[customer_ID]],'Company Names'!A:B,2,0)</f>
        <v>Veum, Erdman and Zieme</v>
      </c>
      <c r="D558">
        <v>2246279597</v>
      </c>
      <c r="E558" s="1">
        <v>44285</v>
      </c>
      <c r="F558" s="1">
        <v>44315</v>
      </c>
      <c r="G558">
        <v>2140</v>
      </c>
      <c r="H558">
        <v>0</v>
      </c>
      <c r="I558" t="str">
        <f>IF(Table1[[#This Row],[disputed]]=1,"Yes","No")</f>
        <v>No</v>
      </c>
      <c r="J558">
        <v>0</v>
      </c>
      <c r="K558" t="str">
        <f>IF(Table1[[#This Row],[disputed]]=0, "no dispute", IF(Table1[[#This Row],[dispute_loss]]=0, "won","lost"))</f>
        <v>no dispute</v>
      </c>
      <c r="L558" s="1">
        <v>44294</v>
      </c>
      <c r="M558">
        <v>9</v>
      </c>
      <c r="N558">
        <v>0</v>
      </c>
    </row>
    <row r="559" spans="1:14" x14ac:dyDescent="0.3">
      <c r="A559" t="s">
        <v>13</v>
      </c>
      <c r="B559" t="s">
        <v>14</v>
      </c>
      <c r="C559" t="str">
        <f>VLOOKUP(Table1[[#This Row],[customer_ID]],'Company Names'!A:B,2,0)</f>
        <v>Bogisich and Sons</v>
      </c>
      <c r="D559">
        <v>4456170015</v>
      </c>
      <c r="E559" s="1">
        <v>44009</v>
      </c>
      <c r="F559" s="1">
        <v>44039</v>
      </c>
      <c r="G559">
        <v>6942</v>
      </c>
      <c r="H559">
        <v>1</v>
      </c>
      <c r="I559" t="str">
        <f>IF(Table1[[#This Row],[disputed]]=1,"Yes","No")</f>
        <v>Yes</v>
      </c>
      <c r="J559">
        <v>0</v>
      </c>
      <c r="K559" t="str">
        <f>IF(Table1[[#This Row],[disputed]]=0, "no dispute", IF(Table1[[#This Row],[dispute_loss]]=0, "won","lost"))</f>
        <v>won</v>
      </c>
      <c r="L559" s="1">
        <v>44069</v>
      </c>
      <c r="M559">
        <v>60</v>
      </c>
      <c r="N559">
        <v>30</v>
      </c>
    </row>
    <row r="560" spans="1:14" x14ac:dyDescent="0.3">
      <c r="A560" t="s">
        <v>11</v>
      </c>
      <c r="B560" t="s">
        <v>87</v>
      </c>
      <c r="C560" t="str">
        <f>VLOOKUP(Table1[[#This Row],[customer_ID]],'Company Names'!A:B,2,0)</f>
        <v>Steuber Inc</v>
      </c>
      <c r="D560">
        <v>2253964269</v>
      </c>
      <c r="E560" s="1">
        <v>44478</v>
      </c>
      <c r="F560" s="1">
        <v>44508</v>
      </c>
      <c r="G560">
        <v>4721</v>
      </c>
      <c r="H560">
        <v>1</v>
      </c>
      <c r="I560" t="str">
        <f>IF(Table1[[#This Row],[disputed]]=1,"Yes","No")</f>
        <v>Yes</v>
      </c>
      <c r="J560">
        <v>0</v>
      </c>
      <c r="K560" t="str">
        <f>IF(Table1[[#This Row],[disputed]]=0, "no dispute", IF(Table1[[#This Row],[dispute_loss]]=0, "won","lost"))</f>
        <v>won</v>
      </c>
      <c r="L560" s="1">
        <v>44511</v>
      </c>
      <c r="M560">
        <v>33</v>
      </c>
      <c r="N560">
        <v>3</v>
      </c>
    </row>
    <row r="561" spans="1:14" x14ac:dyDescent="0.3">
      <c r="A561" t="s">
        <v>22</v>
      </c>
      <c r="B561" t="s">
        <v>99</v>
      </c>
      <c r="C561" t="str">
        <f>VLOOKUP(Table1[[#This Row],[customer_ID]],'Company Names'!A:B,2,0)</f>
        <v>Durgan - Hamill</v>
      </c>
      <c r="D561">
        <v>2254159769</v>
      </c>
      <c r="E561" s="1">
        <v>43897</v>
      </c>
      <c r="F561" s="1">
        <v>43927</v>
      </c>
      <c r="G561">
        <v>7283</v>
      </c>
      <c r="H561">
        <v>0</v>
      </c>
      <c r="I561" t="str">
        <f>IF(Table1[[#This Row],[disputed]]=1,"Yes","No")</f>
        <v>No</v>
      </c>
      <c r="J561">
        <v>0</v>
      </c>
      <c r="K561" t="str">
        <f>IF(Table1[[#This Row],[disputed]]=0, "no dispute", IF(Table1[[#This Row],[dispute_loss]]=0, "won","lost"))</f>
        <v>no dispute</v>
      </c>
      <c r="L561" s="1">
        <v>43924</v>
      </c>
      <c r="M561">
        <v>27</v>
      </c>
      <c r="N561">
        <v>0</v>
      </c>
    </row>
    <row r="562" spans="1:14" x14ac:dyDescent="0.3">
      <c r="A562" t="s">
        <v>13</v>
      </c>
      <c r="B562" t="s">
        <v>74</v>
      </c>
      <c r="C562" t="str">
        <f>VLOOKUP(Table1[[#This Row],[customer_ID]],'Company Names'!A:B,2,0)</f>
        <v>Ankunding - Rempel</v>
      </c>
      <c r="D562">
        <v>296503272</v>
      </c>
      <c r="E562" s="1">
        <v>44015</v>
      </c>
      <c r="F562" s="1">
        <v>44045</v>
      </c>
      <c r="G562">
        <v>6125</v>
      </c>
      <c r="H562">
        <v>1</v>
      </c>
      <c r="I562" t="str">
        <f>IF(Table1[[#This Row],[disputed]]=1,"Yes","No")</f>
        <v>Yes</v>
      </c>
      <c r="J562">
        <v>0</v>
      </c>
      <c r="K562" t="str">
        <f>IF(Table1[[#This Row],[disputed]]=0, "no dispute", IF(Table1[[#This Row],[dispute_loss]]=0, "won","lost"))</f>
        <v>won</v>
      </c>
      <c r="L562" s="1">
        <v>44050</v>
      </c>
      <c r="M562">
        <v>35</v>
      </c>
      <c r="N562">
        <v>5</v>
      </c>
    </row>
    <row r="563" spans="1:14" x14ac:dyDescent="0.3">
      <c r="A563" t="s">
        <v>22</v>
      </c>
      <c r="B563" t="s">
        <v>89</v>
      </c>
      <c r="C563" t="str">
        <f>VLOOKUP(Table1[[#This Row],[customer_ID]],'Company Names'!A:B,2,0)</f>
        <v>Lynch - Lebsack</v>
      </c>
      <c r="D563">
        <v>2257886659</v>
      </c>
      <c r="E563" s="1">
        <v>44322</v>
      </c>
      <c r="F563" s="1">
        <v>44352</v>
      </c>
      <c r="G563">
        <v>4090</v>
      </c>
      <c r="H563">
        <v>0</v>
      </c>
      <c r="I563" t="str">
        <f>IF(Table1[[#This Row],[disputed]]=1,"Yes","No")</f>
        <v>No</v>
      </c>
      <c r="J563">
        <v>0</v>
      </c>
      <c r="K563" t="str">
        <f>IF(Table1[[#This Row],[disputed]]=0, "no dispute", IF(Table1[[#This Row],[dispute_loss]]=0, "won","lost"))</f>
        <v>no dispute</v>
      </c>
      <c r="L563" s="1">
        <v>44360</v>
      </c>
      <c r="M563">
        <v>38</v>
      </c>
      <c r="N563">
        <v>8</v>
      </c>
    </row>
    <row r="564" spans="1:14" x14ac:dyDescent="0.3">
      <c r="A564" t="s">
        <v>17</v>
      </c>
      <c r="B564" t="s">
        <v>97</v>
      </c>
      <c r="C564" t="str">
        <f>VLOOKUP(Table1[[#This Row],[customer_ID]],'Company Names'!A:B,2,0)</f>
        <v>Kemmer LLC</v>
      </c>
      <c r="D564">
        <v>2262995436</v>
      </c>
      <c r="E564" s="1">
        <v>44303</v>
      </c>
      <c r="F564" s="1">
        <v>44333</v>
      </c>
      <c r="G564">
        <v>7059</v>
      </c>
      <c r="H564">
        <v>1</v>
      </c>
      <c r="I564" t="str">
        <f>IF(Table1[[#This Row],[disputed]]=1,"Yes","No")</f>
        <v>Yes</v>
      </c>
      <c r="J564">
        <v>0</v>
      </c>
      <c r="K564" t="str">
        <f>IF(Table1[[#This Row],[disputed]]=0, "no dispute", IF(Table1[[#This Row],[dispute_loss]]=0, "won","lost"))</f>
        <v>won</v>
      </c>
      <c r="L564" s="1">
        <v>44349</v>
      </c>
      <c r="M564">
        <v>46</v>
      </c>
      <c r="N564">
        <v>16</v>
      </c>
    </row>
    <row r="565" spans="1:14" x14ac:dyDescent="0.3">
      <c r="A565" t="s">
        <v>13</v>
      </c>
      <c r="B565" t="s">
        <v>41</v>
      </c>
      <c r="C565" t="str">
        <f>VLOOKUP(Table1[[#This Row],[customer_ID]],'Company Names'!A:B,2,0)</f>
        <v>Stanton, Labadie and Roberts</v>
      </c>
      <c r="D565">
        <v>7576910302</v>
      </c>
      <c r="E565" s="1">
        <v>44005</v>
      </c>
      <c r="F565" s="1">
        <v>44035</v>
      </c>
      <c r="G565">
        <v>8280</v>
      </c>
      <c r="H565">
        <v>0</v>
      </c>
      <c r="I565" t="str">
        <f>IF(Table1[[#This Row],[disputed]]=1,"Yes","No")</f>
        <v>No</v>
      </c>
      <c r="J565">
        <v>0</v>
      </c>
      <c r="K565" t="str">
        <f>IF(Table1[[#This Row],[disputed]]=0, "no dispute", IF(Table1[[#This Row],[dispute_loss]]=0, "won","lost"))</f>
        <v>no dispute</v>
      </c>
      <c r="L565" s="1">
        <v>44030</v>
      </c>
      <c r="M565">
        <v>25</v>
      </c>
      <c r="N565">
        <v>0</v>
      </c>
    </row>
    <row r="566" spans="1:14" x14ac:dyDescent="0.3">
      <c r="A566" t="s">
        <v>20</v>
      </c>
      <c r="B566" t="s">
        <v>109</v>
      </c>
      <c r="C566" t="str">
        <f>VLOOKUP(Table1[[#This Row],[customer_ID]],'Company Names'!A:B,2,0)</f>
        <v>Wilderman Inc</v>
      </c>
      <c r="D566">
        <v>2267584907</v>
      </c>
      <c r="E566" s="1">
        <v>44531</v>
      </c>
      <c r="F566" s="1">
        <v>44561</v>
      </c>
      <c r="G566">
        <v>5276</v>
      </c>
      <c r="H566">
        <v>0</v>
      </c>
      <c r="I566" t="str">
        <f>IF(Table1[[#This Row],[disputed]]=1,"Yes","No")</f>
        <v>No</v>
      </c>
      <c r="J566">
        <v>0</v>
      </c>
      <c r="K566" t="str">
        <f>IF(Table1[[#This Row],[disputed]]=0, "no dispute", IF(Table1[[#This Row],[dispute_loss]]=0, "won","lost"))</f>
        <v>no dispute</v>
      </c>
      <c r="L566" s="1">
        <v>44545</v>
      </c>
      <c r="M566">
        <v>14</v>
      </c>
      <c r="N566">
        <v>0</v>
      </c>
    </row>
    <row r="567" spans="1:14" x14ac:dyDescent="0.3">
      <c r="A567" t="s">
        <v>20</v>
      </c>
      <c r="B567" t="s">
        <v>46</v>
      </c>
      <c r="C567" t="str">
        <f>VLOOKUP(Table1[[#This Row],[customer_ID]],'Company Names'!A:B,2,0)</f>
        <v>Ondricka and Sons</v>
      </c>
      <c r="D567">
        <v>2267825101</v>
      </c>
      <c r="E567" s="1">
        <v>44298</v>
      </c>
      <c r="F567" s="1">
        <v>44328</v>
      </c>
      <c r="G567">
        <v>2729</v>
      </c>
      <c r="H567">
        <v>0</v>
      </c>
      <c r="I567" t="str">
        <f>IF(Table1[[#This Row],[disputed]]=1,"Yes","No")</f>
        <v>No</v>
      </c>
      <c r="J567">
        <v>0</v>
      </c>
      <c r="K567" t="str">
        <f>IF(Table1[[#This Row],[disputed]]=0, "no dispute", IF(Table1[[#This Row],[dispute_loss]]=0, "won","lost"))</f>
        <v>no dispute</v>
      </c>
      <c r="L567" s="1">
        <v>44300</v>
      </c>
      <c r="M567">
        <v>2</v>
      </c>
      <c r="N567">
        <v>0</v>
      </c>
    </row>
    <row r="568" spans="1:14" x14ac:dyDescent="0.3">
      <c r="A568" t="s">
        <v>13</v>
      </c>
      <c r="B568" t="s">
        <v>62</v>
      </c>
      <c r="C568" t="str">
        <f>VLOOKUP(Table1[[#This Row],[customer_ID]],'Company Names'!A:B,2,0)</f>
        <v>Bosco, Gutkowski and Strosin</v>
      </c>
      <c r="D568">
        <v>5747215345</v>
      </c>
      <c r="E568" s="1">
        <v>44017</v>
      </c>
      <c r="F568" s="1">
        <v>44047</v>
      </c>
      <c r="G568">
        <v>6654</v>
      </c>
      <c r="H568">
        <v>1</v>
      </c>
      <c r="I568" t="str">
        <f>IF(Table1[[#This Row],[disputed]]=1,"Yes","No")</f>
        <v>Yes</v>
      </c>
      <c r="J568">
        <v>0</v>
      </c>
      <c r="K568" t="str">
        <f>IF(Table1[[#This Row],[disputed]]=0, "no dispute", IF(Table1[[#This Row],[dispute_loss]]=0, "won","lost"))</f>
        <v>won</v>
      </c>
      <c r="L568" s="1">
        <v>44056</v>
      </c>
      <c r="M568">
        <v>39</v>
      </c>
      <c r="N568">
        <v>9</v>
      </c>
    </row>
    <row r="569" spans="1:14" x14ac:dyDescent="0.3">
      <c r="A569" t="s">
        <v>17</v>
      </c>
      <c r="B569" t="s">
        <v>112</v>
      </c>
      <c r="C569" t="str">
        <f>VLOOKUP(Table1[[#This Row],[customer_ID]],'Company Names'!A:B,2,0)</f>
        <v>Grant, Kessler and Kassulke</v>
      </c>
      <c r="D569">
        <v>2279639083</v>
      </c>
      <c r="E569" s="1">
        <v>44204</v>
      </c>
      <c r="F569" s="1">
        <v>44234</v>
      </c>
      <c r="G569">
        <v>5165</v>
      </c>
      <c r="H569">
        <v>0</v>
      </c>
      <c r="I569" t="str">
        <f>IF(Table1[[#This Row],[disputed]]=1,"Yes","No")</f>
        <v>No</v>
      </c>
      <c r="J569">
        <v>0</v>
      </c>
      <c r="K569" t="str">
        <f>IF(Table1[[#This Row],[disputed]]=0, "no dispute", IF(Table1[[#This Row],[dispute_loss]]=0, "won","lost"))</f>
        <v>no dispute</v>
      </c>
      <c r="L569" s="1">
        <v>44219</v>
      </c>
      <c r="M569">
        <v>15</v>
      </c>
      <c r="N569">
        <v>0</v>
      </c>
    </row>
    <row r="570" spans="1:14" x14ac:dyDescent="0.3">
      <c r="A570" t="s">
        <v>17</v>
      </c>
      <c r="B570" t="s">
        <v>40</v>
      </c>
      <c r="C570" t="str">
        <f>VLOOKUP(Table1[[#This Row],[customer_ID]],'Company Names'!A:B,2,0)</f>
        <v>Nolan - Bayer</v>
      </c>
      <c r="D570">
        <v>2281124725</v>
      </c>
      <c r="E570" s="1">
        <v>44092</v>
      </c>
      <c r="F570" s="1">
        <v>44122</v>
      </c>
      <c r="G570">
        <v>2737</v>
      </c>
      <c r="H570">
        <v>0</v>
      </c>
      <c r="I570" t="str">
        <f>IF(Table1[[#This Row],[disputed]]=1,"Yes","No")</f>
        <v>No</v>
      </c>
      <c r="J570">
        <v>0</v>
      </c>
      <c r="K570" t="str">
        <f>IF(Table1[[#This Row],[disputed]]=0, "no dispute", IF(Table1[[#This Row],[dispute_loss]]=0, "won","lost"))</f>
        <v>no dispute</v>
      </c>
      <c r="L570" s="1">
        <v>44117</v>
      </c>
      <c r="M570">
        <v>25</v>
      </c>
      <c r="N570">
        <v>0</v>
      </c>
    </row>
    <row r="571" spans="1:14" x14ac:dyDescent="0.3">
      <c r="A571" t="s">
        <v>20</v>
      </c>
      <c r="B571" t="s">
        <v>69</v>
      </c>
      <c r="C571" t="str">
        <f>VLOOKUP(Table1[[#This Row],[customer_ID]],'Company Names'!A:B,2,0)</f>
        <v>Kulas, Mante and Reichert</v>
      </c>
      <c r="D571">
        <v>2290457712</v>
      </c>
      <c r="E571" s="1">
        <v>44198</v>
      </c>
      <c r="F571" s="1">
        <v>44228</v>
      </c>
      <c r="G571">
        <v>5191</v>
      </c>
      <c r="H571">
        <v>1</v>
      </c>
      <c r="I571" t="str">
        <f>IF(Table1[[#This Row],[disputed]]=1,"Yes","No")</f>
        <v>Yes</v>
      </c>
      <c r="J571">
        <v>0</v>
      </c>
      <c r="K571" t="str">
        <f>IF(Table1[[#This Row],[disputed]]=0, "no dispute", IF(Table1[[#This Row],[dispute_loss]]=0, "won","lost"))</f>
        <v>won</v>
      </c>
      <c r="L571" s="1">
        <v>44236</v>
      </c>
      <c r="M571">
        <v>38</v>
      </c>
      <c r="N571">
        <v>8</v>
      </c>
    </row>
    <row r="572" spans="1:14" x14ac:dyDescent="0.3">
      <c r="A572" t="s">
        <v>22</v>
      </c>
      <c r="B572" t="s">
        <v>58</v>
      </c>
      <c r="C572" t="str">
        <f>VLOOKUP(Table1[[#This Row],[customer_ID]],'Company Names'!A:B,2,0)</f>
        <v>Bashirian Inc</v>
      </c>
      <c r="D572">
        <v>2290647128</v>
      </c>
      <c r="E572" s="1">
        <v>44317</v>
      </c>
      <c r="F572" s="1">
        <v>44347</v>
      </c>
      <c r="G572">
        <v>4924</v>
      </c>
      <c r="H572">
        <v>1</v>
      </c>
      <c r="I572" t="str">
        <f>IF(Table1[[#This Row],[disputed]]=1,"Yes","No")</f>
        <v>Yes</v>
      </c>
      <c r="J572">
        <v>0</v>
      </c>
      <c r="K572" t="str">
        <f>IF(Table1[[#This Row],[disputed]]=0, "no dispute", IF(Table1[[#This Row],[dispute_loss]]=0, "won","lost"))</f>
        <v>won</v>
      </c>
      <c r="L572" s="1">
        <v>44351</v>
      </c>
      <c r="M572">
        <v>34</v>
      </c>
      <c r="N572">
        <v>4</v>
      </c>
    </row>
    <row r="573" spans="1:14" x14ac:dyDescent="0.3">
      <c r="A573" t="s">
        <v>17</v>
      </c>
      <c r="B573" t="s">
        <v>33</v>
      </c>
      <c r="C573" t="str">
        <f>VLOOKUP(Table1[[#This Row],[customer_ID]],'Company Names'!A:B,2,0)</f>
        <v>Grimes - Bode</v>
      </c>
      <c r="D573">
        <v>2293228619</v>
      </c>
      <c r="E573" s="1">
        <v>43959</v>
      </c>
      <c r="F573" s="1">
        <v>43989</v>
      </c>
      <c r="G573">
        <v>4847</v>
      </c>
      <c r="H573">
        <v>1</v>
      </c>
      <c r="I573" t="str">
        <f>IF(Table1[[#This Row],[disputed]]=1,"Yes","No")</f>
        <v>Yes</v>
      </c>
      <c r="J573">
        <v>0</v>
      </c>
      <c r="K573" t="str">
        <f>IF(Table1[[#This Row],[disputed]]=0, "no dispute", IF(Table1[[#This Row],[dispute_loss]]=0, "won","lost"))</f>
        <v>won</v>
      </c>
      <c r="L573" s="1">
        <v>43993</v>
      </c>
      <c r="M573">
        <v>34</v>
      </c>
      <c r="N573">
        <v>4</v>
      </c>
    </row>
    <row r="574" spans="1:14" x14ac:dyDescent="0.3">
      <c r="A574" t="s">
        <v>13</v>
      </c>
      <c r="B574" t="s">
        <v>104</v>
      </c>
      <c r="C574" t="str">
        <f>VLOOKUP(Table1[[#This Row],[customer_ID]],'Company Names'!A:B,2,0)</f>
        <v>Little, Konopelski and Hackett</v>
      </c>
      <c r="D574">
        <v>2294449843</v>
      </c>
      <c r="E574" s="1">
        <v>44132</v>
      </c>
      <c r="F574" s="1">
        <v>44162</v>
      </c>
      <c r="G574">
        <v>6796</v>
      </c>
      <c r="H574">
        <v>0</v>
      </c>
      <c r="I574" t="str">
        <f>IF(Table1[[#This Row],[disputed]]=1,"Yes","No")</f>
        <v>No</v>
      </c>
      <c r="J574">
        <v>0</v>
      </c>
      <c r="K574" t="str">
        <f>IF(Table1[[#This Row],[disputed]]=0, "no dispute", IF(Table1[[#This Row],[dispute_loss]]=0, "won","lost"))</f>
        <v>no dispute</v>
      </c>
      <c r="L574" s="1">
        <v>44143</v>
      </c>
      <c r="M574">
        <v>11</v>
      </c>
      <c r="N574">
        <v>0</v>
      </c>
    </row>
    <row r="575" spans="1:14" x14ac:dyDescent="0.3">
      <c r="A575" t="s">
        <v>17</v>
      </c>
      <c r="B575" t="s">
        <v>28</v>
      </c>
      <c r="C575" t="str">
        <f>VLOOKUP(Table1[[#This Row],[customer_ID]],'Company Names'!A:B,2,0)</f>
        <v>Halvorson and Sons</v>
      </c>
      <c r="D575">
        <v>2322349886</v>
      </c>
      <c r="E575" s="1">
        <v>44075</v>
      </c>
      <c r="F575" s="1">
        <v>44105</v>
      </c>
      <c r="G575">
        <v>5986</v>
      </c>
      <c r="H575">
        <v>0</v>
      </c>
      <c r="I575" t="str">
        <f>IF(Table1[[#This Row],[disputed]]=1,"Yes","No")</f>
        <v>No</v>
      </c>
      <c r="J575">
        <v>0</v>
      </c>
      <c r="K575" t="str">
        <f>IF(Table1[[#This Row],[disputed]]=0, "no dispute", IF(Table1[[#This Row],[dispute_loss]]=0, "won","lost"))</f>
        <v>no dispute</v>
      </c>
      <c r="L575" s="1">
        <v>44099</v>
      </c>
      <c r="M575">
        <v>24</v>
      </c>
      <c r="N575">
        <v>0</v>
      </c>
    </row>
    <row r="576" spans="1:14" x14ac:dyDescent="0.3">
      <c r="A576" t="s">
        <v>13</v>
      </c>
      <c r="B576" t="s">
        <v>68</v>
      </c>
      <c r="C576" t="str">
        <f>VLOOKUP(Table1[[#This Row],[customer_ID]],'Company Names'!A:B,2,0)</f>
        <v>West - Rogahn</v>
      </c>
      <c r="D576">
        <v>3949082624</v>
      </c>
      <c r="E576" s="1">
        <v>44020</v>
      </c>
      <c r="F576" s="1">
        <v>44050</v>
      </c>
      <c r="G576">
        <v>10704</v>
      </c>
      <c r="H576">
        <v>1</v>
      </c>
      <c r="I576" t="str">
        <f>IF(Table1[[#This Row],[disputed]]=1,"Yes","No")</f>
        <v>Yes</v>
      </c>
      <c r="J576">
        <v>0</v>
      </c>
      <c r="K576" t="str">
        <f>IF(Table1[[#This Row],[disputed]]=0, "no dispute", IF(Table1[[#This Row],[dispute_loss]]=0, "won","lost"))</f>
        <v>won</v>
      </c>
      <c r="L576" s="1">
        <v>44053</v>
      </c>
      <c r="M576">
        <v>33</v>
      </c>
      <c r="N576">
        <v>3</v>
      </c>
    </row>
    <row r="577" spans="1:14" x14ac:dyDescent="0.3">
      <c r="A577" t="s">
        <v>11</v>
      </c>
      <c r="B577" t="s">
        <v>45</v>
      </c>
      <c r="C577" t="str">
        <f>VLOOKUP(Table1[[#This Row],[customer_ID]],'Company Names'!A:B,2,0)</f>
        <v>Bosco and Sons</v>
      </c>
      <c r="D577">
        <v>2329204580</v>
      </c>
      <c r="E577" s="1">
        <v>44257</v>
      </c>
      <c r="F577" s="1">
        <v>44287</v>
      </c>
      <c r="G577">
        <v>5456</v>
      </c>
      <c r="H577">
        <v>0</v>
      </c>
      <c r="I577" t="str">
        <f>IF(Table1[[#This Row],[disputed]]=1,"Yes","No")</f>
        <v>No</v>
      </c>
      <c r="J577">
        <v>0</v>
      </c>
      <c r="K577" t="str">
        <f>IF(Table1[[#This Row],[disputed]]=0, "no dispute", IF(Table1[[#This Row],[dispute_loss]]=0, "won","lost"))</f>
        <v>no dispute</v>
      </c>
      <c r="L577" s="1">
        <v>44276</v>
      </c>
      <c r="M577">
        <v>19</v>
      </c>
      <c r="N577">
        <v>0</v>
      </c>
    </row>
    <row r="578" spans="1:14" x14ac:dyDescent="0.3">
      <c r="A578" t="s">
        <v>17</v>
      </c>
      <c r="B578" t="s">
        <v>101</v>
      </c>
      <c r="C578" t="str">
        <f>VLOOKUP(Table1[[#This Row],[customer_ID]],'Company Names'!A:B,2,0)</f>
        <v>Daugherty LLC</v>
      </c>
      <c r="D578">
        <v>2335256143</v>
      </c>
      <c r="E578" s="1">
        <v>43937</v>
      </c>
      <c r="F578" s="1">
        <v>43967</v>
      </c>
      <c r="G578">
        <v>6120</v>
      </c>
      <c r="H578">
        <v>0</v>
      </c>
      <c r="I578" t="str">
        <f>IF(Table1[[#This Row],[disputed]]=1,"Yes","No")</f>
        <v>No</v>
      </c>
      <c r="J578">
        <v>0</v>
      </c>
      <c r="K578" t="str">
        <f>IF(Table1[[#This Row],[disputed]]=0, "no dispute", IF(Table1[[#This Row],[dispute_loss]]=0, "won","lost"))</f>
        <v>no dispute</v>
      </c>
      <c r="L578" s="1">
        <v>43967</v>
      </c>
      <c r="M578">
        <v>30</v>
      </c>
      <c r="N578">
        <v>0</v>
      </c>
    </row>
    <row r="579" spans="1:14" x14ac:dyDescent="0.3">
      <c r="A579" t="s">
        <v>13</v>
      </c>
      <c r="B579" t="s">
        <v>27</v>
      </c>
      <c r="C579" t="str">
        <f>VLOOKUP(Table1[[#This Row],[customer_ID]],'Company Names'!A:B,2,0)</f>
        <v>Ryan Inc</v>
      </c>
      <c r="D579">
        <v>2338417971</v>
      </c>
      <c r="E579" s="1">
        <v>44429</v>
      </c>
      <c r="F579" s="1">
        <v>44459</v>
      </c>
      <c r="G579">
        <v>6557</v>
      </c>
      <c r="H579">
        <v>0</v>
      </c>
      <c r="I579" t="str">
        <f>IF(Table1[[#This Row],[disputed]]=1,"Yes","No")</f>
        <v>No</v>
      </c>
      <c r="J579">
        <v>0</v>
      </c>
      <c r="K579" t="str">
        <f>IF(Table1[[#This Row],[disputed]]=0, "no dispute", IF(Table1[[#This Row],[dispute_loss]]=0, "won","lost"))</f>
        <v>no dispute</v>
      </c>
      <c r="L579" s="1">
        <v>44434</v>
      </c>
      <c r="M579">
        <v>5</v>
      </c>
      <c r="N579">
        <v>0</v>
      </c>
    </row>
    <row r="580" spans="1:14" x14ac:dyDescent="0.3">
      <c r="A580" t="s">
        <v>22</v>
      </c>
      <c r="B580" t="s">
        <v>47</v>
      </c>
      <c r="C580" t="str">
        <f>VLOOKUP(Table1[[#This Row],[customer_ID]],'Company Names'!A:B,2,0)</f>
        <v>Bergnaum - Weimann</v>
      </c>
      <c r="D580">
        <v>2346925494</v>
      </c>
      <c r="E580" s="1">
        <v>44327</v>
      </c>
      <c r="F580" s="1">
        <v>44357</v>
      </c>
      <c r="G580">
        <v>3587</v>
      </c>
      <c r="H580">
        <v>0</v>
      </c>
      <c r="I580" t="str">
        <f>IF(Table1[[#This Row],[disputed]]=1,"Yes","No")</f>
        <v>No</v>
      </c>
      <c r="J580">
        <v>0</v>
      </c>
      <c r="K580" t="str">
        <f>IF(Table1[[#This Row],[disputed]]=0, "no dispute", IF(Table1[[#This Row],[dispute_loss]]=0, "won","lost"))</f>
        <v>no dispute</v>
      </c>
      <c r="L580" s="1">
        <v>44358</v>
      </c>
      <c r="M580">
        <v>31</v>
      </c>
      <c r="N580">
        <v>1</v>
      </c>
    </row>
    <row r="581" spans="1:14" x14ac:dyDescent="0.3">
      <c r="A581" t="s">
        <v>20</v>
      </c>
      <c r="B581" t="s">
        <v>63</v>
      </c>
      <c r="C581" t="str">
        <f>VLOOKUP(Table1[[#This Row],[customer_ID]],'Company Names'!A:B,2,0)</f>
        <v>Hauck - Hodkiewicz</v>
      </c>
      <c r="D581">
        <v>2349505867</v>
      </c>
      <c r="E581" s="1">
        <v>44028</v>
      </c>
      <c r="F581" s="1">
        <v>44058</v>
      </c>
      <c r="G581">
        <v>919</v>
      </c>
      <c r="H581">
        <v>0</v>
      </c>
      <c r="I581" t="str">
        <f>IF(Table1[[#This Row],[disputed]]=1,"Yes","No")</f>
        <v>No</v>
      </c>
      <c r="J581">
        <v>0</v>
      </c>
      <c r="K581" t="str">
        <f>IF(Table1[[#This Row],[disputed]]=0, "no dispute", IF(Table1[[#This Row],[dispute_loss]]=0, "won","lost"))</f>
        <v>no dispute</v>
      </c>
      <c r="L581" s="1">
        <v>44085</v>
      </c>
      <c r="M581">
        <v>57</v>
      </c>
      <c r="N581">
        <v>27</v>
      </c>
    </row>
    <row r="582" spans="1:14" x14ac:dyDescent="0.3">
      <c r="A582" t="s">
        <v>11</v>
      </c>
      <c r="B582" t="s">
        <v>110</v>
      </c>
      <c r="C582" t="str">
        <f>VLOOKUP(Table1[[#This Row],[customer_ID]],'Company Names'!A:B,2,0)</f>
        <v>Hoppe, Rath and Stanton</v>
      </c>
      <c r="D582">
        <v>2355391609</v>
      </c>
      <c r="E582" s="1">
        <v>44355</v>
      </c>
      <c r="F582" s="1">
        <v>44385</v>
      </c>
      <c r="G582">
        <v>6062</v>
      </c>
      <c r="H582">
        <v>0</v>
      </c>
      <c r="I582" t="str">
        <f>IF(Table1[[#This Row],[disputed]]=1,"Yes","No")</f>
        <v>No</v>
      </c>
      <c r="J582">
        <v>0</v>
      </c>
      <c r="K582" t="str">
        <f>IF(Table1[[#This Row],[disputed]]=0, "no dispute", IF(Table1[[#This Row],[dispute_loss]]=0, "won","lost"))</f>
        <v>no dispute</v>
      </c>
      <c r="L582" s="1">
        <v>44372</v>
      </c>
      <c r="M582">
        <v>17</v>
      </c>
      <c r="N582">
        <v>0</v>
      </c>
    </row>
    <row r="583" spans="1:14" x14ac:dyDescent="0.3">
      <c r="A583" t="s">
        <v>17</v>
      </c>
      <c r="B583" t="s">
        <v>28</v>
      </c>
      <c r="C583" t="str">
        <f>VLOOKUP(Table1[[#This Row],[customer_ID]],'Company Names'!A:B,2,0)</f>
        <v>Halvorson and Sons</v>
      </c>
      <c r="D583">
        <v>2361287480</v>
      </c>
      <c r="E583" s="1">
        <v>44202</v>
      </c>
      <c r="F583" s="1">
        <v>44232</v>
      </c>
      <c r="G583">
        <v>6922</v>
      </c>
      <c r="H583">
        <v>0</v>
      </c>
      <c r="I583" t="str">
        <f>IF(Table1[[#This Row],[disputed]]=1,"Yes","No")</f>
        <v>No</v>
      </c>
      <c r="J583">
        <v>0</v>
      </c>
      <c r="K583" t="str">
        <f>IF(Table1[[#This Row],[disputed]]=0, "no dispute", IF(Table1[[#This Row],[dispute_loss]]=0, "won","lost"))</f>
        <v>no dispute</v>
      </c>
      <c r="L583" s="1">
        <v>44216</v>
      </c>
      <c r="M583">
        <v>14</v>
      </c>
      <c r="N583">
        <v>0</v>
      </c>
    </row>
    <row r="584" spans="1:14" x14ac:dyDescent="0.3">
      <c r="A584" t="s">
        <v>20</v>
      </c>
      <c r="B584" t="s">
        <v>60</v>
      </c>
      <c r="C584" t="str">
        <f>VLOOKUP(Table1[[#This Row],[customer_ID]],'Company Names'!A:B,2,0)</f>
        <v>McCullough Inc</v>
      </c>
      <c r="D584">
        <v>2364345783</v>
      </c>
      <c r="E584" s="1">
        <v>44015</v>
      </c>
      <c r="F584" s="1">
        <v>44045</v>
      </c>
      <c r="G584">
        <v>4818</v>
      </c>
      <c r="H584">
        <v>0</v>
      </c>
      <c r="I584" t="str">
        <f>IF(Table1[[#This Row],[disputed]]=1,"Yes","No")</f>
        <v>No</v>
      </c>
      <c r="J584">
        <v>0</v>
      </c>
      <c r="K584" t="str">
        <f>IF(Table1[[#This Row],[disputed]]=0, "no dispute", IF(Table1[[#This Row],[dispute_loss]]=0, "won","lost"))</f>
        <v>no dispute</v>
      </c>
      <c r="L584" s="1">
        <v>44030</v>
      </c>
      <c r="M584">
        <v>15</v>
      </c>
      <c r="N584">
        <v>0</v>
      </c>
    </row>
    <row r="585" spans="1:14" x14ac:dyDescent="0.3">
      <c r="A585" t="s">
        <v>22</v>
      </c>
      <c r="B585" t="s">
        <v>96</v>
      </c>
      <c r="C585" t="str">
        <f>VLOOKUP(Table1[[#This Row],[customer_ID]],'Company Names'!A:B,2,0)</f>
        <v>Schuppe Inc</v>
      </c>
      <c r="D585">
        <v>2367277437</v>
      </c>
      <c r="E585" s="1">
        <v>44056</v>
      </c>
      <c r="F585" s="1">
        <v>44086</v>
      </c>
      <c r="G585">
        <v>5246</v>
      </c>
      <c r="H585">
        <v>0</v>
      </c>
      <c r="I585" t="str">
        <f>IF(Table1[[#This Row],[disputed]]=1,"Yes","No")</f>
        <v>No</v>
      </c>
      <c r="J585">
        <v>0</v>
      </c>
      <c r="K585" t="str">
        <f>IF(Table1[[#This Row],[disputed]]=0, "no dispute", IF(Table1[[#This Row],[dispute_loss]]=0, "won","lost"))</f>
        <v>no dispute</v>
      </c>
      <c r="L585" s="1">
        <v>44087</v>
      </c>
      <c r="M585">
        <v>31</v>
      </c>
      <c r="N585">
        <v>1</v>
      </c>
    </row>
    <row r="586" spans="1:14" x14ac:dyDescent="0.3">
      <c r="A586" t="s">
        <v>13</v>
      </c>
      <c r="B586" t="s">
        <v>62</v>
      </c>
      <c r="C586" t="str">
        <f>VLOOKUP(Table1[[#This Row],[customer_ID]],'Company Names'!A:B,2,0)</f>
        <v>Bosco, Gutkowski and Strosin</v>
      </c>
      <c r="D586">
        <v>4120167451</v>
      </c>
      <c r="E586" s="1">
        <v>44027</v>
      </c>
      <c r="F586" s="1">
        <v>44057</v>
      </c>
      <c r="G586">
        <v>8069</v>
      </c>
      <c r="H586">
        <v>1</v>
      </c>
      <c r="I586" t="str">
        <f>IF(Table1[[#This Row],[disputed]]=1,"Yes","No")</f>
        <v>Yes</v>
      </c>
      <c r="J586">
        <v>0</v>
      </c>
      <c r="K586" t="str">
        <f>IF(Table1[[#This Row],[disputed]]=0, "no dispute", IF(Table1[[#This Row],[dispute_loss]]=0, "won","lost"))</f>
        <v>won</v>
      </c>
      <c r="L586" s="1">
        <v>44069</v>
      </c>
      <c r="M586">
        <v>42</v>
      </c>
      <c r="N586">
        <v>12</v>
      </c>
    </row>
    <row r="587" spans="1:14" x14ac:dyDescent="0.3">
      <c r="A587" t="s">
        <v>13</v>
      </c>
      <c r="B587" t="s">
        <v>56</v>
      </c>
      <c r="C587" t="str">
        <f>VLOOKUP(Table1[[#This Row],[customer_ID]],'Company Names'!A:B,2,0)</f>
        <v>Nader - Dooley</v>
      </c>
      <c r="D587">
        <v>2404027687</v>
      </c>
      <c r="E587" s="1">
        <v>44031</v>
      </c>
      <c r="F587" s="1">
        <v>44061</v>
      </c>
      <c r="G587">
        <v>6740</v>
      </c>
      <c r="H587">
        <v>1</v>
      </c>
      <c r="I587" t="str">
        <f>IF(Table1[[#This Row],[disputed]]=1,"Yes","No")</f>
        <v>Yes</v>
      </c>
      <c r="J587">
        <v>0</v>
      </c>
      <c r="K587" t="str">
        <f>IF(Table1[[#This Row],[disputed]]=0, "no dispute", IF(Table1[[#This Row],[dispute_loss]]=0, "won","lost"))</f>
        <v>won</v>
      </c>
      <c r="L587" s="1">
        <v>44044</v>
      </c>
      <c r="M587">
        <v>13</v>
      </c>
      <c r="N587">
        <v>0</v>
      </c>
    </row>
    <row r="588" spans="1:14" x14ac:dyDescent="0.3">
      <c r="A588" t="s">
        <v>17</v>
      </c>
      <c r="B588" t="s">
        <v>42</v>
      </c>
      <c r="C588" t="str">
        <f>VLOOKUP(Table1[[#This Row],[customer_ID]],'Company Names'!A:B,2,0)</f>
        <v>Ortiz - Schiller</v>
      </c>
      <c r="D588">
        <v>2384851679</v>
      </c>
      <c r="E588" s="1">
        <v>44105</v>
      </c>
      <c r="F588" s="1">
        <v>44135</v>
      </c>
      <c r="G588">
        <v>4200</v>
      </c>
      <c r="H588">
        <v>0</v>
      </c>
      <c r="I588" t="str">
        <f>IF(Table1[[#This Row],[disputed]]=1,"Yes","No")</f>
        <v>No</v>
      </c>
      <c r="J588">
        <v>0</v>
      </c>
      <c r="K588" t="str">
        <f>IF(Table1[[#This Row],[disputed]]=0, "no dispute", IF(Table1[[#This Row],[dispute_loss]]=0, "won","lost"))</f>
        <v>no dispute</v>
      </c>
      <c r="L588" s="1">
        <v>44128</v>
      </c>
      <c r="M588">
        <v>23</v>
      </c>
      <c r="N588">
        <v>0</v>
      </c>
    </row>
    <row r="589" spans="1:14" x14ac:dyDescent="0.3">
      <c r="A589" t="s">
        <v>22</v>
      </c>
      <c r="B589" t="s">
        <v>47</v>
      </c>
      <c r="C589" t="str">
        <f>VLOOKUP(Table1[[#This Row],[customer_ID]],'Company Names'!A:B,2,0)</f>
        <v>Bergnaum - Weimann</v>
      </c>
      <c r="D589">
        <v>2399454051</v>
      </c>
      <c r="E589" s="1">
        <v>44183</v>
      </c>
      <c r="F589" s="1">
        <v>44213</v>
      </c>
      <c r="G589">
        <v>4156</v>
      </c>
      <c r="H589">
        <v>0</v>
      </c>
      <c r="I589" t="str">
        <f>IF(Table1[[#This Row],[disputed]]=1,"Yes","No")</f>
        <v>No</v>
      </c>
      <c r="J589">
        <v>0</v>
      </c>
      <c r="K589" t="str">
        <f>IF(Table1[[#This Row],[disputed]]=0, "no dispute", IF(Table1[[#This Row],[dispute_loss]]=0, "won","lost"))</f>
        <v>no dispute</v>
      </c>
      <c r="L589" s="1">
        <v>44221</v>
      </c>
      <c r="M589">
        <v>38</v>
      </c>
      <c r="N589">
        <v>8</v>
      </c>
    </row>
    <row r="590" spans="1:14" x14ac:dyDescent="0.3">
      <c r="A590" t="s">
        <v>13</v>
      </c>
      <c r="B590" t="s">
        <v>75</v>
      </c>
      <c r="C590" t="str">
        <f>VLOOKUP(Table1[[#This Row],[customer_ID]],'Company Names'!A:B,2,0)</f>
        <v>Metz, Gottlieb and Effertz</v>
      </c>
      <c r="D590">
        <v>8099860445</v>
      </c>
      <c r="E590" s="1">
        <v>44035</v>
      </c>
      <c r="F590" s="1">
        <v>44065</v>
      </c>
      <c r="G590">
        <v>5271</v>
      </c>
      <c r="H590">
        <v>1</v>
      </c>
      <c r="I590" t="str">
        <f>IF(Table1[[#This Row],[disputed]]=1,"Yes","No")</f>
        <v>Yes</v>
      </c>
      <c r="J590">
        <v>0</v>
      </c>
      <c r="K590" t="str">
        <f>IF(Table1[[#This Row],[disputed]]=0, "no dispute", IF(Table1[[#This Row],[dispute_loss]]=0, "won","lost"))</f>
        <v>won</v>
      </c>
      <c r="L590" s="1">
        <v>44068</v>
      </c>
      <c r="M590">
        <v>33</v>
      </c>
      <c r="N590">
        <v>3</v>
      </c>
    </row>
    <row r="591" spans="1:14" x14ac:dyDescent="0.3">
      <c r="A591" t="s">
        <v>13</v>
      </c>
      <c r="B591" t="s">
        <v>59</v>
      </c>
      <c r="C591" t="str">
        <f>VLOOKUP(Table1[[#This Row],[customer_ID]],'Company Names'!A:B,2,0)</f>
        <v>Hane - Gleichner</v>
      </c>
      <c r="D591">
        <v>2419712397</v>
      </c>
      <c r="E591" s="1">
        <v>44238</v>
      </c>
      <c r="F591" s="1">
        <v>44268</v>
      </c>
      <c r="G591">
        <v>8672</v>
      </c>
      <c r="H591">
        <v>0</v>
      </c>
      <c r="I591" t="str">
        <f>IF(Table1[[#This Row],[disputed]]=1,"Yes","No")</f>
        <v>No</v>
      </c>
      <c r="J591">
        <v>0</v>
      </c>
      <c r="K591" t="str">
        <f>IF(Table1[[#This Row],[disputed]]=0, "no dispute", IF(Table1[[#This Row],[dispute_loss]]=0, "won","lost"))</f>
        <v>no dispute</v>
      </c>
      <c r="L591" s="1">
        <v>44284</v>
      </c>
      <c r="M591">
        <v>46</v>
      </c>
      <c r="N591">
        <v>16</v>
      </c>
    </row>
    <row r="592" spans="1:14" x14ac:dyDescent="0.3">
      <c r="A592" t="s">
        <v>20</v>
      </c>
      <c r="B592" t="s">
        <v>108</v>
      </c>
      <c r="C592" t="str">
        <f>VLOOKUP(Table1[[#This Row],[customer_ID]],'Company Names'!A:B,2,0)</f>
        <v>Bashirian, Johnston and Barrows</v>
      </c>
      <c r="D592">
        <v>2427601971</v>
      </c>
      <c r="E592" s="1">
        <v>44209</v>
      </c>
      <c r="F592" s="1">
        <v>44239</v>
      </c>
      <c r="G592">
        <v>3918</v>
      </c>
      <c r="H592">
        <v>0</v>
      </c>
      <c r="I592" t="str">
        <f>IF(Table1[[#This Row],[disputed]]=1,"Yes","No")</f>
        <v>No</v>
      </c>
      <c r="J592">
        <v>0</v>
      </c>
      <c r="K592" t="str">
        <f>IF(Table1[[#This Row],[disputed]]=0, "no dispute", IF(Table1[[#This Row],[dispute_loss]]=0, "won","lost"))</f>
        <v>no dispute</v>
      </c>
      <c r="L592" s="1">
        <v>44228</v>
      </c>
      <c r="M592">
        <v>19</v>
      </c>
      <c r="N592">
        <v>0</v>
      </c>
    </row>
    <row r="593" spans="1:14" x14ac:dyDescent="0.3">
      <c r="A593" t="s">
        <v>17</v>
      </c>
      <c r="B593" t="s">
        <v>112</v>
      </c>
      <c r="C593" t="str">
        <f>VLOOKUP(Table1[[#This Row],[customer_ID]],'Company Names'!A:B,2,0)</f>
        <v>Grant, Kessler and Kassulke</v>
      </c>
      <c r="D593">
        <v>2428102854</v>
      </c>
      <c r="E593" s="1">
        <v>43923</v>
      </c>
      <c r="F593" s="1">
        <v>43953</v>
      </c>
      <c r="G593">
        <v>8374</v>
      </c>
      <c r="H593">
        <v>1</v>
      </c>
      <c r="I593" t="str">
        <f>IF(Table1[[#This Row],[disputed]]=1,"Yes","No")</f>
        <v>Yes</v>
      </c>
      <c r="J593">
        <v>0</v>
      </c>
      <c r="K593" t="str">
        <f>IF(Table1[[#This Row],[disputed]]=0, "no dispute", IF(Table1[[#This Row],[dispute_loss]]=0, "won","lost"))</f>
        <v>won</v>
      </c>
      <c r="L593" s="1">
        <v>43953</v>
      </c>
      <c r="M593">
        <v>30</v>
      </c>
      <c r="N593">
        <v>0</v>
      </c>
    </row>
    <row r="594" spans="1:14" x14ac:dyDescent="0.3">
      <c r="A594" t="s">
        <v>17</v>
      </c>
      <c r="B594" t="s">
        <v>98</v>
      </c>
      <c r="C594" t="str">
        <f>VLOOKUP(Table1[[#This Row],[customer_ID]],'Company Names'!A:B,2,0)</f>
        <v>Wolf LLC</v>
      </c>
      <c r="D594">
        <v>2430916585</v>
      </c>
      <c r="E594" s="1">
        <v>44262</v>
      </c>
      <c r="F594" s="1">
        <v>44292</v>
      </c>
      <c r="G594">
        <v>6345</v>
      </c>
      <c r="H594">
        <v>0</v>
      </c>
      <c r="I594" t="str">
        <f>IF(Table1[[#This Row],[disputed]]=1,"Yes","No")</f>
        <v>No</v>
      </c>
      <c r="J594">
        <v>0</v>
      </c>
      <c r="K594" t="str">
        <f>IF(Table1[[#This Row],[disputed]]=0, "no dispute", IF(Table1[[#This Row],[dispute_loss]]=0, "won","lost"))</f>
        <v>no dispute</v>
      </c>
      <c r="L594" s="1">
        <v>44308</v>
      </c>
      <c r="M594">
        <v>46</v>
      </c>
      <c r="N594">
        <v>16</v>
      </c>
    </row>
    <row r="595" spans="1:14" x14ac:dyDescent="0.3">
      <c r="A595" t="s">
        <v>13</v>
      </c>
      <c r="B595" t="s">
        <v>56</v>
      </c>
      <c r="C595" t="str">
        <f>VLOOKUP(Table1[[#This Row],[customer_ID]],'Company Names'!A:B,2,0)</f>
        <v>Nader - Dooley</v>
      </c>
      <c r="D595">
        <v>3817082781</v>
      </c>
      <c r="E595" s="1">
        <v>44037</v>
      </c>
      <c r="F595" s="1">
        <v>44067</v>
      </c>
      <c r="G595">
        <v>2985</v>
      </c>
      <c r="H595">
        <v>1</v>
      </c>
      <c r="I595" t="str">
        <f>IF(Table1[[#This Row],[disputed]]=1,"Yes","No")</f>
        <v>Yes</v>
      </c>
      <c r="J595">
        <v>0</v>
      </c>
      <c r="K595" t="str">
        <f>IF(Table1[[#This Row],[disputed]]=0, "no dispute", IF(Table1[[#This Row],[dispute_loss]]=0, "won","lost"))</f>
        <v>won</v>
      </c>
      <c r="L595" s="1">
        <v>44058</v>
      </c>
      <c r="M595">
        <v>21</v>
      </c>
      <c r="N595">
        <v>0</v>
      </c>
    </row>
    <row r="596" spans="1:14" x14ac:dyDescent="0.3">
      <c r="A596" t="s">
        <v>22</v>
      </c>
      <c r="B596" t="s">
        <v>72</v>
      </c>
      <c r="C596" t="str">
        <f>VLOOKUP(Table1[[#This Row],[customer_ID]],'Company Names'!A:B,2,0)</f>
        <v>Muller - Hickle</v>
      </c>
      <c r="D596">
        <v>2440506703</v>
      </c>
      <c r="E596" s="1">
        <v>44432</v>
      </c>
      <c r="F596" s="1">
        <v>44462</v>
      </c>
      <c r="G596">
        <v>8242</v>
      </c>
      <c r="H596">
        <v>1</v>
      </c>
      <c r="I596" t="str">
        <f>IF(Table1[[#This Row],[disputed]]=1,"Yes","No")</f>
        <v>Yes</v>
      </c>
      <c r="J596">
        <v>0</v>
      </c>
      <c r="K596" t="str">
        <f>IF(Table1[[#This Row],[disputed]]=0, "no dispute", IF(Table1[[#This Row],[dispute_loss]]=0, "won","lost"))</f>
        <v>won</v>
      </c>
      <c r="L596" s="1">
        <v>44468</v>
      </c>
      <c r="M596">
        <v>36</v>
      </c>
      <c r="N596">
        <v>6</v>
      </c>
    </row>
    <row r="597" spans="1:14" x14ac:dyDescent="0.3">
      <c r="A597" t="s">
        <v>20</v>
      </c>
      <c r="B597" t="s">
        <v>109</v>
      </c>
      <c r="C597" t="str">
        <f>VLOOKUP(Table1[[#This Row],[customer_ID]],'Company Names'!A:B,2,0)</f>
        <v>Wilderman Inc</v>
      </c>
      <c r="D597">
        <v>2441403899</v>
      </c>
      <c r="E597" s="1">
        <v>44254</v>
      </c>
      <c r="F597" s="1">
        <v>44284</v>
      </c>
      <c r="G597">
        <v>5917</v>
      </c>
      <c r="H597">
        <v>0</v>
      </c>
      <c r="I597" t="str">
        <f>IF(Table1[[#This Row],[disputed]]=1,"Yes","No")</f>
        <v>No</v>
      </c>
      <c r="J597">
        <v>0</v>
      </c>
      <c r="K597" t="str">
        <f>IF(Table1[[#This Row],[disputed]]=0, "no dispute", IF(Table1[[#This Row],[dispute_loss]]=0, "won","lost"))</f>
        <v>no dispute</v>
      </c>
      <c r="L597" s="1">
        <v>44277</v>
      </c>
      <c r="M597">
        <v>23</v>
      </c>
      <c r="N597">
        <v>0</v>
      </c>
    </row>
    <row r="598" spans="1:14" x14ac:dyDescent="0.3">
      <c r="A598" t="s">
        <v>20</v>
      </c>
      <c r="B598" t="s">
        <v>25</v>
      </c>
      <c r="C598" t="str">
        <f>VLOOKUP(Table1[[#This Row],[customer_ID]],'Company Names'!A:B,2,0)</f>
        <v>Homenick - Tromp</v>
      </c>
      <c r="D598">
        <v>2442634583</v>
      </c>
      <c r="E598" s="1">
        <v>44193</v>
      </c>
      <c r="F598" s="1">
        <v>44223</v>
      </c>
      <c r="G598">
        <v>4511</v>
      </c>
      <c r="H598">
        <v>0</v>
      </c>
      <c r="I598" t="str">
        <f>IF(Table1[[#This Row],[disputed]]=1,"Yes","No")</f>
        <v>No</v>
      </c>
      <c r="J598">
        <v>0</v>
      </c>
      <c r="K598" t="str">
        <f>IF(Table1[[#This Row],[disputed]]=0, "no dispute", IF(Table1[[#This Row],[dispute_loss]]=0, "won","lost"))</f>
        <v>no dispute</v>
      </c>
      <c r="L598" s="1">
        <v>44210</v>
      </c>
      <c r="M598">
        <v>17</v>
      </c>
      <c r="N598">
        <v>0</v>
      </c>
    </row>
    <row r="599" spans="1:14" x14ac:dyDescent="0.3">
      <c r="A599" t="s">
        <v>17</v>
      </c>
      <c r="B599" t="s">
        <v>42</v>
      </c>
      <c r="C599" t="str">
        <f>VLOOKUP(Table1[[#This Row],[customer_ID]],'Company Names'!A:B,2,0)</f>
        <v>Ortiz - Schiller</v>
      </c>
      <c r="D599">
        <v>2442844131</v>
      </c>
      <c r="E599" s="1">
        <v>44301</v>
      </c>
      <c r="F599" s="1">
        <v>44331</v>
      </c>
      <c r="G599">
        <v>6419</v>
      </c>
      <c r="H599">
        <v>0</v>
      </c>
      <c r="I599" t="str">
        <f>IF(Table1[[#This Row],[disputed]]=1,"Yes","No")</f>
        <v>No</v>
      </c>
      <c r="J599">
        <v>0</v>
      </c>
      <c r="K599" t="str">
        <f>IF(Table1[[#This Row],[disputed]]=0, "no dispute", IF(Table1[[#This Row],[dispute_loss]]=0, "won","lost"))</f>
        <v>no dispute</v>
      </c>
      <c r="L599" s="1">
        <v>44323</v>
      </c>
      <c r="M599">
        <v>22</v>
      </c>
      <c r="N599">
        <v>0</v>
      </c>
    </row>
    <row r="600" spans="1:14" x14ac:dyDescent="0.3">
      <c r="A600" t="s">
        <v>13</v>
      </c>
      <c r="B600" t="s">
        <v>71</v>
      </c>
      <c r="C600" t="str">
        <f>VLOOKUP(Table1[[#This Row],[customer_ID]],'Company Names'!A:B,2,0)</f>
        <v>Murphy Inc</v>
      </c>
      <c r="D600">
        <v>2448402169</v>
      </c>
      <c r="E600" s="1">
        <v>44463</v>
      </c>
      <c r="F600" s="1">
        <v>44493</v>
      </c>
      <c r="G600">
        <v>7633</v>
      </c>
      <c r="H600">
        <v>0</v>
      </c>
      <c r="I600" t="str">
        <f>IF(Table1[[#This Row],[disputed]]=1,"Yes","No")</f>
        <v>No</v>
      </c>
      <c r="J600">
        <v>0</v>
      </c>
      <c r="K600" t="str">
        <f>IF(Table1[[#This Row],[disputed]]=0, "no dispute", IF(Table1[[#This Row],[dispute_loss]]=0, "won","lost"))</f>
        <v>no dispute</v>
      </c>
      <c r="L600" s="1">
        <v>44468</v>
      </c>
      <c r="M600">
        <v>5</v>
      </c>
      <c r="N600">
        <v>0</v>
      </c>
    </row>
    <row r="601" spans="1:14" x14ac:dyDescent="0.3">
      <c r="A601" t="s">
        <v>17</v>
      </c>
      <c r="B601" t="s">
        <v>42</v>
      </c>
      <c r="C601" t="str">
        <f>VLOOKUP(Table1[[#This Row],[customer_ID]],'Company Names'!A:B,2,0)</f>
        <v>Ortiz - Schiller</v>
      </c>
      <c r="D601">
        <v>2455126326</v>
      </c>
      <c r="E601" s="1">
        <v>44532</v>
      </c>
      <c r="F601" s="1">
        <v>44562</v>
      </c>
      <c r="G601">
        <v>4951</v>
      </c>
      <c r="H601">
        <v>0</v>
      </c>
      <c r="I601" t="str">
        <f>IF(Table1[[#This Row],[disputed]]=1,"Yes","No")</f>
        <v>No</v>
      </c>
      <c r="J601">
        <v>0</v>
      </c>
      <c r="K601" t="str">
        <f>IF(Table1[[#This Row],[disputed]]=0, "no dispute", IF(Table1[[#This Row],[dispute_loss]]=0, "won","lost"))</f>
        <v>no dispute</v>
      </c>
      <c r="L601" s="1">
        <v>44568</v>
      </c>
      <c r="M601">
        <v>36</v>
      </c>
      <c r="N601">
        <v>6</v>
      </c>
    </row>
    <row r="602" spans="1:14" x14ac:dyDescent="0.3">
      <c r="A602" t="s">
        <v>11</v>
      </c>
      <c r="B602" t="s">
        <v>50</v>
      </c>
      <c r="C602" t="str">
        <f>VLOOKUP(Table1[[#This Row],[customer_ID]],'Company Names'!A:B,2,0)</f>
        <v>Rutherford, McGlynn and Kling</v>
      </c>
      <c r="D602">
        <v>2458578956</v>
      </c>
      <c r="E602" s="1">
        <v>44285</v>
      </c>
      <c r="F602" s="1">
        <v>44315</v>
      </c>
      <c r="G602">
        <v>6466</v>
      </c>
      <c r="H602">
        <v>0</v>
      </c>
      <c r="I602" t="str">
        <f>IF(Table1[[#This Row],[disputed]]=1,"Yes","No")</f>
        <v>No</v>
      </c>
      <c r="J602">
        <v>0</v>
      </c>
      <c r="K602" t="str">
        <f>IF(Table1[[#This Row],[disputed]]=0, "no dispute", IF(Table1[[#This Row],[dispute_loss]]=0, "won","lost"))</f>
        <v>no dispute</v>
      </c>
      <c r="L602" s="1">
        <v>44314</v>
      </c>
      <c r="M602">
        <v>29</v>
      </c>
      <c r="N602">
        <v>0</v>
      </c>
    </row>
    <row r="603" spans="1:14" x14ac:dyDescent="0.3">
      <c r="A603" t="s">
        <v>20</v>
      </c>
      <c r="B603" t="s">
        <v>107</v>
      </c>
      <c r="C603" t="str">
        <f>VLOOKUP(Table1[[#This Row],[customer_ID]],'Company Names'!A:B,2,0)</f>
        <v>Ernser Inc</v>
      </c>
      <c r="D603">
        <v>2464264785</v>
      </c>
      <c r="E603" s="1">
        <v>44521</v>
      </c>
      <c r="F603" s="1">
        <v>44551</v>
      </c>
      <c r="G603">
        <v>3422</v>
      </c>
      <c r="H603">
        <v>1</v>
      </c>
      <c r="I603" t="str">
        <f>IF(Table1[[#This Row],[disputed]]=1,"Yes","No")</f>
        <v>Yes</v>
      </c>
      <c r="J603">
        <v>0</v>
      </c>
      <c r="K603" t="str">
        <f>IF(Table1[[#This Row],[disputed]]=0, "no dispute", IF(Table1[[#This Row],[dispute_loss]]=0, "won","lost"))</f>
        <v>won</v>
      </c>
      <c r="L603" s="1">
        <v>44562</v>
      </c>
      <c r="M603">
        <v>41</v>
      </c>
      <c r="N603">
        <v>11</v>
      </c>
    </row>
    <row r="604" spans="1:14" x14ac:dyDescent="0.3">
      <c r="A604" t="s">
        <v>13</v>
      </c>
      <c r="B604" t="s">
        <v>70</v>
      </c>
      <c r="C604" t="str">
        <f>VLOOKUP(Table1[[#This Row],[customer_ID]],'Company Names'!A:B,2,0)</f>
        <v>Gutkowski, Koch and Gleason</v>
      </c>
      <c r="D604">
        <v>2467417643</v>
      </c>
      <c r="E604" s="1">
        <v>44319</v>
      </c>
      <c r="F604" s="1">
        <v>44349</v>
      </c>
      <c r="G604">
        <v>7357</v>
      </c>
      <c r="H604">
        <v>0</v>
      </c>
      <c r="I604" t="str">
        <f>IF(Table1[[#This Row],[disputed]]=1,"Yes","No")</f>
        <v>No</v>
      </c>
      <c r="J604">
        <v>0</v>
      </c>
      <c r="K604" t="str">
        <f>IF(Table1[[#This Row],[disputed]]=0, "no dispute", IF(Table1[[#This Row],[dispute_loss]]=0, "won","lost"))</f>
        <v>no dispute</v>
      </c>
      <c r="L604" s="1">
        <v>44333</v>
      </c>
      <c r="M604">
        <v>14</v>
      </c>
      <c r="N604">
        <v>0</v>
      </c>
    </row>
    <row r="605" spans="1:14" x14ac:dyDescent="0.3">
      <c r="A605" t="s">
        <v>20</v>
      </c>
      <c r="B605" t="s">
        <v>43</v>
      </c>
      <c r="C605" t="str">
        <f>VLOOKUP(Table1[[#This Row],[customer_ID]],'Company Names'!A:B,2,0)</f>
        <v>Spinka, Bogisich and Pouros</v>
      </c>
      <c r="D605">
        <v>2468958629</v>
      </c>
      <c r="E605" s="1">
        <v>44139</v>
      </c>
      <c r="F605" s="1">
        <v>44169</v>
      </c>
      <c r="G605">
        <v>2505</v>
      </c>
      <c r="H605">
        <v>0</v>
      </c>
      <c r="I605" t="str">
        <f>IF(Table1[[#This Row],[disputed]]=1,"Yes","No")</f>
        <v>No</v>
      </c>
      <c r="J605">
        <v>0</v>
      </c>
      <c r="K605" t="str">
        <f>IF(Table1[[#This Row],[disputed]]=0, "no dispute", IF(Table1[[#This Row],[dispute_loss]]=0, "won","lost"))</f>
        <v>no dispute</v>
      </c>
      <c r="L605" s="1">
        <v>44150</v>
      </c>
      <c r="M605">
        <v>11</v>
      </c>
      <c r="N605">
        <v>0</v>
      </c>
    </row>
    <row r="606" spans="1:14" x14ac:dyDescent="0.3">
      <c r="A606" t="s">
        <v>20</v>
      </c>
      <c r="B606" t="s">
        <v>60</v>
      </c>
      <c r="C606" t="str">
        <f>VLOOKUP(Table1[[#This Row],[customer_ID]],'Company Names'!A:B,2,0)</f>
        <v>McCullough Inc</v>
      </c>
      <c r="D606">
        <v>2474022495</v>
      </c>
      <c r="E606" s="1">
        <v>44285</v>
      </c>
      <c r="F606" s="1">
        <v>44315</v>
      </c>
      <c r="G606">
        <v>2570</v>
      </c>
      <c r="H606">
        <v>0</v>
      </c>
      <c r="I606" t="str">
        <f>IF(Table1[[#This Row],[disputed]]=1,"Yes","No")</f>
        <v>No</v>
      </c>
      <c r="J606">
        <v>0</v>
      </c>
      <c r="K606" t="str">
        <f>IF(Table1[[#This Row],[disputed]]=0, "no dispute", IF(Table1[[#This Row],[dispute_loss]]=0, "won","lost"))</f>
        <v>no dispute</v>
      </c>
      <c r="L606" s="1">
        <v>44294</v>
      </c>
      <c r="M606">
        <v>9</v>
      </c>
      <c r="N606">
        <v>0</v>
      </c>
    </row>
    <row r="607" spans="1:14" x14ac:dyDescent="0.3">
      <c r="A607" t="s">
        <v>13</v>
      </c>
      <c r="B607" t="s">
        <v>92</v>
      </c>
      <c r="C607" t="str">
        <f>VLOOKUP(Table1[[#This Row],[customer_ID]],'Company Names'!A:B,2,0)</f>
        <v>Mueller and Sons</v>
      </c>
      <c r="D607">
        <v>2486669145</v>
      </c>
      <c r="E607" s="1">
        <v>44510</v>
      </c>
      <c r="F607" s="1">
        <v>44540</v>
      </c>
      <c r="G607">
        <v>7462</v>
      </c>
      <c r="H607">
        <v>0</v>
      </c>
      <c r="I607" t="str">
        <f>IF(Table1[[#This Row],[disputed]]=1,"Yes","No")</f>
        <v>No</v>
      </c>
      <c r="J607">
        <v>0</v>
      </c>
      <c r="K607" t="str">
        <f>IF(Table1[[#This Row],[disputed]]=0, "no dispute", IF(Table1[[#This Row],[dispute_loss]]=0, "won","lost"))</f>
        <v>no dispute</v>
      </c>
      <c r="L607" s="1">
        <v>44533</v>
      </c>
      <c r="M607">
        <v>23</v>
      </c>
      <c r="N607">
        <v>0</v>
      </c>
    </row>
    <row r="608" spans="1:14" x14ac:dyDescent="0.3">
      <c r="A608" t="s">
        <v>22</v>
      </c>
      <c r="B608" t="s">
        <v>24</v>
      </c>
      <c r="C608" t="str">
        <f>VLOOKUP(Table1[[#This Row],[customer_ID]],'Company Names'!A:B,2,0)</f>
        <v>Turcotte, Wolff and Lynch</v>
      </c>
      <c r="D608">
        <v>2487012635</v>
      </c>
      <c r="E608" s="1">
        <v>44253</v>
      </c>
      <c r="F608" s="1">
        <v>44283</v>
      </c>
      <c r="G608">
        <v>7409</v>
      </c>
      <c r="H608">
        <v>0</v>
      </c>
      <c r="I608" t="str">
        <f>IF(Table1[[#This Row],[disputed]]=1,"Yes","No")</f>
        <v>No</v>
      </c>
      <c r="J608">
        <v>0</v>
      </c>
      <c r="K608" t="str">
        <f>IF(Table1[[#This Row],[disputed]]=0, "no dispute", IF(Table1[[#This Row],[dispute_loss]]=0, "won","lost"))</f>
        <v>no dispute</v>
      </c>
      <c r="L608" s="1">
        <v>44289</v>
      </c>
      <c r="M608">
        <v>36</v>
      </c>
      <c r="N608">
        <v>6</v>
      </c>
    </row>
    <row r="609" spans="1:14" x14ac:dyDescent="0.3">
      <c r="A609" t="s">
        <v>22</v>
      </c>
      <c r="B609" t="s">
        <v>47</v>
      </c>
      <c r="C609" t="str">
        <f>VLOOKUP(Table1[[#This Row],[customer_ID]],'Company Names'!A:B,2,0)</f>
        <v>Bergnaum - Weimann</v>
      </c>
      <c r="D609">
        <v>2487299552</v>
      </c>
      <c r="E609" s="1">
        <v>44367</v>
      </c>
      <c r="F609" s="1">
        <v>44397</v>
      </c>
      <c r="G609">
        <v>4870</v>
      </c>
      <c r="H609">
        <v>1</v>
      </c>
      <c r="I609" t="str">
        <f>IF(Table1[[#This Row],[disputed]]=1,"Yes","No")</f>
        <v>Yes</v>
      </c>
      <c r="J609">
        <v>0</v>
      </c>
      <c r="K609" t="str">
        <f>IF(Table1[[#This Row],[disputed]]=0, "no dispute", IF(Table1[[#This Row],[dispute_loss]]=0, "won","lost"))</f>
        <v>won</v>
      </c>
      <c r="L609" s="1">
        <v>44407</v>
      </c>
      <c r="M609">
        <v>40</v>
      </c>
      <c r="N609">
        <v>10</v>
      </c>
    </row>
    <row r="610" spans="1:14" x14ac:dyDescent="0.3">
      <c r="A610" t="s">
        <v>22</v>
      </c>
      <c r="B610" t="s">
        <v>23</v>
      </c>
      <c r="C610" t="str">
        <f>VLOOKUP(Table1[[#This Row],[customer_ID]],'Company Names'!A:B,2,0)</f>
        <v>Kub, McLaughlin and Renner</v>
      </c>
      <c r="D610">
        <v>2487366623</v>
      </c>
      <c r="E610" s="1">
        <v>44330</v>
      </c>
      <c r="F610" s="1">
        <v>44360</v>
      </c>
      <c r="G610">
        <v>8076</v>
      </c>
      <c r="H610">
        <v>1</v>
      </c>
      <c r="I610" t="str">
        <f>IF(Table1[[#This Row],[disputed]]=1,"Yes","No")</f>
        <v>Yes</v>
      </c>
      <c r="J610">
        <v>0</v>
      </c>
      <c r="K610" t="str">
        <f>IF(Table1[[#This Row],[disputed]]=0, "no dispute", IF(Table1[[#This Row],[dispute_loss]]=0, "won","lost"))</f>
        <v>won</v>
      </c>
      <c r="L610" s="1">
        <v>44369</v>
      </c>
      <c r="M610">
        <v>39</v>
      </c>
      <c r="N610">
        <v>9</v>
      </c>
    </row>
    <row r="611" spans="1:14" x14ac:dyDescent="0.3">
      <c r="A611" t="s">
        <v>22</v>
      </c>
      <c r="B611" t="s">
        <v>82</v>
      </c>
      <c r="C611" t="str">
        <f>VLOOKUP(Table1[[#This Row],[customer_ID]],'Company Names'!A:B,2,0)</f>
        <v>Veum, Erdman and Zieme</v>
      </c>
      <c r="D611">
        <v>2498731372</v>
      </c>
      <c r="E611" s="1">
        <v>44320</v>
      </c>
      <c r="F611" s="1">
        <v>44350</v>
      </c>
      <c r="G611">
        <v>4259</v>
      </c>
      <c r="H611">
        <v>0</v>
      </c>
      <c r="I611" t="str">
        <f>IF(Table1[[#This Row],[disputed]]=1,"Yes","No")</f>
        <v>No</v>
      </c>
      <c r="J611">
        <v>0</v>
      </c>
      <c r="K611" t="str">
        <f>IF(Table1[[#This Row],[disputed]]=0, "no dispute", IF(Table1[[#This Row],[dispute_loss]]=0, "won","lost"))</f>
        <v>no dispute</v>
      </c>
      <c r="L611" s="1">
        <v>44340</v>
      </c>
      <c r="M611">
        <v>20</v>
      </c>
      <c r="N611">
        <v>0</v>
      </c>
    </row>
    <row r="612" spans="1:14" x14ac:dyDescent="0.3">
      <c r="A612" t="s">
        <v>17</v>
      </c>
      <c r="B612" t="s">
        <v>52</v>
      </c>
      <c r="C612" t="str">
        <f>VLOOKUP(Table1[[#This Row],[customer_ID]],'Company Names'!A:B,2,0)</f>
        <v>Barrows, Kessler and Howe</v>
      </c>
      <c r="D612">
        <v>2506087360</v>
      </c>
      <c r="E612" s="1">
        <v>43865</v>
      </c>
      <c r="F612" s="1">
        <v>43895</v>
      </c>
      <c r="G612">
        <v>6978</v>
      </c>
      <c r="H612">
        <v>0</v>
      </c>
      <c r="I612" t="str">
        <f>IF(Table1[[#This Row],[disputed]]=1,"Yes","No")</f>
        <v>No</v>
      </c>
      <c r="J612">
        <v>0</v>
      </c>
      <c r="K612" t="str">
        <f>IF(Table1[[#This Row],[disputed]]=0, "no dispute", IF(Table1[[#This Row],[dispute_loss]]=0, "won","lost"))</f>
        <v>no dispute</v>
      </c>
      <c r="L612" s="1">
        <v>43891</v>
      </c>
      <c r="M612">
        <v>26</v>
      </c>
      <c r="N612">
        <v>0</v>
      </c>
    </row>
    <row r="613" spans="1:14" x14ac:dyDescent="0.3">
      <c r="A613" t="s">
        <v>22</v>
      </c>
      <c r="B613" t="s">
        <v>65</v>
      </c>
      <c r="C613" t="str">
        <f>VLOOKUP(Table1[[#This Row],[customer_ID]],'Company Names'!A:B,2,0)</f>
        <v>Leuschke, Hermann and Zieme</v>
      </c>
      <c r="D613">
        <v>2511656905</v>
      </c>
      <c r="E613" s="1">
        <v>44519</v>
      </c>
      <c r="F613" s="1">
        <v>44549</v>
      </c>
      <c r="G613">
        <v>6412</v>
      </c>
      <c r="H613">
        <v>0</v>
      </c>
      <c r="I613" t="str">
        <f>IF(Table1[[#This Row],[disputed]]=1,"Yes","No")</f>
        <v>No</v>
      </c>
      <c r="J613">
        <v>0</v>
      </c>
      <c r="K613" t="str">
        <f>IF(Table1[[#This Row],[disputed]]=0, "no dispute", IF(Table1[[#This Row],[dispute_loss]]=0, "won","lost"))</f>
        <v>no dispute</v>
      </c>
      <c r="L613" s="1">
        <v>44533</v>
      </c>
      <c r="M613">
        <v>14</v>
      </c>
      <c r="N613">
        <v>0</v>
      </c>
    </row>
    <row r="614" spans="1:14" x14ac:dyDescent="0.3">
      <c r="A614" t="s">
        <v>13</v>
      </c>
      <c r="B614" t="s">
        <v>32</v>
      </c>
      <c r="C614" t="str">
        <f>VLOOKUP(Table1[[#This Row],[customer_ID]],'Company Names'!A:B,2,0)</f>
        <v>Nolan Group</v>
      </c>
      <c r="D614">
        <v>2514985347</v>
      </c>
      <c r="E614" s="1">
        <v>44100</v>
      </c>
      <c r="F614" s="1">
        <v>44130</v>
      </c>
      <c r="G614">
        <v>5318</v>
      </c>
      <c r="H614">
        <v>0</v>
      </c>
      <c r="I614" t="str">
        <f>IF(Table1[[#This Row],[disputed]]=1,"Yes","No")</f>
        <v>No</v>
      </c>
      <c r="J614">
        <v>0</v>
      </c>
      <c r="K614" t="str">
        <f>IF(Table1[[#This Row],[disputed]]=0, "no dispute", IF(Table1[[#This Row],[dispute_loss]]=0, "won","lost"))</f>
        <v>no dispute</v>
      </c>
      <c r="L614" s="1">
        <v>44120</v>
      </c>
      <c r="M614">
        <v>20</v>
      </c>
      <c r="N614">
        <v>0</v>
      </c>
    </row>
    <row r="615" spans="1:14" x14ac:dyDescent="0.3">
      <c r="A615" t="s">
        <v>17</v>
      </c>
      <c r="B615" t="s">
        <v>40</v>
      </c>
      <c r="C615" t="str">
        <f>VLOOKUP(Table1[[#This Row],[customer_ID]],'Company Names'!A:B,2,0)</f>
        <v>Nolan - Bayer</v>
      </c>
      <c r="D615">
        <v>2515817366</v>
      </c>
      <c r="E615" s="1">
        <v>44422</v>
      </c>
      <c r="F615" s="1">
        <v>44452</v>
      </c>
      <c r="G615">
        <v>5953</v>
      </c>
      <c r="H615">
        <v>0</v>
      </c>
      <c r="I615" t="str">
        <f>IF(Table1[[#This Row],[disputed]]=1,"Yes","No")</f>
        <v>No</v>
      </c>
      <c r="J615">
        <v>0</v>
      </c>
      <c r="K615" t="str">
        <f>IF(Table1[[#This Row],[disputed]]=0, "no dispute", IF(Table1[[#This Row],[dispute_loss]]=0, "won","lost"))</f>
        <v>no dispute</v>
      </c>
      <c r="L615" s="1">
        <v>44444</v>
      </c>
      <c r="M615">
        <v>22</v>
      </c>
      <c r="N615">
        <v>0</v>
      </c>
    </row>
    <row r="616" spans="1:14" x14ac:dyDescent="0.3">
      <c r="A616" t="s">
        <v>22</v>
      </c>
      <c r="B616" t="s">
        <v>23</v>
      </c>
      <c r="C616" t="str">
        <f>VLOOKUP(Table1[[#This Row],[customer_ID]],'Company Names'!A:B,2,0)</f>
        <v>Kub, McLaughlin and Renner</v>
      </c>
      <c r="D616">
        <v>2527171256</v>
      </c>
      <c r="E616" s="1">
        <v>44308</v>
      </c>
      <c r="F616" s="1">
        <v>44338</v>
      </c>
      <c r="G616">
        <v>7516</v>
      </c>
      <c r="H616">
        <v>1</v>
      </c>
      <c r="I616" t="str">
        <f>IF(Table1[[#This Row],[disputed]]=1,"Yes","No")</f>
        <v>Yes</v>
      </c>
      <c r="J616">
        <v>0</v>
      </c>
      <c r="K616" t="str">
        <f>IF(Table1[[#This Row],[disputed]]=0, "no dispute", IF(Table1[[#This Row],[dispute_loss]]=0, "won","lost"))</f>
        <v>won</v>
      </c>
      <c r="L616" s="1">
        <v>44372</v>
      </c>
      <c r="M616">
        <v>64</v>
      </c>
      <c r="N616">
        <v>34</v>
      </c>
    </row>
    <row r="617" spans="1:14" x14ac:dyDescent="0.3">
      <c r="A617" t="s">
        <v>20</v>
      </c>
      <c r="B617" t="s">
        <v>46</v>
      </c>
      <c r="C617" t="str">
        <f>VLOOKUP(Table1[[#This Row],[customer_ID]],'Company Names'!A:B,2,0)</f>
        <v>Ondricka and Sons</v>
      </c>
      <c r="D617">
        <v>2528333146</v>
      </c>
      <c r="E617" s="1">
        <v>44046</v>
      </c>
      <c r="F617" s="1">
        <v>44076</v>
      </c>
      <c r="G617">
        <v>4531</v>
      </c>
      <c r="H617">
        <v>1</v>
      </c>
      <c r="I617" t="str">
        <f>IF(Table1[[#This Row],[disputed]]=1,"Yes","No")</f>
        <v>Yes</v>
      </c>
      <c r="J617">
        <v>1</v>
      </c>
      <c r="K617" t="str">
        <f>IF(Table1[[#This Row],[disputed]]=0, "no dispute", IF(Table1[[#This Row],[dispute_loss]]=0, "won","lost"))</f>
        <v>lost</v>
      </c>
      <c r="L617" s="1">
        <v>44062</v>
      </c>
      <c r="M617">
        <v>16</v>
      </c>
      <c r="N617">
        <v>0</v>
      </c>
    </row>
    <row r="618" spans="1:14" x14ac:dyDescent="0.3">
      <c r="A618" t="s">
        <v>22</v>
      </c>
      <c r="B618" t="s">
        <v>88</v>
      </c>
      <c r="C618" t="str">
        <f>VLOOKUP(Table1[[#This Row],[customer_ID]],'Company Names'!A:B,2,0)</f>
        <v>Rohan - Carroll</v>
      </c>
      <c r="D618">
        <v>2528705556</v>
      </c>
      <c r="E618" s="1">
        <v>44288</v>
      </c>
      <c r="F618" s="1">
        <v>44318</v>
      </c>
      <c r="G618">
        <v>6300</v>
      </c>
      <c r="H618">
        <v>0</v>
      </c>
      <c r="I618" t="str">
        <f>IF(Table1[[#This Row],[disputed]]=1,"Yes","No")</f>
        <v>No</v>
      </c>
      <c r="J618">
        <v>0</v>
      </c>
      <c r="K618" t="str">
        <f>IF(Table1[[#This Row],[disputed]]=0, "no dispute", IF(Table1[[#This Row],[dispute_loss]]=0, "won","lost"))</f>
        <v>no dispute</v>
      </c>
      <c r="L618" s="1">
        <v>44314</v>
      </c>
      <c r="M618">
        <v>26</v>
      </c>
      <c r="N618">
        <v>0</v>
      </c>
    </row>
    <row r="619" spans="1:14" x14ac:dyDescent="0.3">
      <c r="A619" t="s">
        <v>11</v>
      </c>
      <c r="B619" t="s">
        <v>91</v>
      </c>
      <c r="C619" t="str">
        <f>VLOOKUP(Table1[[#This Row],[customer_ID]],'Company Names'!A:B,2,0)</f>
        <v>Boyle Group</v>
      </c>
      <c r="D619">
        <v>2529299296</v>
      </c>
      <c r="E619" s="1">
        <v>44500</v>
      </c>
      <c r="F619" s="1">
        <v>44530</v>
      </c>
      <c r="G619">
        <v>9471</v>
      </c>
      <c r="H619">
        <v>0</v>
      </c>
      <c r="I619" t="str">
        <f>IF(Table1[[#This Row],[disputed]]=1,"Yes","No")</f>
        <v>No</v>
      </c>
      <c r="J619">
        <v>0</v>
      </c>
      <c r="K619" t="str">
        <f>IF(Table1[[#This Row],[disputed]]=0, "no dispute", IF(Table1[[#This Row],[dispute_loss]]=0, "won","lost"))</f>
        <v>no dispute</v>
      </c>
      <c r="L619" s="1">
        <v>44514</v>
      </c>
      <c r="M619">
        <v>14</v>
      </c>
      <c r="N619">
        <v>0</v>
      </c>
    </row>
    <row r="620" spans="1:14" x14ac:dyDescent="0.3">
      <c r="A620" t="s">
        <v>13</v>
      </c>
      <c r="B620" t="s">
        <v>66</v>
      </c>
      <c r="C620" t="str">
        <f>VLOOKUP(Table1[[#This Row],[customer_ID]],'Company Names'!A:B,2,0)</f>
        <v>Bednar Group</v>
      </c>
      <c r="D620">
        <v>2529818478</v>
      </c>
      <c r="E620" s="1">
        <v>44294</v>
      </c>
      <c r="F620" s="1">
        <v>44324</v>
      </c>
      <c r="G620">
        <v>7741</v>
      </c>
      <c r="H620">
        <v>0</v>
      </c>
      <c r="I620" t="str">
        <f>IF(Table1[[#This Row],[disputed]]=1,"Yes","No")</f>
        <v>No</v>
      </c>
      <c r="J620">
        <v>0</v>
      </c>
      <c r="K620" t="str">
        <f>IF(Table1[[#This Row],[disputed]]=0, "no dispute", IF(Table1[[#This Row],[dispute_loss]]=0, "won","lost"))</f>
        <v>no dispute</v>
      </c>
      <c r="L620" s="1">
        <v>44300</v>
      </c>
      <c r="M620">
        <v>6</v>
      </c>
      <c r="N620">
        <v>0</v>
      </c>
    </row>
    <row r="621" spans="1:14" x14ac:dyDescent="0.3">
      <c r="A621" t="s">
        <v>13</v>
      </c>
      <c r="B621" t="s">
        <v>71</v>
      </c>
      <c r="C621" t="str">
        <f>VLOOKUP(Table1[[#This Row],[customer_ID]],'Company Names'!A:B,2,0)</f>
        <v>Murphy Inc</v>
      </c>
      <c r="D621">
        <v>2536946008</v>
      </c>
      <c r="E621" s="1">
        <v>44294</v>
      </c>
      <c r="F621" s="1">
        <v>44324</v>
      </c>
      <c r="G621">
        <v>8256</v>
      </c>
      <c r="H621">
        <v>0</v>
      </c>
      <c r="I621" t="str">
        <f>IF(Table1[[#This Row],[disputed]]=1,"Yes","No")</f>
        <v>No</v>
      </c>
      <c r="J621">
        <v>0</v>
      </c>
      <c r="K621" t="str">
        <f>IF(Table1[[#This Row],[disputed]]=0, "no dispute", IF(Table1[[#This Row],[dispute_loss]]=0, "won","lost"))</f>
        <v>no dispute</v>
      </c>
      <c r="L621" s="1">
        <v>44298</v>
      </c>
      <c r="M621">
        <v>4</v>
      </c>
      <c r="N621">
        <v>0</v>
      </c>
    </row>
    <row r="622" spans="1:14" x14ac:dyDescent="0.3">
      <c r="A622" t="s">
        <v>17</v>
      </c>
      <c r="B622" t="s">
        <v>28</v>
      </c>
      <c r="C622" t="str">
        <f>VLOOKUP(Table1[[#This Row],[customer_ID]],'Company Names'!A:B,2,0)</f>
        <v>Halvorson and Sons</v>
      </c>
      <c r="D622">
        <v>2538593943</v>
      </c>
      <c r="E622" s="1">
        <v>44215</v>
      </c>
      <c r="F622" s="1">
        <v>44245</v>
      </c>
      <c r="G622">
        <v>7236</v>
      </c>
      <c r="H622">
        <v>1</v>
      </c>
      <c r="I622" t="str">
        <f>IF(Table1[[#This Row],[disputed]]=1,"Yes","No")</f>
        <v>Yes</v>
      </c>
      <c r="J622">
        <v>1</v>
      </c>
      <c r="K622" t="str">
        <f>IF(Table1[[#This Row],[disputed]]=0, "no dispute", IF(Table1[[#This Row],[dispute_loss]]=0, "won","lost"))</f>
        <v>lost</v>
      </c>
      <c r="L622" s="1">
        <v>44261</v>
      </c>
      <c r="M622">
        <v>46</v>
      </c>
      <c r="N622">
        <v>16</v>
      </c>
    </row>
    <row r="623" spans="1:14" x14ac:dyDescent="0.3">
      <c r="A623" t="s">
        <v>13</v>
      </c>
      <c r="B623" t="s">
        <v>83</v>
      </c>
      <c r="C623" t="str">
        <f>VLOOKUP(Table1[[#This Row],[customer_ID]],'Company Names'!A:B,2,0)</f>
        <v>Conroy - Friesen</v>
      </c>
      <c r="D623">
        <v>2548747107</v>
      </c>
      <c r="E623" s="1">
        <v>44142</v>
      </c>
      <c r="F623" s="1">
        <v>44172</v>
      </c>
      <c r="G623">
        <v>7382</v>
      </c>
      <c r="H623">
        <v>0</v>
      </c>
      <c r="I623" t="str">
        <f>IF(Table1[[#This Row],[disputed]]=1,"Yes","No")</f>
        <v>No</v>
      </c>
      <c r="J623">
        <v>0</v>
      </c>
      <c r="K623" t="str">
        <f>IF(Table1[[#This Row],[disputed]]=0, "no dispute", IF(Table1[[#This Row],[dispute_loss]]=0, "won","lost"))</f>
        <v>no dispute</v>
      </c>
      <c r="L623" s="1">
        <v>44155</v>
      </c>
      <c r="M623">
        <v>13</v>
      </c>
      <c r="N623">
        <v>0</v>
      </c>
    </row>
    <row r="624" spans="1:14" x14ac:dyDescent="0.3">
      <c r="A624" t="s">
        <v>20</v>
      </c>
      <c r="B624" t="s">
        <v>113</v>
      </c>
      <c r="C624" t="str">
        <f>VLOOKUP(Table1[[#This Row],[customer_ID]],'Company Names'!A:B,2,0)</f>
        <v>Ryan and Sons</v>
      </c>
      <c r="D624">
        <v>2549781436</v>
      </c>
      <c r="E624" s="1">
        <v>44401</v>
      </c>
      <c r="F624" s="1">
        <v>44431</v>
      </c>
      <c r="G624">
        <v>7906</v>
      </c>
      <c r="H624">
        <v>0</v>
      </c>
      <c r="I624" t="str">
        <f>IF(Table1[[#This Row],[disputed]]=1,"Yes","No")</f>
        <v>No</v>
      </c>
      <c r="J624">
        <v>0</v>
      </c>
      <c r="K624" t="str">
        <f>IF(Table1[[#This Row],[disputed]]=0, "no dispute", IF(Table1[[#This Row],[dispute_loss]]=0, "won","lost"))</f>
        <v>no dispute</v>
      </c>
      <c r="L624" s="1">
        <v>44421</v>
      </c>
      <c r="M624">
        <v>20</v>
      </c>
      <c r="N624">
        <v>0</v>
      </c>
    </row>
    <row r="625" spans="1:14" x14ac:dyDescent="0.3">
      <c r="A625" t="s">
        <v>20</v>
      </c>
      <c r="B625" t="s">
        <v>102</v>
      </c>
      <c r="C625" t="str">
        <f>VLOOKUP(Table1[[#This Row],[customer_ID]],'Company Names'!A:B,2,0)</f>
        <v>Bogisich, Gorczany and Gislason</v>
      </c>
      <c r="D625">
        <v>2556169247</v>
      </c>
      <c r="E625" s="1">
        <v>44253</v>
      </c>
      <c r="F625" s="1">
        <v>44283</v>
      </c>
      <c r="G625">
        <v>3988</v>
      </c>
      <c r="H625">
        <v>0</v>
      </c>
      <c r="I625" t="str">
        <f>IF(Table1[[#This Row],[disputed]]=1,"Yes","No")</f>
        <v>No</v>
      </c>
      <c r="J625">
        <v>0</v>
      </c>
      <c r="K625" t="str">
        <f>IF(Table1[[#This Row],[disputed]]=0, "no dispute", IF(Table1[[#This Row],[dispute_loss]]=0, "won","lost"))</f>
        <v>no dispute</v>
      </c>
      <c r="L625" s="1">
        <v>44281</v>
      </c>
      <c r="M625">
        <v>28</v>
      </c>
      <c r="N625">
        <v>0</v>
      </c>
    </row>
    <row r="626" spans="1:14" x14ac:dyDescent="0.3">
      <c r="A626" t="s">
        <v>11</v>
      </c>
      <c r="B626" t="s">
        <v>54</v>
      </c>
      <c r="C626" t="str">
        <f>VLOOKUP(Table1[[#This Row],[customer_ID]],'Company Names'!A:B,2,0)</f>
        <v>Emmerich - Swift</v>
      </c>
      <c r="D626">
        <v>2561298121</v>
      </c>
      <c r="E626" s="1">
        <v>44197</v>
      </c>
      <c r="F626" s="1">
        <v>44227</v>
      </c>
      <c r="G626">
        <v>3610</v>
      </c>
      <c r="H626">
        <v>0</v>
      </c>
      <c r="I626" t="str">
        <f>IF(Table1[[#This Row],[disputed]]=1,"Yes","No")</f>
        <v>No</v>
      </c>
      <c r="J626">
        <v>0</v>
      </c>
      <c r="K626" t="str">
        <f>IF(Table1[[#This Row],[disputed]]=0, "no dispute", IF(Table1[[#This Row],[dispute_loss]]=0, "won","lost"))</f>
        <v>no dispute</v>
      </c>
      <c r="L626" s="1">
        <v>44209</v>
      </c>
      <c r="M626">
        <v>12</v>
      </c>
      <c r="N626">
        <v>0</v>
      </c>
    </row>
    <row r="627" spans="1:14" x14ac:dyDescent="0.3">
      <c r="A627" t="s">
        <v>17</v>
      </c>
      <c r="B627" t="s">
        <v>28</v>
      </c>
      <c r="C627" t="str">
        <f>VLOOKUP(Table1[[#This Row],[customer_ID]],'Company Names'!A:B,2,0)</f>
        <v>Halvorson and Sons</v>
      </c>
      <c r="D627">
        <v>2567314578</v>
      </c>
      <c r="E627" s="1">
        <v>44300</v>
      </c>
      <c r="F627" s="1">
        <v>44330</v>
      </c>
      <c r="G627">
        <v>8126</v>
      </c>
      <c r="H627">
        <v>0</v>
      </c>
      <c r="I627" t="str">
        <f>IF(Table1[[#This Row],[disputed]]=1,"Yes","No")</f>
        <v>No</v>
      </c>
      <c r="J627">
        <v>0</v>
      </c>
      <c r="K627" t="str">
        <f>IF(Table1[[#This Row],[disputed]]=0, "no dispute", IF(Table1[[#This Row],[dispute_loss]]=0, "won","lost"))</f>
        <v>no dispute</v>
      </c>
      <c r="L627" s="1">
        <v>44323</v>
      </c>
      <c r="M627">
        <v>23</v>
      </c>
      <c r="N627">
        <v>0</v>
      </c>
    </row>
    <row r="628" spans="1:14" x14ac:dyDescent="0.3">
      <c r="A628" t="s">
        <v>22</v>
      </c>
      <c r="B628" t="s">
        <v>58</v>
      </c>
      <c r="C628" t="str">
        <f>VLOOKUP(Table1[[#This Row],[customer_ID]],'Company Names'!A:B,2,0)</f>
        <v>Bashirian Inc</v>
      </c>
      <c r="D628">
        <v>2570203308</v>
      </c>
      <c r="E628" s="1">
        <v>43979</v>
      </c>
      <c r="F628" s="1">
        <v>44009</v>
      </c>
      <c r="G628">
        <v>4433</v>
      </c>
      <c r="H628">
        <v>0</v>
      </c>
      <c r="I628" t="str">
        <f>IF(Table1[[#This Row],[disputed]]=1,"Yes","No")</f>
        <v>No</v>
      </c>
      <c r="J628">
        <v>0</v>
      </c>
      <c r="K628" t="str">
        <f>IF(Table1[[#This Row],[disputed]]=0, "no dispute", IF(Table1[[#This Row],[dispute_loss]]=0, "won","lost"))</f>
        <v>no dispute</v>
      </c>
      <c r="L628" s="1">
        <v>44011</v>
      </c>
      <c r="M628">
        <v>32</v>
      </c>
      <c r="N628">
        <v>2</v>
      </c>
    </row>
    <row r="629" spans="1:14" x14ac:dyDescent="0.3">
      <c r="A629" t="s">
        <v>13</v>
      </c>
      <c r="B629" t="s">
        <v>14</v>
      </c>
      <c r="C629" t="str">
        <f>VLOOKUP(Table1[[#This Row],[customer_ID]],'Company Names'!A:B,2,0)</f>
        <v>Bogisich and Sons</v>
      </c>
      <c r="D629">
        <v>2571390571</v>
      </c>
      <c r="E629" s="1">
        <v>44371</v>
      </c>
      <c r="F629" s="1">
        <v>44401</v>
      </c>
      <c r="G629">
        <v>9062</v>
      </c>
      <c r="H629">
        <v>0</v>
      </c>
      <c r="I629" t="str">
        <f>IF(Table1[[#This Row],[disputed]]=1,"Yes","No")</f>
        <v>No</v>
      </c>
      <c r="J629">
        <v>0</v>
      </c>
      <c r="K629" t="str">
        <f>IF(Table1[[#This Row],[disputed]]=0, "no dispute", IF(Table1[[#This Row],[dispute_loss]]=0, "won","lost"))</f>
        <v>no dispute</v>
      </c>
      <c r="L629" s="1">
        <v>44406</v>
      </c>
      <c r="M629">
        <v>35</v>
      </c>
      <c r="N629">
        <v>5</v>
      </c>
    </row>
    <row r="630" spans="1:14" x14ac:dyDescent="0.3">
      <c r="A630" t="s">
        <v>20</v>
      </c>
      <c r="B630" t="s">
        <v>109</v>
      </c>
      <c r="C630" t="str">
        <f>VLOOKUP(Table1[[#This Row],[customer_ID]],'Company Names'!A:B,2,0)</f>
        <v>Wilderman Inc</v>
      </c>
      <c r="D630">
        <v>2585470999</v>
      </c>
      <c r="E630" s="1">
        <v>43907</v>
      </c>
      <c r="F630" s="1">
        <v>43937</v>
      </c>
      <c r="G630">
        <v>3457</v>
      </c>
      <c r="H630">
        <v>0</v>
      </c>
      <c r="I630" t="str">
        <f>IF(Table1[[#This Row],[disputed]]=1,"Yes","No")</f>
        <v>No</v>
      </c>
      <c r="J630">
        <v>0</v>
      </c>
      <c r="K630" t="str">
        <f>IF(Table1[[#This Row],[disputed]]=0, "no dispute", IF(Table1[[#This Row],[dispute_loss]]=0, "won","lost"))</f>
        <v>no dispute</v>
      </c>
      <c r="L630" s="1">
        <v>43930</v>
      </c>
      <c r="M630">
        <v>23</v>
      </c>
      <c r="N630">
        <v>0</v>
      </c>
    </row>
    <row r="631" spans="1:14" x14ac:dyDescent="0.3">
      <c r="A631" t="s">
        <v>11</v>
      </c>
      <c r="B631" t="s">
        <v>45</v>
      </c>
      <c r="C631" t="str">
        <f>VLOOKUP(Table1[[#This Row],[customer_ID]],'Company Names'!A:B,2,0)</f>
        <v>Bosco and Sons</v>
      </c>
      <c r="D631">
        <v>2592238538</v>
      </c>
      <c r="E631" s="1">
        <v>43978</v>
      </c>
      <c r="F631" s="1">
        <v>44008</v>
      </c>
      <c r="G631">
        <v>9225</v>
      </c>
      <c r="H631">
        <v>1</v>
      </c>
      <c r="I631" t="str">
        <f>IF(Table1[[#This Row],[disputed]]=1,"Yes","No")</f>
        <v>Yes</v>
      </c>
      <c r="J631">
        <v>1</v>
      </c>
      <c r="K631" t="str">
        <f>IF(Table1[[#This Row],[disputed]]=0, "no dispute", IF(Table1[[#This Row],[dispute_loss]]=0, "won","lost"))</f>
        <v>lost</v>
      </c>
      <c r="L631" s="1">
        <v>44011</v>
      </c>
      <c r="M631">
        <v>33</v>
      </c>
      <c r="N631">
        <v>3</v>
      </c>
    </row>
    <row r="632" spans="1:14" x14ac:dyDescent="0.3">
      <c r="A632" t="s">
        <v>11</v>
      </c>
      <c r="B632" t="s">
        <v>39</v>
      </c>
      <c r="C632" t="str">
        <f>VLOOKUP(Table1[[#This Row],[customer_ID]],'Company Names'!A:B,2,0)</f>
        <v>Schmitt Inc</v>
      </c>
      <c r="D632">
        <v>2597867711</v>
      </c>
      <c r="E632" s="1">
        <v>44215</v>
      </c>
      <c r="F632" s="1">
        <v>44245</v>
      </c>
      <c r="G632">
        <v>5582</v>
      </c>
      <c r="H632">
        <v>0</v>
      </c>
      <c r="I632" t="str">
        <f>IF(Table1[[#This Row],[disputed]]=1,"Yes","No")</f>
        <v>No</v>
      </c>
      <c r="J632">
        <v>0</v>
      </c>
      <c r="K632" t="str">
        <f>IF(Table1[[#This Row],[disputed]]=0, "no dispute", IF(Table1[[#This Row],[dispute_loss]]=0, "won","lost"))</f>
        <v>no dispute</v>
      </c>
      <c r="L632" s="1">
        <v>44239</v>
      </c>
      <c r="M632">
        <v>24</v>
      </c>
      <c r="N632">
        <v>0</v>
      </c>
    </row>
    <row r="633" spans="1:14" x14ac:dyDescent="0.3">
      <c r="A633" t="s">
        <v>17</v>
      </c>
      <c r="B633" t="s">
        <v>34</v>
      </c>
      <c r="C633" t="str">
        <f>VLOOKUP(Table1[[#This Row],[customer_ID]],'Company Names'!A:B,2,0)</f>
        <v>Rosenbaum LLC</v>
      </c>
      <c r="D633">
        <v>2601239901</v>
      </c>
      <c r="E633" s="1">
        <v>44072</v>
      </c>
      <c r="F633" s="1">
        <v>44102</v>
      </c>
      <c r="G633">
        <v>5554</v>
      </c>
      <c r="H633">
        <v>1</v>
      </c>
      <c r="I633" t="str">
        <f>IF(Table1[[#This Row],[disputed]]=1,"Yes","No")</f>
        <v>Yes</v>
      </c>
      <c r="J633">
        <v>0</v>
      </c>
      <c r="K633" t="str">
        <f>IF(Table1[[#This Row],[disputed]]=0, "no dispute", IF(Table1[[#This Row],[dispute_loss]]=0, "won","lost"))</f>
        <v>won</v>
      </c>
      <c r="L633" s="1">
        <v>44117</v>
      </c>
      <c r="M633">
        <v>45</v>
      </c>
      <c r="N633">
        <v>15</v>
      </c>
    </row>
    <row r="634" spans="1:14" x14ac:dyDescent="0.3">
      <c r="A634" t="s">
        <v>11</v>
      </c>
      <c r="B634" t="s">
        <v>44</v>
      </c>
      <c r="C634" t="str">
        <f>VLOOKUP(Table1[[#This Row],[customer_ID]],'Company Names'!A:B,2,0)</f>
        <v>Pacocha Inc</v>
      </c>
      <c r="D634">
        <v>2603539730</v>
      </c>
      <c r="E634" s="1">
        <v>43886</v>
      </c>
      <c r="F634" s="1">
        <v>43916</v>
      </c>
      <c r="G634">
        <v>8321</v>
      </c>
      <c r="H634">
        <v>0</v>
      </c>
      <c r="I634" t="str">
        <f>IF(Table1[[#This Row],[disputed]]=1,"Yes","No")</f>
        <v>No</v>
      </c>
      <c r="J634">
        <v>0</v>
      </c>
      <c r="K634" t="str">
        <f>IF(Table1[[#This Row],[disputed]]=0, "no dispute", IF(Table1[[#This Row],[dispute_loss]]=0, "won","lost"))</f>
        <v>no dispute</v>
      </c>
      <c r="L634" s="1">
        <v>43909</v>
      </c>
      <c r="M634">
        <v>23</v>
      </c>
      <c r="N634">
        <v>0</v>
      </c>
    </row>
    <row r="635" spans="1:14" x14ac:dyDescent="0.3">
      <c r="A635" t="s">
        <v>22</v>
      </c>
      <c r="B635" t="s">
        <v>72</v>
      </c>
      <c r="C635" t="str">
        <f>VLOOKUP(Table1[[#This Row],[customer_ID]],'Company Names'!A:B,2,0)</f>
        <v>Muller - Hickle</v>
      </c>
      <c r="D635">
        <v>2606687623</v>
      </c>
      <c r="E635" s="1">
        <v>44039</v>
      </c>
      <c r="F635" s="1">
        <v>44069</v>
      </c>
      <c r="G635">
        <v>6317</v>
      </c>
      <c r="H635">
        <v>0</v>
      </c>
      <c r="I635" t="str">
        <f>IF(Table1[[#This Row],[disputed]]=1,"Yes","No")</f>
        <v>No</v>
      </c>
      <c r="J635">
        <v>0</v>
      </c>
      <c r="K635" t="str">
        <f>IF(Table1[[#This Row],[disputed]]=0, "no dispute", IF(Table1[[#This Row],[dispute_loss]]=0, "won","lost"))</f>
        <v>no dispute</v>
      </c>
      <c r="L635" s="1">
        <v>44065</v>
      </c>
      <c r="M635">
        <v>26</v>
      </c>
      <c r="N635">
        <v>0</v>
      </c>
    </row>
    <row r="636" spans="1:14" x14ac:dyDescent="0.3">
      <c r="A636" t="s">
        <v>13</v>
      </c>
      <c r="B636" t="s">
        <v>92</v>
      </c>
      <c r="C636" t="str">
        <f>VLOOKUP(Table1[[#This Row],[customer_ID]],'Company Names'!A:B,2,0)</f>
        <v>Mueller and Sons</v>
      </c>
      <c r="D636">
        <v>1905229160</v>
      </c>
      <c r="E636" s="1">
        <v>44038</v>
      </c>
      <c r="F636" s="1">
        <v>44068</v>
      </c>
      <c r="G636">
        <v>7822</v>
      </c>
      <c r="H636">
        <v>1</v>
      </c>
      <c r="I636" t="str">
        <f>IF(Table1[[#This Row],[disputed]]=1,"Yes","No")</f>
        <v>Yes</v>
      </c>
      <c r="J636">
        <v>0</v>
      </c>
      <c r="K636" t="str">
        <f>IF(Table1[[#This Row],[disputed]]=0, "no dispute", IF(Table1[[#This Row],[dispute_loss]]=0, "won","lost"))</f>
        <v>won</v>
      </c>
      <c r="L636" s="1">
        <v>44076</v>
      </c>
      <c r="M636">
        <v>38</v>
      </c>
      <c r="N636">
        <v>8</v>
      </c>
    </row>
    <row r="637" spans="1:14" x14ac:dyDescent="0.3">
      <c r="A637" t="s">
        <v>11</v>
      </c>
      <c r="B637" t="s">
        <v>61</v>
      </c>
      <c r="C637" t="str">
        <f>VLOOKUP(Table1[[#This Row],[customer_ID]],'Company Names'!A:B,2,0)</f>
        <v>Block and Sons</v>
      </c>
      <c r="D637">
        <v>2620239474</v>
      </c>
      <c r="E637" s="1">
        <v>44147</v>
      </c>
      <c r="F637" s="1">
        <v>44177</v>
      </c>
      <c r="G637">
        <v>7612</v>
      </c>
      <c r="H637">
        <v>1</v>
      </c>
      <c r="I637" t="str">
        <f>IF(Table1[[#This Row],[disputed]]=1,"Yes","No")</f>
        <v>Yes</v>
      </c>
      <c r="J637">
        <v>0</v>
      </c>
      <c r="K637" t="str">
        <f>IF(Table1[[#This Row],[disputed]]=0, "no dispute", IF(Table1[[#This Row],[dispute_loss]]=0, "won","lost"))</f>
        <v>won</v>
      </c>
      <c r="L637" s="1">
        <v>44188</v>
      </c>
      <c r="M637">
        <v>41</v>
      </c>
      <c r="N637">
        <v>11</v>
      </c>
    </row>
    <row r="638" spans="1:14" x14ac:dyDescent="0.3">
      <c r="A638" t="s">
        <v>11</v>
      </c>
      <c r="B638" t="s">
        <v>38</v>
      </c>
      <c r="C638" t="str">
        <f>VLOOKUP(Table1[[#This Row],[customer_ID]],'Company Names'!A:B,2,0)</f>
        <v>Willms, Yundt and Smitham</v>
      </c>
      <c r="D638">
        <v>2624507671</v>
      </c>
      <c r="E638" s="1">
        <v>44458</v>
      </c>
      <c r="F638" s="1">
        <v>44488</v>
      </c>
      <c r="G638">
        <v>6858</v>
      </c>
      <c r="H638">
        <v>0</v>
      </c>
      <c r="I638" t="str">
        <f>IF(Table1[[#This Row],[disputed]]=1,"Yes","No")</f>
        <v>No</v>
      </c>
      <c r="J638">
        <v>0</v>
      </c>
      <c r="K638" t="str">
        <f>IF(Table1[[#This Row],[disputed]]=0, "no dispute", IF(Table1[[#This Row],[dispute_loss]]=0, "won","lost"))</f>
        <v>no dispute</v>
      </c>
      <c r="L638" s="1">
        <v>44478</v>
      </c>
      <c r="M638">
        <v>20</v>
      </c>
      <c r="N638">
        <v>0</v>
      </c>
    </row>
    <row r="639" spans="1:14" x14ac:dyDescent="0.3">
      <c r="A639" t="s">
        <v>22</v>
      </c>
      <c r="B639" t="s">
        <v>26</v>
      </c>
      <c r="C639" t="str">
        <f>VLOOKUP(Table1[[#This Row],[customer_ID]],'Company Names'!A:B,2,0)</f>
        <v>Medhurst, Runolfsdottir and Kris</v>
      </c>
      <c r="D639">
        <v>2631512798</v>
      </c>
      <c r="E639" s="1">
        <v>44302</v>
      </c>
      <c r="F639" s="1">
        <v>44332</v>
      </c>
      <c r="G639">
        <v>7761</v>
      </c>
      <c r="H639">
        <v>0</v>
      </c>
      <c r="I639" t="str">
        <f>IF(Table1[[#This Row],[disputed]]=1,"Yes","No")</f>
        <v>No</v>
      </c>
      <c r="J639">
        <v>0</v>
      </c>
      <c r="K639" t="str">
        <f>IF(Table1[[#This Row],[disputed]]=0, "no dispute", IF(Table1[[#This Row],[dispute_loss]]=0, "won","lost"))</f>
        <v>no dispute</v>
      </c>
      <c r="L639" s="1">
        <v>44313</v>
      </c>
      <c r="M639">
        <v>11</v>
      </c>
      <c r="N639">
        <v>0</v>
      </c>
    </row>
    <row r="640" spans="1:14" x14ac:dyDescent="0.3">
      <c r="A640" t="s">
        <v>20</v>
      </c>
      <c r="B640" t="s">
        <v>21</v>
      </c>
      <c r="C640" t="str">
        <f>VLOOKUP(Table1[[#This Row],[customer_ID]],'Company Names'!A:B,2,0)</f>
        <v>Turner and Sons</v>
      </c>
      <c r="D640">
        <v>2634865247</v>
      </c>
      <c r="E640" s="1">
        <v>44511</v>
      </c>
      <c r="F640" s="1">
        <v>44541</v>
      </c>
      <c r="G640">
        <v>5443</v>
      </c>
      <c r="H640">
        <v>0</v>
      </c>
      <c r="I640" t="str">
        <f>IF(Table1[[#This Row],[disputed]]=1,"Yes","No")</f>
        <v>No</v>
      </c>
      <c r="J640">
        <v>0</v>
      </c>
      <c r="K640" t="str">
        <f>IF(Table1[[#This Row],[disputed]]=0, "no dispute", IF(Table1[[#This Row],[dispute_loss]]=0, "won","lost"))</f>
        <v>no dispute</v>
      </c>
      <c r="L640" s="1">
        <v>44548</v>
      </c>
      <c r="M640">
        <v>37</v>
      </c>
      <c r="N640">
        <v>7</v>
      </c>
    </row>
    <row r="641" spans="1:14" x14ac:dyDescent="0.3">
      <c r="A641" t="s">
        <v>11</v>
      </c>
      <c r="B641" t="s">
        <v>79</v>
      </c>
      <c r="C641" t="str">
        <f>VLOOKUP(Table1[[#This Row],[customer_ID]],'Company Names'!A:B,2,0)</f>
        <v>Sauer - Parisian</v>
      </c>
      <c r="D641">
        <v>2637006256</v>
      </c>
      <c r="E641" s="1">
        <v>44128</v>
      </c>
      <c r="F641" s="1">
        <v>44158</v>
      </c>
      <c r="G641">
        <v>4632</v>
      </c>
      <c r="H641">
        <v>0</v>
      </c>
      <c r="I641" t="str">
        <f>IF(Table1[[#This Row],[disputed]]=1,"Yes","No")</f>
        <v>No</v>
      </c>
      <c r="J641">
        <v>0</v>
      </c>
      <c r="K641" t="str">
        <f>IF(Table1[[#This Row],[disputed]]=0, "no dispute", IF(Table1[[#This Row],[dispute_loss]]=0, "won","lost"))</f>
        <v>no dispute</v>
      </c>
      <c r="L641" s="1">
        <v>44142</v>
      </c>
      <c r="M641">
        <v>14</v>
      </c>
      <c r="N641">
        <v>0</v>
      </c>
    </row>
    <row r="642" spans="1:14" x14ac:dyDescent="0.3">
      <c r="A642" t="s">
        <v>17</v>
      </c>
      <c r="B642" t="s">
        <v>42</v>
      </c>
      <c r="C642" t="str">
        <f>VLOOKUP(Table1[[#This Row],[customer_ID]],'Company Names'!A:B,2,0)</f>
        <v>Ortiz - Schiller</v>
      </c>
      <c r="D642">
        <v>2640415165</v>
      </c>
      <c r="E642" s="1">
        <v>44208</v>
      </c>
      <c r="F642" s="1">
        <v>44238</v>
      </c>
      <c r="G642">
        <v>3696</v>
      </c>
      <c r="H642">
        <v>0</v>
      </c>
      <c r="I642" t="str">
        <f>IF(Table1[[#This Row],[disputed]]=1,"Yes","No")</f>
        <v>No</v>
      </c>
      <c r="J642">
        <v>0</v>
      </c>
      <c r="K642" t="str">
        <f>IF(Table1[[#This Row],[disputed]]=0, "no dispute", IF(Table1[[#This Row],[dispute_loss]]=0, "won","lost"))</f>
        <v>no dispute</v>
      </c>
      <c r="L642" s="1">
        <v>44236</v>
      </c>
      <c r="M642">
        <v>28</v>
      </c>
      <c r="N642">
        <v>0</v>
      </c>
    </row>
    <row r="643" spans="1:14" x14ac:dyDescent="0.3">
      <c r="A643" t="s">
        <v>13</v>
      </c>
      <c r="B643" t="s">
        <v>104</v>
      </c>
      <c r="C643" t="str">
        <f>VLOOKUP(Table1[[#This Row],[customer_ID]],'Company Names'!A:B,2,0)</f>
        <v>Little, Konopelski and Hackett</v>
      </c>
      <c r="D643">
        <v>2649653276</v>
      </c>
      <c r="E643" s="1">
        <v>43965</v>
      </c>
      <c r="F643" s="1">
        <v>43995</v>
      </c>
      <c r="G643">
        <v>5288</v>
      </c>
      <c r="H643">
        <v>0</v>
      </c>
      <c r="I643" t="str">
        <f>IF(Table1[[#This Row],[disputed]]=1,"Yes","No")</f>
        <v>No</v>
      </c>
      <c r="J643">
        <v>0</v>
      </c>
      <c r="K643" t="str">
        <f>IF(Table1[[#This Row],[disputed]]=0, "no dispute", IF(Table1[[#This Row],[dispute_loss]]=0, "won","lost"))</f>
        <v>no dispute</v>
      </c>
      <c r="L643" s="1">
        <v>43984</v>
      </c>
      <c r="M643">
        <v>19</v>
      </c>
      <c r="N643">
        <v>0</v>
      </c>
    </row>
    <row r="644" spans="1:14" x14ac:dyDescent="0.3">
      <c r="A644" t="s">
        <v>22</v>
      </c>
      <c r="B644" t="s">
        <v>67</v>
      </c>
      <c r="C644" t="str">
        <f>VLOOKUP(Table1[[#This Row],[customer_ID]],'Company Names'!A:B,2,0)</f>
        <v>Kemmer Inc</v>
      </c>
      <c r="D644">
        <v>2652788570</v>
      </c>
      <c r="E644" s="1">
        <v>44137</v>
      </c>
      <c r="F644" s="1">
        <v>44167</v>
      </c>
      <c r="G644">
        <v>5653</v>
      </c>
      <c r="H644">
        <v>0</v>
      </c>
      <c r="I644" t="str">
        <f>IF(Table1[[#This Row],[disputed]]=1,"Yes","No")</f>
        <v>No</v>
      </c>
      <c r="J644">
        <v>0</v>
      </c>
      <c r="K644" t="str">
        <f>IF(Table1[[#This Row],[disputed]]=0, "no dispute", IF(Table1[[#This Row],[dispute_loss]]=0, "won","lost"))</f>
        <v>no dispute</v>
      </c>
      <c r="L644" s="1">
        <v>44174</v>
      </c>
      <c r="M644">
        <v>37</v>
      </c>
      <c r="N644">
        <v>7</v>
      </c>
    </row>
    <row r="645" spans="1:14" x14ac:dyDescent="0.3">
      <c r="A645" t="s">
        <v>17</v>
      </c>
      <c r="B645" t="s">
        <v>97</v>
      </c>
      <c r="C645" t="str">
        <f>VLOOKUP(Table1[[#This Row],[customer_ID]],'Company Names'!A:B,2,0)</f>
        <v>Kemmer LLC</v>
      </c>
      <c r="D645">
        <v>2659238903</v>
      </c>
      <c r="E645" s="1">
        <v>44264</v>
      </c>
      <c r="F645" s="1">
        <v>44294</v>
      </c>
      <c r="G645">
        <v>4686</v>
      </c>
      <c r="H645">
        <v>0</v>
      </c>
      <c r="I645" t="str">
        <f>IF(Table1[[#This Row],[disputed]]=1,"Yes","No")</f>
        <v>No</v>
      </c>
      <c r="J645">
        <v>0</v>
      </c>
      <c r="K645" t="str">
        <f>IF(Table1[[#This Row],[disputed]]=0, "no dispute", IF(Table1[[#This Row],[dispute_loss]]=0, "won","lost"))</f>
        <v>no dispute</v>
      </c>
      <c r="L645" s="1">
        <v>44298</v>
      </c>
      <c r="M645">
        <v>34</v>
      </c>
      <c r="N645">
        <v>4</v>
      </c>
    </row>
    <row r="646" spans="1:14" x14ac:dyDescent="0.3">
      <c r="A646" t="s">
        <v>17</v>
      </c>
      <c r="B646" t="s">
        <v>101</v>
      </c>
      <c r="C646" t="str">
        <f>VLOOKUP(Table1[[#This Row],[customer_ID]],'Company Names'!A:B,2,0)</f>
        <v>Daugherty LLC</v>
      </c>
      <c r="D646">
        <v>2666514859</v>
      </c>
      <c r="E646" s="1">
        <v>44435</v>
      </c>
      <c r="F646" s="1">
        <v>44465</v>
      </c>
      <c r="G646">
        <v>9982</v>
      </c>
      <c r="H646">
        <v>1</v>
      </c>
      <c r="I646" t="str">
        <f>IF(Table1[[#This Row],[disputed]]=1,"Yes","No")</f>
        <v>Yes</v>
      </c>
      <c r="J646">
        <v>0</v>
      </c>
      <c r="K646" t="str">
        <f>IF(Table1[[#This Row],[disputed]]=0, "no dispute", IF(Table1[[#This Row],[dispute_loss]]=0, "won","lost"))</f>
        <v>won</v>
      </c>
      <c r="L646" s="1">
        <v>44475</v>
      </c>
      <c r="M646">
        <v>40</v>
      </c>
      <c r="N646">
        <v>10</v>
      </c>
    </row>
    <row r="647" spans="1:14" x14ac:dyDescent="0.3">
      <c r="A647" t="s">
        <v>22</v>
      </c>
      <c r="B647" t="s">
        <v>58</v>
      </c>
      <c r="C647" t="str">
        <f>VLOOKUP(Table1[[#This Row],[customer_ID]],'Company Names'!A:B,2,0)</f>
        <v>Bashirian Inc</v>
      </c>
      <c r="D647">
        <v>2669865910</v>
      </c>
      <c r="E647" s="1">
        <v>44446</v>
      </c>
      <c r="F647" s="1">
        <v>44476</v>
      </c>
      <c r="G647">
        <v>1453</v>
      </c>
      <c r="H647">
        <v>0</v>
      </c>
      <c r="I647" t="str">
        <f>IF(Table1[[#This Row],[disputed]]=1,"Yes","No")</f>
        <v>No</v>
      </c>
      <c r="J647">
        <v>0</v>
      </c>
      <c r="K647" t="str">
        <f>IF(Table1[[#This Row],[disputed]]=0, "no dispute", IF(Table1[[#This Row],[dispute_loss]]=0, "won","lost"))</f>
        <v>no dispute</v>
      </c>
      <c r="L647" s="1">
        <v>44472</v>
      </c>
      <c r="M647">
        <v>26</v>
      </c>
      <c r="N647">
        <v>0</v>
      </c>
    </row>
    <row r="648" spans="1:14" x14ac:dyDescent="0.3">
      <c r="A648" t="s">
        <v>11</v>
      </c>
      <c r="B648" t="s">
        <v>64</v>
      </c>
      <c r="C648" t="str">
        <f>VLOOKUP(Table1[[#This Row],[customer_ID]],'Company Names'!A:B,2,0)</f>
        <v>Weber - Lindgren</v>
      </c>
      <c r="D648">
        <v>2672884008</v>
      </c>
      <c r="E648" s="1">
        <v>44370</v>
      </c>
      <c r="F648" s="1">
        <v>44400</v>
      </c>
      <c r="G648">
        <v>8856</v>
      </c>
      <c r="H648">
        <v>0</v>
      </c>
      <c r="I648" t="str">
        <f>IF(Table1[[#This Row],[disputed]]=1,"Yes","No")</f>
        <v>No</v>
      </c>
      <c r="J648">
        <v>0</v>
      </c>
      <c r="K648" t="str">
        <f>IF(Table1[[#This Row],[disputed]]=0, "no dispute", IF(Table1[[#This Row],[dispute_loss]]=0, "won","lost"))</f>
        <v>no dispute</v>
      </c>
      <c r="L648" s="1">
        <v>44380</v>
      </c>
      <c r="M648">
        <v>10</v>
      </c>
      <c r="N648">
        <v>0</v>
      </c>
    </row>
    <row r="649" spans="1:14" x14ac:dyDescent="0.3">
      <c r="A649" t="s">
        <v>17</v>
      </c>
      <c r="B649" t="s">
        <v>97</v>
      </c>
      <c r="C649" t="str">
        <f>VLOOKUP(Table1[[#This Row],[customer_ID]],'Company Names'!A:B,2,0)</f>
        <v>Kemmer LLC</v>
      </c>
      <c r="D649">
        <v>2675977268</v>
      </c>
      <c r="E649" s="1">
        <v>44345</v>
      </c>
      <c r="F649" s="1">
        <v>44375</v>
      </c>
      <c r="G649">
        <v>6735</v>
      </c>
      <c r="H649">
        <v>1</v>
      </c>
      <c r="I649" t="str">
        <f>IF(Table1[[#This Row],[disputed]]=1,"Yes","No")</f>
        <v>Yes</v>
      </c>
      <c r="J649">
        <v>0</v>
      </c>
      <c r="K649" t="str">
        <f>IF(Table1[[#This Row],[disputed]]=0, "no dispute", IF(Table1[[#This Row],[dispute_loss]]=0, "won","lost"))</f>
        <v>won</v>
      </c>
      <c r="L649" s="1">
        <v>44400</v>
      </c>
      <c r="M649">
        <v>55</v>
      </c>
      <c r="N649">
        <v>25</v>
      </c>
    </row>
    <row r="650" spans="1:14" x14ac:dyDescent="0.3">
      <c r="A650" t="s">
        <v>11</v>
      </c>
      <c r="B650" t="s">
        <v>15</v>
      </c>
      <c r="C650" t="str">
        <f>VLOOKUP(Table1[[#This Row],[customer_ID]],'Company Names'!A:B,2,0)</f>
        <v>Spencer - Purdy</v>
      </c>
      <c r="D650">
        <v>2677499546</v>
      </c>
      <c r="E650" s="1">
        <v>44482</v>
      </c>
      <c r="F650" s="1">
        <v>44512</v>
      </c>
      <c r="G650">
        <v>5418</v>
      </c>
      <c r="H650">
        <v>0</v>
      </c>
      <c r="I650" t="str">
        <f>IF(Table1[[#This Row],[disputed]]=1,"Yes","No")</f>
        <v>No</v>
      </c>
      <c r="J650">
        <v>0</v>
      </c>
      <c r="K650" t="str">
        <f>IF(Table1[[#This Row],[disputed]]=0, "no dispute", IF(Table1[[#This Row],[dispute_loss]]=0, "won","lost"))</f>
        <v>no dispute</v>
      </c>
      <c r="L650" s="1">
        <v>44487</v>
      </c>
      <c r="M650">
        <v>5</v>
      </c>
      <c r="N650">
        <v>0</v>
      </c>
    </row>
    <row r="651" spans="1:14" x14ac:dyDescent="0.3">
      <c r="A651" t="s">
        <v>22</v>
      </c>
      <c r="B651" t="s">
        <v>67</v>
      </c>
      <c r="C651" t="str">
        <f>VLOOKUP(Table1[[#This Row],[customer_ID]],'Company Names'!A:B,2,0)</f>
        <v>Kemmer Inc</v>
      </c>
      <c r="D651">
        <v>2680537112</v>
      </c>
      <c r="E651" s="1">
        <v>44196</v>
      </c>
      <c r="F651" s="1">
        <v>44226</v>
      </c>
      <c r="G651">
        <v>4968</v>
      </c>
      <c r="H651">
        <v>0</v>
      </c>
      <c r="I651" t="str">
        <f>IF(Table1[[#This Row],[disputed]]=1,"Yes","No")</f>
        <v>No</v>
      </c>
      <c r="J651">
        <v>0</v>
      </c>
      <c r="K651" t="str">
        <f>IF(Table1[[#This Row],[disputed]]=0, "no dispute", IF(Table1[[#This Row],[dispute_loss]]=0, "won","lost"))</f>
        <v>no dispute</v>
      </c>
      <c r="L651" s="1">
        <v>44229</v>
      </c>
      <c r="M651">
        <v>33</v>
      </c>
      <c r="N651">
        <v>3</v>
      </c>
    </row>
    <row r="652" spans="1:14" x14ac:dyDescent="0.3">
      <c r="A652" t="s">
        <v>13</v>
      </c>
      <c r="B652" t="s">
        <v>92</v>
      </c>
      <c r="C652" t="str">
        <f>VLOOKUP(Table1[[#This Row],[customer_ID]],'Company Names'!A:B,2,0)</f>
        <v>Mueller and Sons</v>
      </c>
      <c r="D652">
        <v>2686795105</v>
      </c>
      <c r="E652" s="1">
        <v>44210</v>
      </c>
      <c r="F652" s="1">
        <v>44240</v>
      </c>
      <c r="G652">
        <v>5186</v>
      </c>
      <c r="H652">
        <v>0</v>
      </c>
      <c r="I652" t="str">
        <f>IF(Table1[[#This Row],[disputed]]=1,"Yes","No")</f>
        <v>No</v>
      </c>
      <c r="J652">
        <v>0</v>
      </c>
      <c r="K652" t="str">
        <f>IF(Table1[[#This Row],[disputed]]=0, "no dispute", IF(Table1[[#This Row],[dispute_loss]]=0, "won","lost"))</f>
        <v>no dispute</v>
      </c>
      <c r="L652" s="1">
        <v>44236</v>
      </c>
      <c r="M652">
        <v>26</v>
      </c>
      <c r="N652">
        <v>0</v>
      </c>
    </row>
    <row r="653" spans="1:14" x14ac:dyDescent="0.3">
      <c r="A653" t="s">
        <v>11</v>
      </c>
      <c r="B653" t="s">
        <v>79</v>
      </c>
      <c r="C653" t="str">
        <f>VLOOKUP(Table1[[#This Row],[customer_ID]],'Company Names'!A:B,2,0)</f>
        <v>Sauer - Parisian</v>
      </c>
      <c r="D653">
        <v>2690415975</v>
      </c>
      <c r="E653" s="1">
        <v>44032</v>
      </c>
      <c r="F653" s="1">
        <v>44062</v>
      </c>
      <c r="G653">
        <v>8454</v>
      </c>
      <c r="H653">
        <v>0</v>
      </c>
      <c r="I653" t="str">
        <f>IF(Table1[[#This Row],[disputed]]=1,"Yes","No")</f>
        <v>No</v>
      </c>
      <c r="J653">
        <v>0</v>
      </c>
      <c r="K653" t="str">
        <f>IF(Table1[[#This Row],[disputed]]=0, "no dispute", IF(Table1[[#This Row],[dispute_loss]]=0, "won","lost"))</f>
        <v>no dispute</v>
      </c>
      <c r="L653" s="1">
        <v>44056</v>
      </c>
      <c r="M653">
        <v>24</v>
      </c>
      <c r="N653">
        <v>0</v>
      </c>
    </row>
    <row r="654" spans="1:14" x14ac:dyDescent="0.3">
      <c r="A654" t="s">
        <v>13</v>
      </c>
      <c r="B654" t="s">
        <v>35</v>
      </c>
      <c r="C654" t="str">
        <f>VLOOKUP(Table1[[#This Row],[customer_ID]],'Company Names'!A:B,2,0)</f>
        <v>Ebert Group</v>
      </c>
      <c r="D654">
        <v>2691990675</v>
      </c>
      <c r="E654" s="1">
        <v>43952</v>
      </c>
      <c r="F654" s="1">
        <v>43982</v>
      </c>
      <c r="G654">
        <v>9370</v>
      </c>
      <c r="H654">
        <v>0</v>
      </c>
      <c r="I654" t="str">
        <f>IF(Table1[[#This Row],[disputed]]=1,"Yes","No")</f>
        <v>No</v>
      </c>
      <c r="J654">
        <v>0</v>
      </c>
      <c r="K654" t="str">
        <f>IF(Table1[[#This Row],[disputed]]=0, "no dispute", IF(Table1[[#This Row],[dispute_loss]]=0, "won","lost"))</f>
        <v>no dispute</v>
      </c>
      <c r="L654" s="1">
        <v>43972</v>
      </c>
      <c r="M654">
        <v>20</v>
      </c>
      <c r="N654">
        <v>0</v>
      </c>
    </row>
    <row r="655" spans="1:14" x14ac:dyDescent="0.3">
      <c r="A655" t="s">
        <v>22</v>
      </c>
      <c r="B655" t="s">
        <v>99</v>
      </c>
      <c r="C655" t="str">
        <f>VLOOKUP(Table1[[#This Row],[customer_ID]],'Company Names'!A:B,2,0)</f>
        <v>Durgan - Hamill</v>
      </c>
      <c r="D655">
        <v>2693687613</v>
      </c>
      <c r="E655" s="1">
        <v>44506</v>
      </c>
      <c r="F655" s="1">
        <v>44536</v>
      </c>
      <c r="G655">
        <v>5624</v>
      </c>
      <c r="H655">
        <v>0</v>
      </c>
      <c r="I655" t="str">
        <f>IF(Table1[[#This Row],[disputed]]=1,"Yes","No")</f>
        <v>No</v>
      </c>
      <c r="J655">
        <v>0</v>
      </c>
      <c r="K655" t="str">
        <f>IF(Table1[[#This Row],[disputed]]=0, "no dispute", IF(Table1[[#This Row],[dispute_loss]]=0, "won","lost"))</f>
        <v>no dispute</v>
      </c>
      <c r="L655" s="1">
        <v>44527</v>
      </c>
      <c r="M655">
        <v>21</v>
      </c>
      <c r="N655">
        <v>0</v>
      </c>
    </row>
    <row r="656" spans="1:14" x14ac:dyDescent="0.3">
      <c r="A656" t="s">
        <v>20</v>
      </c>
      <c r="B656" t="s">
        <v>109</v>
      </c>
      <c r="C656" t="str">
        <f>VLOOKUP(Table1[[#This Row],[customer_ID]],'Company Names'!A:B,2,0)</f>
        <v>Wilderman Inc</v>
      </c>
      <c r="D656">
        <v>2694732247</v>
      </c>
      <c r="E656" s="1">
        <v>43908</v>
      </c>
      <c r="F656" s="1">
        <v>43938</v>
      </c>
      <c r="G656">
        <v>3008</v>
      </c>
      <c r="H656">
        <v>0</v>
      </c>
      <c r="I656" t="str">
        <f>IF(Table1[[#This Row],[disputed]]=1,"Yes","No")</f>
        <v>No</v>
      </c>
      <c r="J656">
        <v>0</v>
      </c>
      <c r="K656" t="str">
        <f>IF(Table1[[#This Row],[disputed]]=0, "no dispute", IF(Table1[[#This Row],[dispute_loss]]=0, "won","lost"))</f>
        <v>no dispute</v>
      </c>
      <c r="L656" s="1">
        <v>43930</v>
      </c>
      <c r="M656">
        <v>22</v>
      </c>
      <c r="N656">
        <v>0</v>
      </c>
    </row>
    <row r="657" spans="1:14" x14ac:dyDescent="0.3">
      <c r="A657" t="s">
        <v>20</v>
      </c>
      <c r="B657" t="s">
        <v>63</v>
      </c>
      <c r="C657" t="str">
        <f>VLOOKUP(Table1[[#This Row],[customer_ID]],'Company Names'!A:B,2,0)</f>
        <v>Hauck - Hodkiewicz</v>
      </c>
      <c r="D657">
        <v>2698045799</v>
      </c>
      <c r="E657" s="1">
        <v>44281</v>
      </c>
      <c r="F657" s="1">
        <v>44311</v>
      </c>
      <c r="G657">
        <v>5516</v>
      </c>
      <c r="H657">
        <v>1</v>
      </c>
      <c r="I657" t="str">
        <f>IF(Table1[[#This Row],[disputed]]=1,"Yes","No")</f>
        <v>Yes</v>
      </c>
      <c r="J657">
        <v>0</v>
      </c>
      <c r="K657" t="str">
        <f>IF(Table1[[#This Row],[disputed]]=0, "no dispute", IF(Table1[[#This Row],[dispute_loss]]=0, "won","lost"))</f>
        <v>won</v>
      </c>
      <c r="L657" s="1">
        <v>44343</v>
      </c>
      <c r="M657">
        <v>62</v>
      </c>
      <c r="N657">
        <v>32</v>
      </c>
    </row>
    <row r="658" spans="1:14" x14ac:dyDescent="0.3">
      <c r="A658" t="s">
        <v>13</v>
      </c>
      <c r="B658" t="s">
        <v>95</v>
      </c>
      <c r="C658" t="str">
        <f>VLOOKUP(Table1[[#This Row],[customer_ID]],'Company Names'!A:B,2,0)</f>
        <v>Rempel - Morar</v>
      </c>
      <c r="D658">
        <v>2699755955</v>
      </c>
      <c r="E658" s="1">
        <v>44369</v>
      </c>
      <c r="F658" s="1">
        <v>44399</v>
      </c>
      <c r="G658">
        <v>3881</v>
      </c>
      <c r="H658">
        <v>0</v>
      </c>
      <c r="I658" t="str">
        <f>IF(Table1[[#This Row],[disputed]]=1,"Yes","No")</f>
        <v>No</v>
      </c>
      <c r="J658">
        <v>0</v>
      </c>
      <c r="K658" t="str">
        <f>IF(Table1[[#This Row],[disputed]]=0, "no dispute", IF(Table1[[#This Row],[dispute_loss]]=0, "won","lost"))</f>
        <v>no dispute</v>
      </c>
      <c r="L658" s="1">
        <v>44404</v>
      </c>
      <c r="M658">
        <v>35</v>
      </c>
      <c r="N658">
        <v>5</v>
      </c>
    </row>
    <row r="659" spans="1:14" x14ac:dyDescent="0.3">
      <c r="A659" t="s">
        <v>22</v>
      </c>
      <c r="B659" t="s">
        <v>82</v>
      </c>
      <c r="C659" t="str">
        <f>VLOOKUP(Table1[[#This Row],[customer_ID]],'Company Names'!A:B,2,0)</f>
        <v>Veum, Erdman and Zieme</v>
      </c>
      <c r="D659">
        <v>2702927066</v>
      </c>
      <c r="E659" s="1">
        <v>44330</v>
      </c>
      <c r="F659" s="1">
        <v>44360</v>
      </c>
      <c r="G659">
        <v>4307</v>
      </c>
      <c r="H659">
        <v>0</v>
      </c>
      <c r="I659" t="str">
        <f>IF(Table1[[#This Row],[disputed]]=1,"Yes","No")</f>
        <v>No</v>
      </c>
      <c r="J659">
        <v>0</v>
      </c>
      <c r="K659" t="str">
        <f>IF(Table1[[#This Row],[disputed]]=0, "no dispute", IF(Table1[[#This Row],[dispute_loss]]=0, "won","lost"))</f>
        <v>no dispute</v>
      </c>
      <c r="L659" s="1">
        <v>44344</v>
      </c>
      <c r="M659">
        <v>14</v>
      </c>
      <c r="N659">
        <v>0</v>
      </c>
    </row>
    <row r="660" spans="1:14" x14ac:dyDescent="0.3">
      <c r="A660" t="s">
        <v>11</v>
      </c>
      <c r="B660" t="s">
        <v>110</v>
      </c>
      <c r="C660" t="str">
        <f>VLOOKUP(Table1[[#This Row],[customer_ID]],'Company Names'!A:B,2,0)</f>
        <v>Hoppe, Rath and Stanton</v>
      </c>
      <c r="D660">
        <v>2714712437</v>
      </c>
      <c r="E660" s="1">
        <v>44193</v>
      </c>
      <c r="F660" s="1">
        <v>44223</v>
      </c>
      <c r="G660">
        <v>9631</v>
      </c>
      <c r="H660">
        <v>0</v>
      </c>
      <c r="I660" t="str">
        <f>IF(Table1[[#This Row],[disputed]]=1,"Yes","No")</f>
        <v>No</v>
      </c>
      <c r="J660">
        <v>0</v>
      </c>
      <c r="K660" t="str">
        <f>IF(Table1[[#This Row],[disputed]]=0, "no dispute", IF(Table1[[#This Row],[dispute_loss]]=0, "won","lost"))</f>
        <v>no dispute</v>
      </c>
      <c r="L660" s="1">
        <v>44218</v>
      </c>
      <c r="M660">
        <v>25</v>
      </c>
      <c r="N660">
        <v>0</v>
      </c>
    </row>
    <row r="661" spans="1:14" x14ac:dyDescent="0.3">
      <c r="A661" t="s">
        <v>17</v>
      </c>
      <c r="B661" t="s">
        <v>33</v>
      </c>
      <c r="C661" t="str">
        <f>VLOOKUP(Table1[[#This Row],[customer_ID]],'Company Names'!A:B,2,0)</f>
        <v>Grimes - Bode</v>
      </c>
      <c r="D661">
        <v>2717531125</v>
      </c>
      <c r="E661" s="1">
        <v>44109</v>
      </c>
      <c r="F661" s="1">
        <v>44139</v>
      </c>
      <c r="G661">
        <v>8313</v>
      </c>
      <c r="H661">
        <v>1</v>
      </c>
      <c r="I661" t="str">
        <f>IF(Table1[[#This Row],[disputed]]=1,"Yes","No")</f>
        <v>Yes</v>
      </c>
      <c r="J661">
        <v>0</v>
      </c>
      <c r="K661" t="str">
        <f>IF(Table1[[#This Row],[disputed]]=0, "no dispute", IF(Table1[[#This Row],[dispute_loss]]=0, "won","lost"))</f>
        <v>won</v>
      </c>
      <c r="L661" s="1">
        <v>44132</v>
      </c>
      <c r="M661">
        <v>23</v>
      </c>
      <c r="N661">
        <v>0</v>
      </c>
    </row>
    <row r="662" spans="1:14" x14ac:dyDescent="0.3">
      <c r="A662" t="s">
        <v>17</v>
      </c>
      <c r="B662" t="s">
        <v>18</v>
      </c>
      <c r="C662" t="str">
        <f>VLOOKUP(Table1[[#This Row],[customer_ID]],'Company Names'!A:B,2,0)</f>
        <v>Gislason, Rice and Hilpert</v>
      </c>
      <c r="D662">
        <v>2726493725</v>
      </c>
      <c r="E662" s="1">
        <v>44240</v>
      </c>
      <c r="F662" s="1">
        <v>44270</v>
      </c>
      <c r="G662">
        <v>5735</v>
      </c>
      <c r="H662">
        <v>0</v>
      </c>
      <c r="I662" t="str">
        <f>IF(Table1[[#This Row],[disputed]]=1,"Yes","No")</f>
        <v>No</v>
      </c>
      <c r="J662">
        <v>0</v>
      </c>
      <c r="K662" t="str">
        <f>IF(Table1[[#This Row],[disputed]]=0, "no dispute", IF(Table1[[#This Row],[dispute_loss]]=0, "won","lost"))</f>
        <v>no dispute</v>
      </c>
      <c r="L662" s="1">
        <v>44252</v>
      </c>
      <c r="M662">
        <v>12</v>
      </c>
      <c r="N662">
        <v>0</v>
      </c>
    </row>
    <row r="663" spans="1:14" x14ac:dyDescent="0.3">
      <c r="A663" t="s">
        <v>11</v>
      </c>
      <c r="B663" t="s">
        <v>110</v>
      </c>
      <c r="C663" t="str">
        <f>VLOOKUP(Table1[[#This Row],[customer_ID]],'Company Names'!A:B,2,0)</f>
        <v>Hoppe, Rath and Stanton</v>
      </c>
      <c r="D663">
        <v>2726898858</v>
      </c>
      <c r="E663" s="1">
        <v>44348</v>
      </c>
      <c r="F663" s="1">
        <v>44378</v>
      </c>
      <c r="G663">
        <v>7798</v>
      </c>
      <c r="H663">
        <v>0</v>
      </c>
      <c r="I663" t="str">
        <f>IF(Table1[[#This Row],[disputed]]=1,"Yes","No")</f>
        <v>No</v>
      </c>
      <c r="J663">
        <v>0</v>
      </c>
      <c r="K663" t="str">
        <f>IF(Table1[[#This Row],[disputed]]=0, "no dispute", IF(Table1[[#This Row],[dispute_loss]]=0, "won","lost"))</f>
        <v>no dispute</v>
      </c>
      <c r="L663" s="1">
        <v>44365</v>
      </c>
      <c r="M663">
        <v>17</v>
      </c>
      <c r="N663">
        <v>0</v>
      </c>
    </row>
    <row r="664" spans="1:14" x14ac:dyDescent="0.3">
      <c r="A664" t="s">
        <v>13</v>
      </c>
      <c r="B664" t="s">
        <v>29</v>
      </c>
      <c r="C664" t="str">
        <f>VLOOKUP(Table1[[#This Row],[customer_ID]],'Company Names'!A:B,2,0)</f>
        <v>O'Conner - Botsford</v>
      </c>
      <c r="D664">
        <v>9275623026</v>
      </c>
      <c r="E664" s="1">
        <v>44039</v>
      </c>
      <c r="F664" s="1">
        <v>44069</v>
      </c>
      <c r="G664">
        <v>6995</v>
      </c>
      <c r="H664">
        <v>1</v>
      </c>
      <c r="I664" t="str">
        <f>IF(Table1[[#This Row],[disputed]]=1,"Yes","No")</f>
        <v>Yes</v>
      </c>
      <c r="J664">
        <v>1</v>
      </c>
      <c r="K664" t="str">
        <f>IF(Table1[[#This Row],[disputed]]=0, "no dispute", IF(Table1[[#This Row],[dispute_loss]]=0, "won","lost"))</f>
        <v>lost</v>
      </c>
      <c r="L664" s="1">
        <v>44106</v>
      </c>
      <c r="M664">
        <v>67</v>
      </c>
      <c r="N664">
        <v>37</v>
      </c>
    </row>
    <row r="665" spans="1:14" x14ac:dyDescent="0.3">
      <c r="A665" t="s">
        <v>13</v>
      </c>
      <c r="B665" t="s">
        <v>41</v>
      </c>
      <c r="C665" t="str">
        <f>VLOOKUP(Table1[[#This Row],[customer_ID]],'Company Names'!A:B,2,0)</f>
        <v>Stanton, Labadie and Roberts</v>
      </c>
      <c r="D665">
        <v>312361525</v>
      </c>
      <c r="E665" s="1">
        <v>44017</v>
      </c>
      <c r="F665" s="1">
        <v>44047</v>
      </c>
      <c r="G665">
        <v>6613</v>
      </c>
      <c r="H665">
        <v>1</v>
      </c>
      <c r="I665" t="str">
        <f>IF(Table1[[#This Row],[disputed]]=1,"Yes","No")</f>
        <v>Yes</v>
      </c>
      <c r="J665">
        <v>0</v>
      </c>
      <c r="K665" t="str">
        <f>IF(Table1[[#This Row],[disputed]]=0, "no dispute", IF(Table1[[#This Row],[dispute_loss]]=0, "won","lost"))</f>
        <v>won</v>
      </c>
      <c r="L665" s="1">
        <v>44056</v>
      </c>
      <c r="M665">
        <v>39</v>
      </c>
      <c r="N665">
        <v>9</v>
      </c>
    </row>
    <row r="666" spans="1:14" x14ac:dyDescent="0.3">
      <c r="A666" t="s">
        <v>13</v>
      </c>
      <c r="B666" t="s">
        <v>70</v>
      </c>
      <c r="C666" t="str">
        <f>VLOOKUP(Table1[[#This Row],[customer_ID]],'Company Names'!A:B,2,0)</f>
        <v>Gutkowski, Koch and Gleason</v>
      </c>
      <c r="D666">
        <v>2741619477</v>
      </c>
      <c r="E666" s="1">
        <v>44358</v>
      </c>
      <c r="F666" s="1">
        <v>44388</v>
      </c>
      <c r="G666">
        <v>8819</v>
      </c>
      <c r="H666">
        <v>0</v>
      </c>
      <c r="I666" t="str">
        <f>IF(Table1[[#This Row],[disputed]]=1,"Yes","No")</f>
        <v>No</v>
      </c>
      <c r="J666">
        <v>0</v>
      </c>
      <c r="K666" t="str">
        <f>IF(Table1[[#This Row],[disputed]]=0, "no dispute", IF(Table1[[#This Row],[dispute_loss]]=0, "won","lost"))</f>
        <v>no dispute</v>
      </c>
      <c r="L666" s="1">
        <v>44383</v>
      </c>
      <c r="M666">
        <v>25</v>
      </c>
      <c r="N666">
        <v>0</v>
      </c>
    </row>
    <row r="667" spans="1:14" x14ac:dyDescent="0.3">
      <c r="A667" t="s">
        <v>11</v>
      </c>
      <c r="B667" t="s">
        <v>49</v>
      </c>
      <c r="C667" t="str">
        <f>VLOOKUP(Table1[[#This Row],[customer_ID]],'Company Names'!A:B,2,0)</f>
        <v>Strosin Inc</v>
      </c>
      <c r="D667">
        <v>2742482273</v>
      </c>
      <c r="E667" s="1">
        <v>44150</v>
      </c>
      <c r="F667" s="1">
        <v>44180</v>
      </c>
      <c r="G667">
        <v>5593</v>
      </c>
      <c r="H667">
        <v>1</v>
      </c>
      <c r="I667" t="str">
        <f>IF(Table1[[#This Row],[disputed]]=1,"Yes","No")</f>
        <v>Yes</v>
      </c>
      <c r="J667">
        <v>0</v>
      </c>
      <c r="K667" t="str">
        <f>IF(Table1[[#This Row],[disputed]]=0, "no dispute", IF(Table1[[#This Row],[dispute_loss]]=0, "won","lost"))</f>
        <v>won</v>
      </c>
      <c r="L667" s="1">
        <v>44171</v>
      </c>
      <c r="M667">
        <v>21</v>
      </c>
      <c r="N667">
        <v>0</v>
      </c>
    </row>
    <row r="668" spans="1:14" x14ac:dyDescent="0.3">
      <c r="A668" t="s">
        <v>20</v>
      </c>
      <c r="B668" t="s">
        <v>113</v>
      </c>
      <c r="C668" t="str">
        <f>VLOOKUP(Table1[[#This Row],[customer_ID]],'Company Names'!A:B,2,0)</f>
        <v>Ryan and Sons</v>
      </c>
      <c r="D668">
        <v>2744921812</v>
      </c>
      <c r="E668" s="1">
        <v>44063</v>
      </c>
      <c r="F668" s="1">
        <v>44093</v>
      </c>
      <c r="G668">
        <v>5205</v>
      </c>
      <c r="H668">
        <v>0</v>
      </c>
      <c r="I668" t="str">
        <f>IF(Table1[[#This Row],[disputed]]=1,"Yes","No")</f>
        <v>No</v>
      </c>
      <c r="J668">
        <v>0</v>
      </c>
      <c r="K668" t="str">
        <f>IF(Table1[[#This Row],[disputed]]=0, "no dispute", IF(Table1[[#This Row],[dispute_loss]]=0, "won","lost"))</f>
        <v>no dispute</v>
      </c>
      <c r="L668" s="1">
        <v>44080</v>
      </c>
      <c r="M668">
        <v>17</v>
      </c>
      <c r="N668">
        <v>0</v>
      </c>
    </row>
    <row r="669" spans="1:14" x14ac:dyDescent="0.3">
      <c r="A669" t="s">
        <v>20</v>
      </c>
      <c r="B669" t="s">
        <v>63</v>
      </c>
      <c r="C669" t="str">
        <f>VLOOKUP(Table1[[#This Row],[customer_ID]],'Company Names'!A:B,2,0)</f>
        <v>Hauck - Hodkiewicz</v>
      </c>
      <c r="D669">
        <v>2745672878</v>
      </c>
      <c r="E669" s="1">
        <v>44149</v>
      </c>
      <c r="F669" s="1">
        <v>44179</v>
      </c>
      <c r="G669">
        <v>2305</v>
      </c>
      <c r="H669">
        <v>0</v>
      </c>
      <c r="I669" t="str">
        <f>IF(Table1[[#This Row],[disputed]]=1,"Yes","No")</f>
        <v>No</v>
      </c>
      <c r="J669">
        <v>0</v>
      </c>
      <c r="K669" t="str">
        <f>IF(Table1[[#This Row],[disputed]]=0, "no dispute", IF(Table1[[#This Row],[dispute_loss]]=0, "won","lost"))</f>
        <v>no dispute</v>
      </c>
      <c r="L669" s="1">
        <v>44190</v>
      </c>
      <c r="M669">
        <v>41</v>
      </c>
      <c r="N669">
        <v>11</v>
      </c>
    </row>
    <row r="670" spans="1:14" x14ac:dyDescent="0.3">
      <c r="A670" t="s">
        <v>17</v>
      </c>
      <c r="B670" t="s">
        <v>93</v>
      </c>
      <c r="C670" t="str">
        <f>VLOOKUP(Table1[[#This Row],[customer_ID]],'Company Names'!A:B,2,0)</f>
        <v>Sawayn - Hane</v>
      </c>
      <c r="D670">
        <v>2746735879</v>
      </c>
      <c r="E670" s="1">
        <v>44280</v>
      </c>
      <c r="F670" s="1">
        <v>44310</v>
      </c>
      <c r="G670">
        <v>5079</v>
      </c>
      <c r="H670">
        <v>1</v>
      </c>
      <c r="I670" t="str">
        <f>IF(Table1[[#This Row],[disputed]]=1,"Yes","No")</f>
        <v>Yes</v>
      </c>
      <c r="J670">
        <v>0</v>
      </c>
      <c r="K670" t="str">
        <f>IF(Table1[[#This Row],[disputed]]=0, "no dispute", IF(Table1[[#This Row],[dispute_loss]]=0, "won","lost"))</f>
        <v>won</v>
      </c>
      <c r="L670" s="1">
        <v>44322</v>
      </c>
      <c r="M670">
        <v>42</v>
      </c>
      <c r="N670">
        <v>12</v>
      </c>
    </row>
    <row r="671" spans="1:14" x14ac:dyDescent="0.3">
      <c r="A671" t="s">
        <v>13</v>
      </c>
      <c r="B671" t="s">
        <v>92</v>
      </c>
      <c r="C671" t="str">
        <f>VLOOKUP(Table1[[#This Row],[customer_ID]],'Company Names'!A:B,2,0)</f>
        <v>Mueller and Sons</v>
      </c>
      <c r="D671">
        <v>8467769345</v>
      </c>
      <c r="E671" s="1">
        <v>44040</v>
      </c>
      <c r="F671" s="1">
        <v>44070</v>
      </c>
      <c r="G671">
        <v>8676</v>
      </c>
      <c r="H671">
        <v>1</v>
      </c>
      <c r="I671" t="str">
        <f>IF(Table1[[#This Row],[disputed]]=1,"Yes","No")</f>
        <v>Yes</v>
      </c>
      <c r="J671">
        <v>1</v>
      </c>
      <c r="K671" t="str">
        <f>IF(Table1[[#This Row],[disputed]]=0, "no dispute", IF(Table1[[#This Row],[dispute_loss]]=0, "won","lost"))</f>
        <v>lost</v>
      </c>
      <c r="L671" s="1">
        <v>44089</v>
      </c>
      <c r="M671">
        <v>49</v>
      </c>
      <c r="N671">
        <v>19</v>
      </c>
    </row>
    <row r="672" spans="1:14" x14ac:dyDescent="0.3">
      <c r="A672" t="s">
        <v>11</v>
      </c>
      <c r="B672" t="s">
        <v>12</v>
      </c>
      <c r="C672" t="str">
        <f>VLOOKUP(Table1[[#This Row],[customer_ID]],'Company Names'!A:B,2,0)</f>
        <v>Morissette - Bernier</v>
      </c>
      <c r="D672">
        <v>2748334767</v>
      </c>
      <c r="E672" s="1">
        <v>44371</v>
      </c>
      <c r="F672" s="1">
        <v>44401</v>
      </c>
      <c r="G672">
        <v>6166</v>
      </c>
      <c r="H672">
        <v>0</v>
      </c>
      <c r="I672" t="str">
        <f>IF(Table1[[#This Row],[disputed]]=1,"Yes","No")</f>
        <v>No</v>
      </c>
      <c r="J672">
        <v>0</v>
      </c>
      <c r="K672" t="str">
        <f>IF(Table1[[#This Row],[disputed]]=0, "no dispute", IF(Table1[[#This Row],[dispute_loss]]=0, "won","lost"))</f>
        <v>no dispute</v>
      </c>
      <c r="L672" s="1">
        <v>44388</v>
      </c>
      <c r="M672">
        <v>17</v>
      </c>
      <c r="N672">
        <v>0</v>
      </c>
    </row>
    <row r="673" spans="1:14" x14ac:dyDescent="0.3">
      <c r="A673" t="s">
        <v>11</v>
      </c>
      <c r="B673" t="s">
        <v>105</v>
      </c>
      <c r="C673" t="str">
        <f>VLOOKUP(Table1[[#This Row],[customer_ID]],'Company Names'!A:B,2,0)</f>
        <v>Terry - Johns</v>
      </c>
      <c r="D673">
        <v>2752068327</v>
      </c>
      <c r="E673" s="1">
        <v>44400</v>
      </c>
      <c r="F673" s="1">
        <v>44430</v>
      </c>
      <c r="G673">
        <v>5603</v>
      </c>
      <c r="H673">
        <v>0</v>
      </c>
      <c r="I673" t="str">
        <f>IF(Table1[[#This Row],[disputed]]=1,"Yes","No")</f>
        <v>No</v>
      </c>
      <c r="J673">
        <v>0</v>
      </c>
      <c r="K673" t="str">
        <f>IF(Table1[[#This Row],[disputed]]=0, "no dispute", IF(Table1[[#This Row],[dispute_loss]]=0, "won","lost"))</f>
        <v>no dispute</v>
      </c>
      <c r="L673" s="1">
        <v>44426</v>
      </c>
      <c r="M673">
        <v>26</v>
      </c>
      <c r="N673">
        <v>0</v>
      </c>
    </row>
    <row r="674" spans="1:14" x14ac:dyDescent="0.3">
      <c r="A674" t="s">
        <v>22</v>
      </c>
      <c r="B674" t="s">
        <v>23</v>
      </c>
      <c r="C674" t="str">
        <f>VLOOKUP(Table1[[#This Row],[customer_ID]],'Company Names'!A:B,2,0)</f>
        <v>Kub, McLaughlin and Renner</v>
      </c>
      <c r="D674">
        <v>2757630472</v>
      </c>
      <c r="E674" s="1">
        <v>44314</v>
      </c>
      <c r="F674" s="1">
        <v>44344</v>
      </c>
      <c r="G674">
        <v>6263</v>
      </c>
      <c r="H674">
        <v>0</v>
      </c>
      <c r="I674" t="str">
        <f>IF(Table1[[#This Row],[disputed]]=1,"Yes","No")</f>
        <v>No</v>
      </c>
      <c r="J674">
        <v>0</v>
      </c>
      <c r="K674" t="str">
        <f>IF(Table1[[#This Row],[disputed]]=0, "no dispute", IF(Table1[[#This Row],[dispute_loss]]=0, "won","lost"))</f>
        <v>no dispute</v>
      </c>
      <c r="L674" s="1">
        <v>44348</v>
      </c>
      <c r="M674">
        <v>34</v>
      </c>
      <c r="N674">
        <v>4</v>
      </c>
    </row>
    <row r="675" spans="1:14" x14ac:dyDescent="0.3">
      <c r="A675" t="s">
        <v>20</v>
      </c>
      <c r="B675" t="s">
        <v>108</v>
      </c>
      <c r="C675" t="str">
        <f>VLOOKUP(Table1[[#This Row],[customer_ID]],'Company Names'!A:B,2,0)</f>
        <v>Bashirian, Johnston and Barrows</v>
      </c>
      <c r="D675">
        <v>2758133753</v>
      </c>
      <c r="E675" s="1">
        <v>44359</v>
      </c>
      <c r="F675" s="1">
        <v>44389</v>
      </c>
      <c r="G675">
        <v>2680</v>
      </c>
      <c r="H675">
        <v>0</v>
      </c>
      <c r="I675" t="str">
        <f>IF(Table1[[#This Row],[disputed]]=1,"Yes","No")</f>
        <v>No</v>
      </c>
      <c r="J675">
        <v>0</v>
      </c>
      <c r="K675" t="str">
        <f>IF(Table1[[#This Row],[disputed]]=0, "no dispute", IF(Table1[[#This Row],[dispute_loss]]=0, "won","lost"))</f>
        <v>no dispute</v>
      </c>
      <c r="L675" s="1">
        <v>44380</v>
      </c>
      <c r="M675">
        <v>21</v>
      </c>
      <c r="N675">
        <v>0</v>
      </c>
    </row>
    <row r="676" spans="1:14" x14ac:dyDescent="0.3">
      <c r="A676" t="s">
        <v>22</v>
      </c>
      <c r="B676" t="s">
        <v>86</v>
      </c>
      <c r="C676" t="str">
        <f>VLOOKUP(Table1[[#This Row],[customer_ID]],'Company Names'!A:B,2,0)</f>
        <v>Langosh - Luettgen</v>
      </c>
      <c r="D676">
        <v>2765073058</v>
      </c>
      <c r="E676" s="1">
        <v>44301</v>
      </c>
      <c r="F676" s="1">
        <v>44331</v>
      </c>
      <c r="G676">
        <v>5533</v>
      </c>
      <c r="H676">
        <v>0</v>
      </c>
      <c r="I676" t="str">
        <f>IF(Table1[[#This Row],[disputed]]=1,"Yes","No")</f>
        <v>No</v>
      </c>
      <c r="J676">
        <v>0</v>
      </c>
      <c r="K676" t="str">
        <f>IF(Table1[[#This Row],[disputed]]=0, "no dispute", IF(Table1[[#This Row],[dispute_loss]]=0, "won","lost"))</f>
        <v>no dispute</v>
      </c>
      <c r="L676" s="1">
        <v>44311</v>
      </c>
      <c r="M676">
        <v>10</v>
      </c>
      <c r="N676">
        <v>0</v>
      </c>
    </row>
    <row r="677" spans="1:14" x14ac:dyDescent="0.3">
      <c r="A677" t="s">
        <v>20</v>
      </c>
      <c r="B677" t="s">
        <v>113</v>
      </c>
      <c r="C677" t="str">
        <f>VLOOKUP(Table1[[#This Row],[customer_ID]],'Company Names'!A:B,2,0)</f>
        <v>Ryan and Sons</v>
      </c>
      <c r="D677">
        <v>2771850469</v>
      </c>
      <c r="E677" s="1">
        <v>44132</v>
      </c>
      <c r="F677" s="1">
        <v>44162</v>
      </c>
      <c r="G677">
        <v>4513</v>
      </c>
      <c r="H677">
        <v>0</v>
      </c>
      <c r="I677" t="str">
        <f>IF(Table1[[#This Row],[disputed]]=1,"Yes","No")</f>
        <v>No</v>
      </c>
      <c r="J677">
        <v>0</v>
      </c>
      <c r="K677" t="str">
        <f>IF(Table1[[#This Row],[disputed]]=0, "no dispute", IF(Table1[[#This Row],[dispute_loss]]=0, "won","lost"))</f>
        <v>no dispute</v>
      </c>
      <c r="L677" s="1">
        <v>44157</v>
      </c>
      <c r="M677">
        <v>25</v>
      </c>
      <c r="N677">
        <v>0</v>
      </c>
    </row>
    <row r="678" spans="1:14" x14ac:dyDescent="0.3">
      <c r="A678" t="s">
        <v>17</v>
      </c>
      <c r="B678" t="s">
        <v>30</v>
      </c>
      <c r="C678" t="str">
        <f>VLOOKUP(Table1[[#This Row],[customer_ID]],'Company Names'!A:B,2,0)</f>
        <v>Jacobi - Nolan</v>
      </c>
      <c r="D678">
        <v>2783374260</v>
      </c>
      <c r="E678" s="1">
        <v>44275</v>
      </c>
      <c r="F678" s="1">
        <v>44305</v>
      </c>
      <c r="G678">
        <v>4990</v>
      </c>
      <c r="H678">
        <v>0</v>
      </c>
      <c r="I678" t="str">
        <f>IF(Table1[[#This Row],[disputed]]=1,"Yes","No")</f>
        <v>No</v>
      </c>
      <c r="J678">
        <v>0</v>
      </c>
      <c r="K678" t="str">
        <f>IF(Table1[[#This Row],[disputed]]=0, "no dispute", IF(Table1[[#This Row],[dispute_loss]]=0, "won","lost"))</f>
        <v>no dispute</v>
      </c>
      <c r="L678" s="1">
        <v>44279</v>
      </c>
      <c r="M678">
        <v>4</v>
      </c>
      <c r="N678">
        <v>0</v>
      </c>
    </row>
    <row r="679" spans="1:14" x14ac:dyDescent="0.3">
      <c r="A679" t="s">
        <v>13</v>
      </c>
      <c r="B679" t="s">
        <v>95</v>
      </c>
      <c r="C679" t="str">
        <f>VLOOKUP(Table1[[#This Row],[customer_ID]],'Company Names'!A:B,2,0)</f>
        <v>Rempel - Morar</v>
      </c>
      <c r="D679">
        <v>2794370654</v>
      </c>
      <c r="E679" s="1">
        <v>43846</v>
      </c>
      <c r="F679" s="1">
        <v>43876</v>
      </c>
      <c r="G679">
        <v>8778</v>
      </c>
      <c r="H679">
        <v>0</v>
      </c>
      <c r="I679" t="str">
        <f>IF(Table1[[#This Row],[disputed]]=1,"Yes","No")</f>
        <v>No</v>
      </c>
      <c r="J679">
        <v>0</v>
      </c>
      <c r="K679" t="str">
        <f>IF(Table1[[#This Row],[disputed]]=0, "no dispute", IF(Table1[[#This Row],[dispute_loss]]=0, "won","lost"))</f>
        <v>no dispute</v>
      </c>
      <c r="L679" s="1">
        <v>43881</v>
      </c>
      <c r="M679">
        <v>35</v>
      </c>
      <c r="N679">
        <v>5</v>
      </c>
    </row>
    <row r="680" spans="1:14" x14ac:dyDescent="0.3">
      <c r="A680" t="s">
        <v>11</v>
      </c>
      <c r="B680" t="s">
        <v>76</v>
      </c>
      <c r="C680" t="str">
        <f>VLOOKUP(Table1[[#This Row],[customer_ID]],'Company Names'!A:B,2,0)</f>
        <v>Graham, D'Amore and Tromp</v>
      </c>
      <c r="D680">
        <v>2800981232</v>
      </c>
      <c r="E680" s="1">
        <v>44014</v>
      </c>
      <c r="F680" s="1">
        <v>44044</v>
      </c>
      <c r="G680">
        <v>8914</v>
      </c>
      <c r="H680">
        <v>0</v>
      </c>
      <c r="I680" t="str">
        <f>IF(Table1[[#This Row],[disputed]]=1,"Yes","No")</f>
        <v>No</v>
      </c>
      <c r="J680">
        <v>0</v>
      </c>
      <c r="K680" t="str">
        <f>IF(Table1[[#This Row],[disputed]]=0, "no dispute", IF(Table1[[#This Row],[dispute_loss]]=0, "won","lost"))</f>
        <v>no dispute</v>
      </c>
      <c r="L680" s="1">
        <v>44040</v>
      </c>
      <c r="M680">
        <v>26</v>
      </c>
      <c r="N680">
        <v>0</v>
      </c>
    </row>
    <row r="681" spans="1:14" x14ac:dyDescent="0.3">
      <c r="A681" t="s">
        <v>13</v>
      </c>
      <c r="B681" t="s">
        <v>92</v>
      </c>
      <c r="C681" t="str">
        <f>VLOOKUP(Table1[[#This Row],[customer_ID]],'Company Names'!A:B,2,0)</f>
        <v>Mueller and Sons</v>
      </c>
      <c r="D681">
        <v>2801147000</v>
      </c>
      <c r="E681" s="1">
        <v>44258</v>
      </c>
      <c r="F681" s="1">
        <v>44288</v>
      </c>
      <c r="G681">
        <v>7974</v>
      </c>
      <c r="H681">
        <v>0</v>
      </c>
      <c r="I681" t="str">
        <f>IF(Table1[[#This Row],[disputed]]=1,"Yes","No")</f>
        <v>No</v>
      </c>
      <c r="J681">
        <v>0</v>
      </c>
      <c r="K681" t="str">
        <f>IF(Table1[[#This Row],[disputed]]=0, "no dispute", IF(Table1[[#This Row],[dispute_loss]]=0, "won","lost"))</f>
        <v>no dispute</v>
      </c>
      <c r="L681" s="1">
        <v>44280</v>
      </c>
      <c r="M681">
        <v>22</v>
      </c>
      <c r="N681">
        <v>0</v>
      </c>
    </row>
    <row r="682" spans="1:14" x14ac:dyDescent="0.3">
      <c r="A682" t="s">
        <v>11</v>
      </c>
      <c r="B682" t="s">
        <v>94</v>
      </c>
      <c r="C682" t="str">
        <f>VLOOKUP(Table1[[#This Row],[customer_ID]],'Company Names'!A:B,2,0)</f>
        <v>Schimmel, Kuhlman and Kassulke</v>
      </c>
      <c r="D682">
        <v>2806337298</v>
      </c>
      <c r="E682" s="1">
        <v>43880</v>
      </c>
      <c r="F682" s="1">
        <v>43910</v>
      </c>
      <c r="G682">
        <v>6285</v>
      </c>
      <c r="H682">
        <v>0</v>
      </c>
      <c r="I682" t="str">
        <f>IF(Table1[[#This Row],[disputed]]=1,"Yes","No")</f>
        <v>No</v>
      </c>
      <c r="J682">
        <v>0</v>
      </c>
      <c r="K682" t="str">
        <f>IF(Table1[[#This Row],[disputed]]=0, "no dispute", IF(Table1[[#This Row],[dispute_loss]]=0, "won","lost"))</f>
        <v>no dispute</v>
      </c>
      <c r="L682" s="1">
        <v>43915</v>
      </c>
      <c r="M682">
        <v>35</v>
      </c>
      <c r="N682">
        <v>5</v>
      </c>
    </row>
    <row r="683" spans="1:14" x14ac:dyDescent="0.3">
      <c r="A683" t="s">
        <v>13</v>
      </c>
      <c r="B683" t="s">
        <v>70</v>
      </c>
      <c r="C683" t="str">
        <f>VLOOKUP(Table1[[#This Row],[customer_ID]],'Company Names'!A:B,2,0)</f>
        <v>Gutkowski, Koch and Gleason</v>
      </c>
      <c r="D683">
        <v>2806345363</v>
      </c>
      <c r="E683" s="1">
        <v>44304</v>
      </c>
      <c r="F683" s="1">
        <v>44334</v>
      </c>
      <c r="G683">
        <v>5037</v>
      </c>
      <c r="H683">
        <v>0</v>
      </c>
      <c r="I683" t="str">
        <f>IF(Table1[[#This Row],[disputed]]=1,"Yes","No")</f>
        <v>No</v>
      </c>
      <c r="J683">
        <v>0</v>
      </c>
      <c r="K683" t="str">
        <f>IF(Table1[[#This Row],[disputed]]=0, "no dispute", IF(Table1[[#This Row],[dispute_loss]]=0, "won","lost"))</f>
        <v>no dispute</v>
      </c>
      <c r="L683" s="1">
        <v>44324</v>
      </c>
      <c r="M683">
        <v>20</v>
      </c>
      <c r="N683">
        <v>0</v>
      </c>
    </row>
    <row r="684" spans="1:14" x14ac:dyDescent="0.3">
      <c r="A684" t="s">
        <v>11</v>
      </c>
      <c r="B684" t="s">
        <v>73</v>
      </c>
      <c r="C684" t="str">
        <f>VLOOKUP(Table1[[#This Row],[customer_ID]],'Company Names'!A:B,2,0)</f>
        <v>Rau, Hodkiewicz and Bauch</v>
      </c>
      <c r="D684">
        <v>2811916189</v>
      </c>
      <c r="E684" s="1">
        <v>44497</v>
      </c>
      <c r="F684" s="1">
        <v>44527</v>
      </c>
      <c r="G684">
        <v>5407</v>
      </c>
      <c r="H684">
        <v>0</v>
      </c>
      <c r="I684" t="str">
        <f>IF(Table1[[#This Row],[disputed]]=1,"Yes","No")</f>
        <v>No</v>
      </c>
      <c r="J684">
        <v>0</v>
      </c>
      <c r="K684" t="str">
        <f>IF(Table1[[#This Row],[disputed]]=0, "no dispute", IF(Table1[[#This Row],[dispute_loss]]=0, "won","lost"))</f>
        <v>no dispute</v>
      </c>
      <c r="L684" s="1">
        <v>44513</v>
      </c>
      <c r="M684">
        <v>16</v>
      </c>
      <c r="N684">
        <v>0</v>
      </c>
    </row>
    <row r="685" spans="1:14" x14ac:dyDescent="0.3">
      <c r="A685" t="s">
        <v>11</v>
      </c>
      <c r="B685" t="s">
        <v>45</v>
      </c>
      <c r="C685" t="str">
        <f>VLOOKUP(Table1[[#This Row],[customer_ID]],'Company Names'!A:B,2,0)</f>
        <v>Bosco and Sons</v>
      </c>
      <c r="D685">
        <v>2818239190</v>
      </c>
      <c r="E685" s="1">
        <v>44027</v>
      </c>
      <c r="F685" s="1">
        <v>44057</v>
      </c>
      <c r="G685">
        <v>6148</v>
      </c>
      <c r="H685">
        <v>0</v>
      </c>
      <c r="I685" t="str">
        <f>IF(Table1[[#This Row],[disputed]]=1,"Yes","No")</f>
        <v>No</v>
      </c>
      <c r="J685">
        <v>0</v>
      </c>
      <c r="K685" t="str">
        <f>IF(Table1[[#This Row],[disputed]]=0, "no dispute", IF(Table1[[#This Row],[dispute_loss]]=0, "won","lost"))</f>
        <v>no dispute</v>
      </c>
      <c r="L685" s="1">
        <v>44056</v>
      </c>
      <c r="M685">
        <v>29</v>
      </c>
      <c r="N685">
        <v>0</v>
      </c>
    </row>
    <row r="686" spans="1:14" x14ac:dyDescent="0.3">
      <c r="A686" t="s">
        <v>11</v>
      </c>
      <c r="B686" t="s">
        <v>15</v>
      </c>
      <c r="C686" t="str">
        <f>VLOOKUP(Table1[[#This Row],[customer_ID]],'Company Names'!A:B,2,0)</f>
        <v>Spencer - Purdy</v>
      </c>
      <c r="D686">
        <v>2819777550</v>
      </c>
      <c r="E686" s="1">
        <v>44340</v>
      </c>
      <c r="F686" s="1">
        <v>44370</v>
      </c>
      <c r="G686">
        <v>6145</v>
      </c>
      <c r="H686">
        <v>0</v>
      </c>
      <c r="I686" t="str">
        <f>IF(Table1[[#This Row],[disputed]]=1,"Yes","No")</f>
        <v>No</v>
      </c>
      <c r="J686">
        <v>0</v>
      </c>
      <c r="K686" t="str">
        <f>IF(Table1[[#This Row],[disputed]]=0, "no dispute", IF(Table1[[#This Row],[dispute_loss]]=0, "won","lost"))</f>
        <v>no dispute</v>
      </c>
      <c r="L686" s="1">
        <v>44344</v>
      </c>
      <c r="M686">
        <v>4</v>
      </c>
      <c r="N686">
        <v>0</v>
      </c>
    </row>
    <row r="687" spans="1:14" x14ac:dyDescent="0.3">
      <c r="A687" t="s">
        <v>11</v>
      </c>
      <c r="B687" t="s">
        <v>87</v>
      </c>
      <c r="C687" t="str">
        <f>VLOOKUP(Table1[[#This Row],[customer_ID]],'Company Names'!A:B,2,0)</f>
        <v>Steuber Inc</v>
      </c>
      <c r="D687">
        <v>2824604487</v>
      </c>
      <c r="E687" s="1">
        <v>43858</v>
      </c>
      <c r="F687" s="1">
        <v>43888</v>
      </c>
      <c r="G687">
        <v>7425</v>
      </c>
      <c r="H687">
        <v>0</v>
      </c>
      <c r="I687" t="str">
        <f>IF(Table1[[#This Row],[disputed]]=1,"Yes","No")</f>
        <v>No</v>
      </c>
      <c r="J687">
        <v>0</v>
      </c>
      <c r="K687" t="str">
        <f>IF(Table1[[#This Row],[disputed]]=0, "no dispute", IF(Table1[[#This Row],[dispute_loss]]=0, "won","lost"))</f>
        <v>no dispute</v>
      </c>
      <c r="L687" s="1">
        <v>43874</v>
      </c>
      <c r="M687">
        <v>16</v>
      </c>
      <c r="N687">
        <v>0</v>
      </c>
    </row>
    <row r="688" spans="1:14" x14ac:dyDescent="0.3">
      <c r="A688" t="s">
        <v>22</v>
      </c>
      <c r="B688" t="s">
        <v>82</v>
      </c>
      <c r="C688" t="str">
        <f>VLOOKUP(Table1[[#This Row],[customer_ID]],'Company Names'!A:B,2,0)</f>
        <v>Veum, Erdman and Zieme</v>
      </c>
      <c r="D688">
        <v>2827612677</v>
      </c>
      <c r="E688" s="1">
        <v>44156</v>
      </c>
      <c r="F688" s="1">
        <v>44186</v>
      </c>
      <c r="G688">
        <v>3336</v>
      </c>
      <c r="H688">
        <v>0</v>
      </c>
      <c r="I688" t="str">
        <f>IF(Table1[[#This Row],[disputed]]=1,"Yes","No")</f>
        <v>No</v>
      </c>
      <c r="J688">
        <v>0</v>
      </c>
      <c r="K688" t="str">
        <f>IF(Table1[[#This Row],[disputed]]=0, "no dispute", IF(Table1[[#This Row],[dispute_loss]]=0, "won","lost"))</f>
        <v>no dispute</v>
      </c>
      <c r="L688" s="1">
        <v>44172</v>
      </c>
      <c r="M688">
        <v>16</v>
      </c>
      <c r="N688">
        <v>0</v>
      </c>
    </row>
    <row r="689" spans="1:14" x14ac:dyDescent="0.3">
      <c r="A689" t="s">
        <v>17</v>
      </c>
      <c r="B689" t="s">
        <v>97</v>
      </c>
      <c r="C689" t="str">
        <f>VLOOKUP(Table1[[#This Row],[customer_ID]],'Company Names'!A:B,2,0)</f>
        <v>Kemmer LLC</v>
      </c>
      <c r="D689">
        <v>2836103383</v>
      </c>
      <c r="E689" s="1">
        <v>43961</v>
      </c>
      <c r="F689" s="1">
        <v>43991</v>
      </c>
      <c r="G689">
        <v>6821</v>
      </c>
      <c r="H689">
        <v>1</v>
      </c>
      <c r="I689" t="str">
        <f>IF(Table1[[#This Row],[disputed]]=1,"Yes","No")</f>
        <v>Yes</v>
      </c>
      <c r="J689">
        <v>0</v>
      </c>
      <c r="K689" t="str">
        <f>IF(Table1[[#This Row],[disputed]]=0, "no dispute", IF(Table1[[#This Row],[dispute_loss]]=0, "won","lost"))</f>
        <v>won</v>
      </c>
      <c r="L689" s="1">
        <v>44005</v>
      </c>
      <c r="M689">
        <v>44</v>
      </c>
      <c r="N689">
        <v>14</v>
      </c>
    </row>
    <row r="690" spans="1:14" x14ac:dyDescent="0.3">
      <c r="A690" t="s">
        <v>13</v>
      </c>
      <c r="B690" t="s">
        <v>29</v>
      </c>
      <c r="C690" t="str">
        <f>VLOOKUP(Table1[[#This Row],[customer_ID]],'Company Names'!A:B,2,0)</f>
        <v>O'Conner - Botsford</v>
      </c>
      <c r="D690">
        <v>2840107285</v>
      </c>
      <c r="E690" s="1">
        <v>44198</v>
      </c>
      <c r="F690" s="1">
        <v>44228</v>
      </c>
      <c r="G690">
        <v>4959</v>
      </c>
      <c r="H690">
        <v>0</v>
      </c>
      <c r="I690" t="str">
        <f>IF(Table1[[#This Row],[disputed]]=1,"Yes","No")</f>
        <v>No</v>
      </c>
      <c r="J690">
        <v>0</v>
      </c>
      <c r="K690" t="str">
        <f>IF(Table1[[#This Row],[disputed]]=0, "no dispute", IF(Table1[[#This Row],[dispute_loss]]=0, "won","lost"))</f>
        <v>no dispute</v>
      </c>
      <c r="L690" s="1">
        <v>44233</v>
      </c>
      <c r="M690">
        <v>35</v>
      </c>
      <c r="N690">
        <v>5</v>
      </c>
    </row>
    <row r="691" spans="1:14" x14ac:dyDescent="0.3">
      <c r="A691" t="s">
        <v>22</v>
      </c>
      <c r="B691" t="s">
        <v>67</v>
      </c>
      <c r="C691" t="str">
        <f>VLOOKUP(Table1[[#This Row],[customer_ID]],'Company Names'!A:B,2,0)</f>
        <v>Kemmer Inc</v>
      </c>
      <c r="D691">
        <v>2843203106</v>
      </c>
      <c r="E691" s="1">
        <v>44009</v>
      </c>
      <c r="F691" s="1">
        <v>44039</v>
      </c>
      <c r="G691">
        <v>4575</v>
      </c>
      <c r="H691">
        <v>0</v>
      </c>
      <c r="I691" t="str">
        <f>IF(Table1[[#This Row],[disputed]]=1,"Yes","No")</f>
        <v>No</v>
      </c>
      <c r="J691">
        <v>0</v>
      </c>
      <c r="K691" t="str">
        <f>IF(Table1[[#This Row],[disputed]]=0, "no dispute", IF(Table1[[#This Row],[dispute_loss]]=0, "won","lost"))</f>
        <v>no dispute</v>
      </c>
      <c r="L691" s="1">
        <v>44043</v>
      </c>
      <c r="M691">
        <v>34</v>
      </c>
      <c r="N691">
        <v>4</v>
      </c>
    </row>
    <row r="692" spans="1:14" x14ac:dyDescent="0.3">
      <c r="A692" t="s">
        <v>13</v>
      </c>
      <c r="B692" t="s">
        <v>16</v>
      </c>
      <c r="C692" t="str">
        <f>VLOOKUP(Table1[[#This Row],[customer_ID]],'Company Names'!A:B,2,0)</f>
        <v>Bruen - Crooks</v>
      </c>
      <c r="D692">
        <v>2863276075</v>
      </c>
      <c r="E692" s="1">
        <v>43916</v>
      </c>
      <c r="F692" s="1">
        <v>43946</v>
      </c>
      <c r="G692">
        <v>9594</v>
      </c>
      <c r="H692">
        <v>0</v>
      </c>
      <c r="I692" t="str">
        <f>IF(Table1[[#This Row],[disputed]]=1,"Yes","No")</f>
        <v>No</v>
      </c>
      <c r="J692">
        <v>0</v>
      </c>
      <c r="K692" t="str">
        <f>IF(Table1[[#This Row],[disputed]]=0, "no dispute", IF(Table1[[#This Row],[dispute_loss]]=0, "won","lost"))</f>
        <v>no dispute</v>
      </c>
      <c r="L692" s="1">
        <v>43957</v>
      </c>
      <c r="M692">
        <v>41</v>
      </c>
      <c r="N692">
        <v>11</v>
      </c>
    </row>
    <row r="693" spans="1:14" x14ac:dyDescent="0.3">
      <c r="A693" t="s">
        <v>11</v>
      </c>
      <c r="B693" t="s">
        <v>79</v>
      </c>
      <c r="C693" t="str">
        <f>VLOOKUP(Table1[[#This Row],[customer_ID]],'Company Names'!A:B,2,0)</f>
        <v>Sauer - Parisian</v>
      </c>
      <c r="D693">
        <v>2867355070</v>
      </c>
      <c r="E693" s="1">
        <v>44505</v>
      </c>
      <c r="F693" s="1">
        <v>44535</v>
      </c>
      <c r="G693">
        <v>9041</v>
      </c>
      <c r="H693">
        <v>0</v>
      </c>
      <c r="I693" t="str">
        <f>IF(Table1[[#This Row],[disputed]]=1,"Yes","No")</f>
        <v>No</v>
      </c>
      <c r="J693">
        <v>0</v>
      </c>
      <c r="K693" t="str">
        <f>IF(Table1[[#This Row],[disputed]]=0, "no dispute", IF(Table1[[#This Row],[dispute_loss]]=0, "won","lost"))</f>
        <v>no dispute</v>
      </c>
      <c r="L693" s="1">
        <v>44522</v>
      </c>
      <c r="M693">
        <v>17</v>
      </c>
      <c r="N693">
        <v>0</v>
      </c>
    </row>
    <row r="694" spans="1:14" x14ac:dyDescent="0.3">
      <c r="A694" t="s">
        <v>11</v>
      </c>
      <c r="B694" t="s">
        <v>55</v>
      </c>
      <c r="C694" t="str">
        <f>VLOOKUP(Table1[[#This Row],[customer_ID]],'Company Names'!A:B,2,0)</f>
        <v>Gleichner - Turner</v>
      </c>
      <c r="D694">
        <v>2871447909</v>
      </c>
      <c r="E694" s="1">
        <v>44321</v>
      </c>
      <c r="F694" s="1">
        <v>44351</v>
      </c>
      <c r="G694">
        <v>7649</v>
      </c>
      <c r="H694">
        <v>0</v>
      </c>
      <c r="I694" t="str">
        <f>IF(Table1[[#This Row],[disputed]]=1,"Yes","No")</f>
        <v>No</v>
      </c>
      <c r="J694">
        <v>0</v>
      </c>
      <c r="K694" t="str">
        <f>IF(Table1[[#This Row],[disputed]]=0, "no dispute", IF(Table1[[#This Row],[dispute_loss]]=0, "won","lost"))</f>
        <v>no dispute</v>
      </c>
      <c r="L694" s="1">
        <v>44350</v>
      </c>
      <c r="M694">
        <v>29</v>
      </c>
      <c r="N694">
        <v>0</v>
      </c>
    </row>
    <row r="695" spans="1:14" x14ac:dyDescent="0.3">
      <c r="A695" t="s">
        <v>13</v>
      </c>
      <c r="B695" t="s">
        <v>32</v>
      </c>
      <c r="C695" t="str">
        <f>VLOOKUP(Table1[[#This Row],[customer_ID]],'Company Names'!A:B,2,0)</f>
        <v>Nolan Group</v>
      </c>
      <c r="D695">
        <v>2872500354</v>
      </c>
      <c r="E695" s="1">
        <v>43915</v>
      </c>
      <c r="F695" s="1">
        <v>43945</v>
      </c>
      <c r="G695">
        <v>6741</v>
      </c>
      <c r="H695">
        <v>0</v>
      </c>
      <c r="I695" t="str">
        <f>IF(Table1[[#This Row],[disputed]]=1,"Yes","No")</f>
        <v>No</v>
      </c>
      <c r="J695">
        <v>0</v>
      </c>
      <c r="K695" t="str">
        <f>IF(Table1[[#This Row],[disputed]]=0, "no dispute", IF(Table1[[#This Row],[dispute_loss]]=0, "won","lost"))</f>
        <v>no dispute</v>
      </c>
      <c r="L695" s="1">
        <v>43939</v>
      </c>
      <c r="M695">
        <v>24</v>
      </c>
      <c r="N695">
        <v>0</v>
      </c>
    </row>
    <row r="696" spans="1:14" x14ac:dyDescent="0.3">
      <c r="A696" t="s">
        <v>11</v>
      </c>
      <c r="B696" t="s">
        <v>94</v>
      </c>
      <c r="C696" t="str">
        <f>VLOOKUP(Table1[[#This Row],[customer_ID]],'Company Names'!A:B,2,0)</f>
        <v>Schimmel, Kuhlman and Kassulke</v>
      </c>
      <c r="D696">
        <v>2879905746</v>
      </c>
      <c r="E696" s="1">
        <v>44524</v>
      </c>
      <c r="F696" s="1">
        <v>44554</v>
      </c>
      <c r="G696">
        <v>5629</v>
      </c>
      <c r="H696">
        <v>0</v>
      </c>
      <c r="I696" t="str">
        <f>IF(Table1[[#This Row],[disputed]]=1,"Yes","No")</f>
        <v>No</v>
      </c>
      <c r="J696">
        <v>0</v>
      </c>
      <c r="K696" t="str">
        <f>IF(Table1[[#This Row],[disputed]]=0, "no dispute", IF(Table1[[#This Row],[dispute_loss]]=0, "won","lost"))</f>
        <v>no dispute</v>
      </c>
      <c r="L696" s="1">
        <v>44554</v>
      </c>
      <c r="M696">
        <v>30</v>
      </c>
      <c r="N696">
        <v>0</v>
      </c>
    </row>
    <row r="697" spans="1:14" x14ac:dyDescent="0.3">
      <c r="A697" t="s">
        <v>17</v>
      </c>
      <c r="B697" t="s">
        <v>93</v>
      </c>
      <c r="C697" t="str">
        <f>VLOOKUP(Table1[[#This Row],[customer_ID]],'Company Names'!A:B,2,0)</f>
        <v>Sawayn - Hane</v>
      </c>
      <c r="D697">
        <v>2882083969</v>
      </c>
      <c r="E697" s="1">
        <v>44338</v>
      </c>
      <c r="F697" s="1">
        <v>44368</v>
      </c>
      <c r="G697">
        <v>6606</v>
      </c>
      <c r="H697">
        <v>1</v>
      </c>
      <c r="I697" t="str">
        <f>IF(Table1[[#This Row],[disputed]]=1,"Yes","No")</f>
        <v>Yes</v>
      </c>
      <c r="J697">
        <v>0</v>
      </c>
      <c r="K697" t="str">
        <f>IF(Table1[[#This Row],[disputed]]=0, "no dispute", IF(Table1[[#This Row],[dispute_loss]]=0, "won","lost"))</f>
        <v>won</v>
      </c>
      <c r="L697" s="1">
        <v>44385</v>
      </c>
      <c r="M697">
        <v>47</v>
      </c>
      <c r="N697">
        <v>17</v>
      </c>
    </row>
    <row r="698" spans="1:14" x14ac:dyDescent="0.3">
      <c r="A698" t="s">
        <v>22</v>
      </c>
      <c r="B698" t="s">
        <v>65</v>
      </c>
      <c r="C698" t="str">
        <f>VLOOKUP(Table1[[#This Row],[customer_ID]],'Company Names'!A:B,2,0)</f>
        <v>Leuschke, Hermann and Zieme</v>
      </c>
      <c r="D698">
        <v>2884857136</v>
      </c>
      <c r="E698" s="1">
        <v>44093</v>
      </c>
      <c r="F698" s="1">
        <v>44123</v>
      </c>
      <c r="G698">
        <v>5253</v>
      </c>
      <c r="H698">
        <v>0</v>
      </c>
      <c r="I698" t="str">
        <f>IF(Table1[[#This Row],[disputed]]=1,"Yes","No")</f>
        <v>No</v>
      </c>
      <c r="J698">
        <v>0</v>
      </c>
      <c r="K698" t="str">
        <f>IF(Table1[[#This Row],[disputed]]=0, "no dispute", IF(Table1[[#This Row],[dispute_loss]]=0, "won","lost"))</f>
        <v>no dispute</v>
      </c>
      <c r="L698" s="1">
        <v>44117</v>
      </c>
      <c r="M698">
        <v>24</v>
      </c>
      <c r="N698">
        <v>0</v>
      </c>
    </row>
    <row r="699" spans="1:14" x14ac:dyDescent="0.3">
      <c r="A699" t="s">
        <v>20</v>
      </c>
      <c r="B699" t="s">
        <v>109</v>
      </c>
      <c r="C699" t="str">
        <f>VLOOKUP(Table1[[#This Row],[customer_ID]],'Company Names'!A:B,2,0)</f>
        <v>Wilderman Inc</v>
      </c>
      <c r="D699">
        <v>2898287464</v>
      </c>
      <c r="E699" s="1">
        <v>44132</v>
      </c>
      <c r="F699" s="1">
        <v>44162</v>
      </c>
      <c r="G699">
        <v>1270</v>
      </c>
      <c r="H699">
        <v>0</v>
      </c>
      <c r="I699" t="str">
        <f>IF(Table1[[#This Row],[disputed]]=1,"Yes","No")</f>
        <v>No</v>
      </c>
      <c r="J699">
        <v>0</v>
      </c>
      <c r="K699" t="str">
        <f>IF(Table1[[#This Row],[disputed]]=0, "no dispute", IF(Table1[[#This Row],[dispute_loss]]=0, "won","lost"))</f>
        <v>no dispute</v>
      </c>
      <c r="L699" s="1">
        <v>44160</v>
      </c>
      <c r="M699">
        <v>28</v>
      </c>
      <c r="N699">
        <v>0</v>
      </c>
    </row>
    <row r="700" spans="1:14" x14ac:dyDescent="0.3">
      <c r="A700" t="s">
        <v>11</v>
      </c>
      <c r="B700" t="s">
        <v>114</v>
      </c>
      <c r="C700" t="str">
        <f>VLOOKUP(Table1[[#This Row],[customer_ID]],'Company Names'!A:B,2,0)</f>
        <v>Davis and Sons</v>
      </c>
      <c r="D700">
        <v>2899243412</v>
      </c>
      <c r="E700" s="1">
        <v>44012</v>
      </c>
      <c r="F700" s="1">
        <v>44042</v>
      </c>
      <c r="G700">
        <v>7422</v>
      </c>
      <c r="H700">
        <v>0</v>
      </c>
      <c r="I700" t="str">
        <f>IF(Table1[[#This Row],[disputed]]=1,"Yes","No")</f>
        <v>No</v>
      </c>
      <c r="J700">
        <v>0</v>
      </c>
      <c r="K700" t="str">
        <f>IF(Table1[[#This Row],[disputed]]=0, "no dispute", IF(Table1[[#This Row],[dispute_loss]]=0, "won","lost"))</f>
        <v>no dispute</v>
      </c>
      <c r="L700" s="1">
        <v>44035</v>
      </c>
      <c r="M700">
        <v>23</v>
      </c>
      <c r="N700">
        <v>0</v>
      </c>
    </row>
    <row r="701" spans="1:14" x14ac:dyDescent="0.3">
      <c r="A701" t="s">
        <v>20</v>
      </c>
      <c r="B701" t="s">
        <v>109</v>
      </c>
      <c r="C701" t="str">
        <f>VLOOKUP(Table1[[#This Row],[customer_ID]],'Company Names'!A:B,2,0)</f>
        <v>Wilderman Inc</v>
      </c>
      <c r="D701">
        <v>2900528557</v>
      </c>
      <c r="E701" s="1">
        <v>44163</v>
      </c>
      <c r="F701" s="1">
        <v>44193</v>
      </c>
      <c r="G701">
        <v>4176</v>
      </c>
      <c r="H701">
        <v>0</v>
      </c>
      <c r="I701" t="str">
        <f>IF(Table1[[#This Row],[disputed]]=1,"Yes","No")</f>
        <v>No</v>
      </c>
      <c r="J701">
        <v>0</v>
      </c>
      <c r="K701" t="str">
        <f>IF(Table1[[#This Row],[disputed]]=0, "no dispute", IF(Table1[[#This Row],[dispute_loss]]=0, "won","lost"))</f>
        <v>no dispute</v>
      </c>
      <c r="L701" s="1">
        <v>44196</v>
      </c>
      <c r="M701">
        <v>33</v>
      </c>
      <c r="N701">
        <v>3</v>
      </c>
    </row>
    <row r="702" spans="1:14" x14ac:dyDescent="0.3">
      <c r="A702" t="s">
        <v>11</v>
      </c>
      <c r="B702" t="s">
        <v>105</v>
      </c>
      <c r="C702" t="str">
        <f>VLOOKUP(Table1[[#This Row],[customer_ID]],'Company Names'!A:B,2,0)</f>
        <v>Terry - Johns</v>
      </c>
      <c r="D702">
        <v>2906379133</v>
      </c>
      <c r="E702" s="1">
        <v>44182</v>
      </c>
      <c r="F702" s="1">
        <v>44212</v>
      </c>
      <c r="G702">
        <v>6675</v>
      </c>
      <c r="H702">
        <v>0</v>
      </c>
      <c r="I702" t="str">
        <f>IF(Table1[[#This Row],[disputed]]=1,"Yes","No")</f>
        <v>No</v>
      </c>
      <c r="J702">
        <v>0</v>
      </c>
      <c r="K702" t="str">
        <f>IF(Table1[[#This Row],[disputed]]=0, "no dispute", IF(Table1[[#This Row],[dispute_loss]]=0, "won","lost"))</f>
        <v>no dispute</v>
      </c>
      <c r="L702" s="1">
        <v>44228</v>
      </c>
      <c r="M702">
        <v>46</v>
      </c>
      <c r="N702">
        <v>16</v>
      </c>
    </row>
    <row r="703" spans="1:14" x14ac:dyDescent="0.3">
      <c r="A703" t="s">
        <v>11</v>
      </c>
      <c r="B703" t="s">
        <v>45</v>
      </c>
      <c r="C703" t="str">
        <f>VLOOKUP(Table1[[#This Row],[customer_ID]],'Company Names'!A:B,2,0)</f>
        <v>Bosco and Sons</v>
      </c>
      <c r="D703">
        <v>2912484665</v>
      </c>
      <c r="E703" s="1">
        <v>44413</v>
      </c>
      <c r="F703" s="1">
        <v>44443</v>
      </c>
      <c r="G703">
        <v>9216</v>
      </c>
      <c r="H703">
        <v>1</v>
      </c>
      <c r="I703" t="str">
        <f>IF(Table1[[#This Row],[disputed]]=1,"Yes","No")</f>
        <v>Yes</v>
      </c>
      <c r="J703">
        <v>0</v>
      </c>
      <c r="K703" t="str">
        <f>IF(Table1[[#This Row],[disputed]]=0, "no dispute", IF(Table1[[#This Row],[dispute_loss]]=0, "won","lost"))</f>
        <v>won</v>
      </c>
      <c r="L703" s="1">
        <v>44447</v>
      </c>
      <c r="M703">
        <v>34</v>
      </c>
      <c r="N703">
        <v>4</v>
      </c>
    </row>
    <row r="704" spans="1:14" x14ac:dyDescent="0.3">
      <c r="A704" t="s">
        <v>13</v>
      </c>
      <c r="B704" t="s">
        <v>83</v>
      </c>
      <c r="C704" t="str">
        <f>VLOOKUP(Table1[[#This Row],[customer_ID]],'Company Names'!A:B,2,0)</f>
        <v>Conroy - Friesen</v>
      </c>
      <c r="D704">
        <v>2923296215</v>
      </c>
      <c r="E704" s="1">
        <v>43834</v>
      </c>
      <c r="F704" s="1">
        <v>43864</v>
      </c>
      <c r="G704">
        <v>6771</v>
      </c>
      <c r="H704">
        <v>0</v>
      </c>
      <c r="I704" t="str">
        <f>IF(Table1[[#This Row],[disputed]]=1,"Yes","No")</f>
        <v>No</v>
      </c>
      <c r="J704">
        <v>0</v>
      </c>
      <c r="K704" t="str">
        <f>IF(Table1[[#This Row],[disputed]]=0, "no dispute", IF(Table1[[#This Row],[dispute_loss]]=0, "won","lost"))</f>
        <v>no dispute</v>
      </c>
      <c r="L704" s="1">
        <v>43858</v>
      </c>
      <c r="M704">
        <v>24</v>
      </c>
      <c r="N704">
        <v>0</v>
      </c>
    </row>
    <row r="705" spans="1:14" x14ac:dyDescent="0.3">
      <c r="A705" t="s">
        <v>17</v>
      </c>
      <c r="B705" t="s">
        <v>19</v>
      </c>
      <c r="C705" t="str">
        <f>VLOOKUP(Table1[[#This Row],[customer_ID]],'Company Names'!A:B,2,0)</f>
        <v>Schinner Inc</v>
      </c>
      <c r="D705">
        <v>2924198306</v>
      </c>
      <c r="E705" s="1">
        <v>44500</v>
      </c>
      <c r="F705" s="1">
        <v>44530</v>
      </c>
      <c r="G705">
        <v>9126</v>
      </c>
      <c r="H705">
        <v>0</v>
      </c>
      <c r="I705" t="str">
        <f>IF(Table1[[#This Row],[disputed]]=1,"Yes","No")</f>
        <v>No</v>
      </c>
      <c r="J705">
        <v>0</v>
      </c>
      <c r="K705" t="str">
        <f>IF(Table1[[#This Row],[disputed]]=0, "no dispute", IF(Table1[[#This Row],[dispute_loss]]=0, "won","lost"))</f>
        <v>no dispute</v>
      </c>
      <c r="L705" s="1">
        <v>44522</v>
      </c>
      <c r="M705">
        <v>22</v>
      </c>
      <c r="N705">
        <v>0</v>
      </c>
    </row>
    <row r="706" spans="1:14" x14ac:dyDescent="0.3">
      <c r="A706" t="s">
        <v>17</v>
      </c>
      <c r="B706" t="s">
        <v>18</v>
      </c>
      <c r="C706" t="str">
        <f>VLOOKUP(Table1[[#This Row],[customer_ID]],'Company Names'!A:B,2,0)</f>
        <v>Gislason, Rice and Hilpert</v>
      </c>
      <c r="D706">
        <v>2924562161</v>
      </c>
      <c r="E706" s="1">
        <v>44182</v>
      </c>
      <c r="F706" s="1">
        <v>44212</v>
      </c>
      <c r="G706">
        <v>9873</v>
      </c>
      <c r="H706">
        <v>0</v>
      </c>
      <c r="I706" t="str">
        <f>IF(Table1[[#This Row],[disputed]]=1,"Yes","No")</f>
        <v>No</v>
      </c>
      <c r="J706">
        <v>0</v>
      </c>
      <c r="K706" t="str">
        <f>IF(Table1[[#This Row],[disputed]]=0, "no dispute", IF(Table1[[#This Row],[dispute_loss]]=0, "won","lost"))</f>
        <v>no dispute</v>
      </c>
      <c r="L706" s="1">
        <v>44199</v>
      </c>
      <c r="M706">
        <v>17</v>
      </c>
      <c r="N706">
        <v>0</v>
      </c>
    </row>
    <row r="707" spans="1:14" x14ac:dyDescent="0.3">
      <c r="A707" t="s">
        <v>11</v>
      </c>
      <c r="B707" t="s">
        <v>45</v>
      </c>
      <c r="C707" t="str">
        <f>VLOOKUP(Table1[[#This Row],[customer_ID]],'Company Names'!A:B,2,0)</f>
        <v>Bosco and Sons</v>
      </c>
      <c r="D707">
        <v>2925434206</v>
      </c>
      <c r="E707" s="1">
        <v>44480</v>
      </c>
      <c r="F707" s="1">
        <v>44510</v>
      </c>
      <c r="G707">
        <v>7607</v>
      </c>
      <c r="H707">
        <v>0</v>
      </c>
      <c r="I707" t="str">
        <f>IF(Table1[[#This Row],[disputed]]=1,"Yes","No")</f>
        <v>No</v>
      </c>
      <c r="J707">
        <v>0</v>
      </c>
      <c r="K707" t="str">
        <f>IF(Table1[[#This Row],[disputed]]=0, "no dispute", IF(Table1[[#This Row],[dispute_loss]]=0, "won","lost"))</f>
        <v>no dispute</v>
      </c>
      <c r="L707" s="1">
        <v>44492</v>
      </c>
      <c r="M707">
        <v>12</v>
      </c>
      <c r="N707">
        <v>0</v>
      </c>
    </row>
    <row r="708" spans="1:14" x14ac:dyDescent="0.3">
      <c r="A708" t="s">
        <v>20</v>
      </c>
      <c r="B708" t="s">
        <v>60</v>
      </c>
      <c r="C708" t="str">
        <f>VLOOKUP(Table1[[#This Row],[customer_ID]],'Company Names'!A:B,2,0)</f>
        <v>McCullough Inc</v>
      </c>
      <c r="D708">
        <v>2926591272</v>
      </c>
      <c r="E708" s="1">
        <v>44369</v>
      </c>
      <c r="F708" s="1">
        <v>44399</v>
      </c>
      <c r="G708">
        <v>3662</v>
      </c>
      <c r="H708">
        <v>1</v>
      </c>
      <c r="I708" t="str">
        <f>IF(Table1[[#This Row],[disputed]]=1,"Yes","No")</f>
        <v>Yes</v>
      </c>
      <c r="J708">
        <v>0</v>
      </c>
      <c r="K708" t="str">
        <f>IF(Table1[[#This Row],[disputed]]=0, "no dispute", IF(Table1[[#This Row],[dispute_loss]]=0, "won","lost"))</f>
        <v>won</v>
      </c>
      <c r="L708" s="1">
        <v>44393</v>
      </c>
      <c r="M708">
        <v>24</v>
      </c>
      <c r="N708">
        <v>0</v>
      </c>
    </row>
    <row r="709" spans="1:14" x14ac:dyDescent="0.3">
      <c r="A709" t="s">
        <v>22</v>
      </c>
      <c r="B709" t="s">
        <v>99</v>
      </c>
      <c r="C709" t="str">
        <f>VLOOKUP(Table1[[#This Row],[customer_ID]],'Company Names'!A:B,2,0)</f>
        <v>Durgan - Hamill</v>
      </c>
      <c r="D709">
        <v>2936586813</v>
      </c>
      <c r="E709" s="1">
        <v>44316</v>
      </c>
      <c r="F709" s="1">
        <v>44346</v>
      </c>
      <c r="G709">
        <v>5978</v>
      </c>
      <c r="H709">
        <v>0</v>
      </c>
      <c r="I709" t="str">
        <f>IF(Table1[[#This Row],[disputed]]=1,"Yes","No")</f>
        <v>No</v>
      </c>
      <c r="J709">
        <v>0</v>
      </c>
      <c r="K709" t="str">
        <f>IF(Table1[[#This Row],[disputed]]=0, "no dispute", IF(Table1[[#This Row],[dispute_loss]]=0, "won","lost"))</f>
        <v>no dispute</v>
      </c>
      <c r="L709" s="1">
        <v>44346</v>
      </c>
      <c r="M709">
        <v>30</v>
      </c>
      <c r="N709">
        <v>0</v>
      </c>
    </row>
    <row r="710" spans="1:14" x14ac:dyDescent="0.3">
      <c r="A710" t="s">
        <v>17</v>
      </c>
      <c r="B710" t="s">
        <v>30</v>
      </c>
      <c r="C710" t="str">
        <f>VLOOKUP(Table1[[#This Row],[customer_ID]],'Company Names'!A:B,2,0)</f>
        <v>Jacobi - Nolan</v>
      </c>
      <c r="D710">
        <v>2938081000</v>
      </c>
      <c r="E710" s="1">
        <v>43909</v>
      </c>
      <c r="F710" s="1">
        <v>43939</v>
      </c>
      <c r="G710">
        <v>5721</v>
      </c>
      <c r="H710">
        <v>1</v>
      </c>
      <c r="I710" t="str">
        <f>IF(Table1[[#This Row],[disputed]]=1,"Yes","No")</f>
        <v>Yes</v>
      </c>
      <c r="J710">
        <v>0</v>
      </c>
      <c r="K710" t="str">
        <f>IF(Table1[[#This Row],[disputed]]=0, "no dispute", IF(Table1[[#This Row],[dispute_loss]]=0, "won","lost"))</f>
        <v>won</v>
      </c>
      <c r="L710" s="1">
        <v>43927</v>
      </c>
      <c r="M710">
        <v>18</v>
      </c>
      <c r="N710">
        <v>0</v>
      </c>
    </row>
    <row r="711" spans="1:14" x14ac:dyDescent="0.3">
      <c r="A711" t="s">
        <v>13</v>
      </c>
      <c r="B711" t="s">
        <v>68</v>
      </c>
      <c r="C711" t="str">
        <f>VLOOKUP(Table1[[#This Row],[customer_ID]],'Company Names'!A:B,2,0)</f>
        <v>West - Rogahn</v>
      </c>
      <c r="D711">
        <v>2073573910</v>
      </c>
      <c r="E711" s="1">
        <v>44042</v>
      </c>
      <c r="F711" s="1">
        <v>44072</v>
      </c>
      <c r="G711">
        <v>7495</v>
      </c>
      <c r="H711">
        <v>1</v>
      </c>
      <c r="I711" t="str">
        <f>IF(Table1[[#This Row],[disputed]]=1,"Yes","No")</f>
        <v>Yes</v>
      </c>
      <c r="J711">
        <v>0</v>
      </c>
      <c r="K711" t="str">
        <f>IF(Table1[[#This Row],[disputed]]=0, "no dispute", IF(Table1[[#This Row],[dispute_loss]]=0, "won","lost"))</f>
        <v>won</v>
      </c>
      <c r="L711" s="1">
        <v>44076</v>
      </c>
      <c r="M711">
        <v>34</v>
      </c>
      <c r="N711">
        <v>4</v>
      </c>
    </row>
    <row r="712" spans="1:14" x14ac:dyDescent="0.3">
      <c r="A712" t="s">
        <v>22</v>
      </c>
      <c r="B712" t="s">
        <v>36</v>
      </c>
      <c r="C712" t="str">
        <f>VLOOKUP(Table1[[#This Row],[customer_ID]],'Company Names'!A:B,2,0)</f>
        <v>Sawayn - Johnson</v>
      </c>
      <c r="D712">
        <v>2947584001</v>
      </c>
      <c r="E712" s="1">
        <v>44274</v>
      </c>
      <c r="F712" s="1">
        <v>44304</v>
      </c>
      <c r="G712">
        <v>7250</v>
      </c>
      <c r="H712">
        <v>1</v>
      </c>
      <c r="I712" t="str">
        <f>IF(Table1[[#This Row],[disputed]]=1,"Yes","No")</f>
        <v>Yes</v>
      </c>
      <c r="J712">
        <v>0</v>
      </c>
      <c r="K712" t="str">
        <f>IF(Table1[[#This Row],[disputed]]=0, "no dispute", IF(Table1[[#This Row],[dispute_loss]]=0, "won","lost"))</f>
        <v>won</v>
      </c>
      <c r="L712" s="1">
        <v>44327</v>
      </c>
      <c r="M712">
        <v>53</v>
      </c>
      <c r="N712">
        <v>23</v>
      </c>
    </row>
    <row r="713" spans="1:14" x14ac:dyDescent="0.3">
      <c r="A713" t="s">
        <v>20</v>
      </c>
      <c r="B713" t="s">
        <v>113</v>
      </c>
      <c r="C713" t="str">
        <f>VLOOKUP(Table1[[#This Row],[customer_ID]],'Company Names'!A:B,2,0)</f>
        <v>Ryan and Sons</v>
      </c>
      <c r="D713">
        <v>2947790220</v>
      </c>
      <c r="E713" s="1">
        <v>43835</v>
      </c>
      <c r="F713" s="1">
        <v>43865</v>
      </c>
      <c r="G713">
        <v>3228</v>
      </c>
      <c r="H713">
        <v>0</v>
      </c>
      <c r="I713" t="str">
        <f>IF(Table1[[#This Row],[disputed]]=1,"Yes","No")</f>
        <v>No</v>
      </c>
      <c r="J713">
        <v>0</v>
      </c>
      <c r="K713" t="str">
        <f>IF(Table1[[#This Row],[disputed]]=0, "no dispute", IF(Table1[[#This Row],[dispute_loss]]=0, "won","lost"))</f>
        <v>no dispute</v>
      </c>
      <c r="L713" s="1">
        <v>43849</v>
      </c>
      <c r="M713">
        <v>14</v>
      </c>
      <c r="N713">
        <v>0</v>
      </c>
    </row>
    <row r="714" spans="1:14" x14ac:dyDescent="0.3">
      <c r="A714" t="s">
        <v>17</v>
      </c>
      <c r="B714" t="s">
        <v>77</v>
      </c>
      <c r="C714" t="str">
        <f>VLOOKUP(Table1[[#This Row],[customer_ID]],'Company Names'!A:B,2,0)</f>
        <v>Daniel - Deckow</v>
      </c>
      <c r="D714">
        <v>2949843698</v>
      </c>
      <c r="E714" s="1">
        <v>43931</v>
      </c>
      <c r="F714" s="1">
        <v>43961</v>
      </c>
      <c r="G714">
        <v>3935</v>
      </c>
      <c r="H714">
        <v>0</v>
      </c>
      <c r="I714" t="str">
        <f>IF(Table1[[#This Row],[disputed]]=1,"Yes","No")</f>
        <v>No</v>
      </c>
      <c r="J714">
        <v>0</v>
      </c>
      <c r="K714" t="str">
        <f>IF(Table1[[#This Row],[disputed]]=0, "no dispute", IF(Table1[[#This Row],[dispute_loss]]=0, "won","lost"))</f>
        <v>no dispute</v>
      </c>
      <c r="L714" s="1">
        <v>43936</v>
      </c>
      <c r="M714">
        <v>5</v>
      </c>
      <c r="N714">
        <v>0</v>
      </c>
    </row>
    <row r="715" spans="1:14" x14ac:dyDescent="0.3">
      <c r="A715" t="s">
        <v>11</v>
      </c>
      <c r="B715" t="s">
        <v>54</v>
      </c>
      <c r="C715" t="str">
        <f>VLOOKUP(Table1[[#This Row],[customer_ID]],'Company Names'!A:B,2,0)</f>
        <v>Emmerich - Swift</v>
      </c>
      <c r="D715">
        <v>2952430924</v>
      </c>
      <c r="E715" s="1">
        <v>44358</v>
      </c>
      <c r="F715" s="1">
        <v>44388</v>
      </c>
      <c r="G715">
        <v>5309</v>
      </c>
      <c r="H715">
        <v>0</v>
      </c>
      <c r="I715" t="str">
        <f>IF(Table1[[#This Row],[disputed]]=1,"Yes","No")</f>
        <v>No</v>
      </c>
      <c r="J715">
        <v>0</v>
      </c>
      <c r="K715" t="str">
        <f>IF(Table1[[#This Row],[disputed]]=0, "no dispute", IF(Table1[[#This Row],[dispute_loss]]=0, "won","lost"))</f>
        <v>no dispute</v>
      </c>
      <c r="L715" s="1">
        <v>44368</v>
      </c>
      <c r="M715">
        <v>10</v>
      </c>
      <c r="N715">
        <v>0</v>
      </c>
    </row>
    <row r="716" spans="1:14" x14ac:dyDescent="0.3">
      <c r="A716" t="s">
        <v>13</v>
      </c>
      <c r="B716" t="s">
        <v>92</v>
      </c>
      <c r="C716" t="str">
        <f>VLOOKUP(Table1[[#This Row],[customer_ID]],'Company Names'!A:B,2,0)</f>
        <v>Mueller and Sons</v>
      </c>
      <c r="D716">
        <v>2953405140</v>
      </c>
      <c r="E716" s="1">
        <v>44429</v>
      </c>
      <c r="F716" s="1">
        <v>44459</v>
      </c>
      <c r="G716">
        <v>6141</v>
      </c>
      <c r="H716">
        <v>0</v>
      </c>
      <c r="I716" t="str">
        <f>IF(Table1[[#This Row],[disputed]]=1,"Yes","No")</f>
        <v>No</v>
      </c>
      <c r="J716">
        <v>0</v>
      </c>
      <c r="K716" t="str">
        <f>IF(Table1[[#This Row],[disputed]]=0, "no dispute", IF(Table1[[#This Row],[dispute_loss]]=0, "won","lost"))</f>
        <v>no dispute</v>
      </c>
      <c r="L716" s="1">
        <v>44451</v>
      </c>
      <c r="M716">
        <v>22</v>
      </c>
      <c r="N716">
        <v>0</v>
      </c>
    </row>
    <row r="717" spans="1:14" x14ac:dyDescent="0.3">
      <c r="A717" t="s">
        <v>20</v>
      </c>
      <c r="B717" t="s">
        <v>63</v>
      </c>
      <c r="C717" t="str">
        <f>VLOOKUP(Table1[[#This Row],[customer_ID]],'Company Names'!A:B,2,0)</f>
        <v>Hauck - Hodkiewicz</v>
      </c>
      <c r="D717">
        <v>2960848343</v>
      </c>
      <c r="E717" s="1">
        <v>44430</v>
      </c>
      <c r="F717" s="1">
        <v>44460</v>
      </c>
      <c r="G717">
        <v>3660</v>
      </c>
      <c r="H717">
        <v>0</v>
      </c>
      <c r="I717" t="str">
        <f>IF(Table1[[#This Row],[disputed]]=1,"Yes","No")</f>
        <v>No</v>
      </c>
      <c r="J717">
        <v>0</v>
      </c>
      <c r="K717" t="str">
        <f>IF(Table1[[#This Row],[disputed]]=0, "no dispute", IF(Table1[[#This Row],[dispute_loss]]=0, "won","lost"))</f>
        <v>no dispute</v>
      </c>
      <c r="L717" s="1">
        <v>44465</v>
      </c>
      <c r="M717">
        <v>35</v>
      </c>
      <c r="N717">
        <v>5</v>
      </c>
    </row>
    <row r="718" spans="1:14" x14ac:dyDescent="0.3">
      <c r="A718" t="s">
        <v>11</v>
      </c>
      <c r="B718" t="s">
        <v>91</v>
      </c>
      <c r="C718" t="str">
        <f>VLOOKUP(Table1[[#This Row],[customer_ID]],'Company Names'!A:B,2,0)</f>
        <v>Boyle Group</v>
      </c>
      <c r="D718">
        <v>2962262974</v>
      </c>
      <c r="E718" s="1">
        <v>44445</v>
      </c>
      <c r="F718" s="1">
        <v>44475</v>
      </c>
      <c r="G718">
        <v>5650</v>
      </c>
      <c r="H718">
        <v>0</v>
      </c>
      <c r="I718" t="str">
        <f>IF(Table1[[#This Row],[disputed]]=1,"Yes","No")</f>
        <v>No</v>
      </c>
      <c r="J718">
        <v>0</v>
      </c>
      <c r="K718" t="str">
        <f>IF(Table1[[#This Row],[disputed]]=0, "no dispute", IF(Table1[[#This Row],[dispute_loss]]=0, "won","lost"))</f>
        <v>no dispute</v>
      </c>
      <c r="L718" s="1">
        <v>44452</v>
      </c>
      <c r="M718">
        <v>7</v>
      </c>
      <c r="N718">
        <v>0</v>
      </c>
    </row>
    <row r="719" spans="1:14" x14ac:dyDescent="0.3">
      <c r="A719" t="s">
        <v>17</v>
      </c>
      <c r="B719" t="s">
        <v>112</v>
      </c>
      <c r="C719" t="str">
        <f>VLOOKUP(Table1[[#This Row],[customer_ID]],'Company Names'!A:B,2,0)</f>
        <v>Grant, Kessler and Kassulke</v>
      </c>
      <c r="D719">
        <v>2964011777</v>
      </c>
      <c r="E719" s="1">
        <v>44202</v>
      </c>
      <c r="F719" s="1">
        <v>44232</v>
      </c>
      <c r="G719">
        <v>7050</v>
      </c>
      <c r="H719">
        <v>0</v>
      </c>
      <c r="I719" t="str">
        <f>IF(Table1[[#This Row],[disputed]]=1,"Yes","No")</f>
        <v>No</v>
      </c>
      <c r="J719">
        <v>0</v>
      </c>
      <c r="K719" t="str">
        <f>IF(Table1[[#This Row],[disputed]]=0, "no dispute", IF(Table1[[#This Row],[dispute_loss]]=0, "won","lost"))</f>
        <v>no dispute</v>
      </c>
      <c r="L719" s="1">
        <v>44226</v>
      </c>
      <c r="M719">
        <v>24</v>
      </c>
      <c r="N719">
        <v>0</v>
      </c>
    </row>
    <row r="720" spans="1:14" x14ac:dyDescent="0.3">
      <c r="A720" t="s">
        <v>17</v>
      </c>
      <c r="B720" t="s">
        <v>101</v>
      </c>
      <c r="C720" t="str">
        <f>VLOOKUP(Table1[[#This Row],[customer_ID]],'Company Names'!A:B,2,0)</f>
        <v>Daugherty LLC</v>
      </c>
      <c r="D720">
        <v>2966579935</v>
      </c>
      <c r="E720" s="1">
        <v>44334</v>
      </c>
      <c r="F720" s="1">
        <v>44364</v>
      </c>
      <c r="G720">
        <v>9985</v>
      </c>
      <c r="H720">
        <v>1</v>
      </c>
      <c r="I720" t="str">
        <f>IF(Table1[[#This Row],[disputed]]=1,"Yes","No")</f>
        <v>Yes</v>
      </c>
      <c r="J720">
        <v>0</v>
      </c>
      <c r="K720" t="str">
        <f>IF(Table1[[#This Row],[disputed]]=0, "no dispute", IF(Table1[[#This Row],[dispute_loss]]=0, "won","lost"))</f>
        <v>won</v>
      </c>
      <c r="L720" s="1">
        <v>44392</v>
      </c>
      <c r="M720">
        <v>58</v>
      </c>
      <c r="N720">
        <v>28</v>
      </c>
    </row>
    <row r="721" spans="1:14" x14ac:dyDescent="0.3">
      <c r="A721" t="s">
        <v>20</v>
      </c>
      <c r="B721" t="s">
        <v>81</v>
      </c>
      <c r="C721" t="str">
        <f>VLOOKUP(Table1[[#This Row],[customer_ID]],'Company Names'!A:B,2,0)</f>
        <v>Rowe and Sons</v>
      </c>
      <c r="D721">
        <v>2969671399</v>
      </c>
      <c r="E721" s="1">
        <v>44342</v>
      </c>
      <c r="F721" s="1">
        <v>44372</v>
      </c>
      <c r="G721">
        <v>747</v>
      </c>
      <c r="H721">
        <v>0</v>
      </c>
      <c r="I721" t="str">
        <f>IF(Table1[[#This Row],[disputed]]=1,"Yes","No")</f>
        <v>No</v>
      </c>
      <c r="J721">
        <v>0</v>
      </c>
      <c r="K721" t="str">
        <f>IF(Table1[[#This Row],[disputed]]=0, "no dispute", IF(Table1[[#This Row],[dispute_loss]]=0, "won","lost"))</f>
        <v>no dispute</v>
      </c>
      <c r="L721" s="1">
        <v>44347</v>
      </c>
      <c r="M721">
        <v>5</v>
      </c>
      <c r="N721">
        <v>0</v>
      </c>
    </row>
    <row r="722" spans="1:14" x14ac:dyDescent="0.3">
      <c r="A722" t="s">
        <v>20</v>
      </c>
      <c r="B722" t="s">
        <v>108</v>
      </c>
      <c r="C722" t="str">
        <f>VLOOKUP(Table1[[#This Row],[customer_ID]],'Company Names'!A:B,2,0)</f>
        <v>Bashirian, Johnston and Barrows</v>
      </c>
      <c r="D722">
        <v>2969926155</v>
      </c>
      <c r="E722" s="1">
        <v>44358</v>
      </c>
      <c r="F722" s="1">
        <v>44388</v>
      </c>
      <c r="G722">
        <v>8263</v>
      </c>
      <c r="H722">
        <v>0</v>
      </c>
      <c r="I722" t="str">
        <f>IF(Table1[[#This Row],[disputed]]=1,"Yes","No")</f>
        <v>No</v>
      </c>
      <c r="J722">
        <v>0</v>
      </c>
      <c r="K722" t="str">
        <f>IF(Table1[[#This Row],[disputed]]=0, "no dispute", IF(Table1[[#This Row],[dispute_loss]]=0, "won","lost"))</f>
        <v>no dispute</v>
      </c>
      <c r="L722" s="1">
        <v>44380</v>
      </c>
      <c r="M722">
        <v>22</v>
      </c>
      <c r="N722">
        <v>0</v>
      </c>
    </row>
    <row r="723" spans="1:14" x14ac:dyDescent="0.3">
      <c r="A723" t="s">
        <v>11</v>
      </c>
      <c r="B723" t="s">
        <v>54</v>
      </c>
      <c r="C723" t="str">
        <f>VLOOKUP(Table1[[#This Row],[customer_ID]],'Company Names'!A:B,2,0)</f>
        <v>Emmerich - Swift</v>
      </c>
      <c r="D723">
        <v>2969979027</v>
      </c>
      <c r="E723" s="1">
        <v>44195</v>
      </c>
      <c r="F723" s="1">
        <v>44225</v>
      </c>
      <c r="G723">
        <v>5034</v>
      </c>
      <c r="H723">
        <v>0</v>
      </c>
      <c r="I723" t="str">
        <f>IF(Table1[[#This Row],[disputed]]=1,"Yes","No")</f>
        <v>No</v>
      </c>
      <c r="J723">
        <v>0</v>
      </c>
      <c r="K723" t="str">
        <f>IF(Table1[[#This Row],[disputed]]=0, "no dispute", IF(Table1[[#This Row],[dispute_loss]]=0, "won","lost"))</f>
        <v>no dispute</v>
      </c>
      <c r="L723" s="1">
        <v>44210</v>
      </c>
      <c r="M723">
        <v>15</v>
      </c>
      <c r="N723">
        <v>0</v>
      </c>
    </row>
    <row r="724" spans="1:14" x14ac:dyDescent="0.3">
      <c r="A724" t="s">
        <v>22</v>
      </c>
      <c r="B724" t="s">
        <v>47</v>
      </c>
      <c r="C724" t="str">
        <f>VLOOKUP(Table1[[#This Row],[customer_ID]],'Company Names'!A:B,2,0)</f>
        <v>Bergnaum - Weimann</v>
      </c>
      <c r="D724">
        <v>2970425808</v>
      </c>
      <c r="E724" s="1">
        <v>44421</v>
      </c>
      <c r="F724" s="1">
        <v>44451</v>
      </c>
      <c r="G724">
        <v>3574</v>
      </c>
      <c r="H724">
        <v>0</v>
      </c>
      <c r="I724" t="str">
        <f>IF(Table1[[#This Row],[disputed]]=1,"Yes","No")</f>
        <v>No</v>
      </c>
      <c r="J724">
        <v>0</v>
      </c>
      <c r="K724" t="str">
        <f>IF(Table1[[#This Row],[disputed]]=0, "no dispute", IF(Table1[[#This Row],[dispute_loss]]=0, "won","lost"))</f>
        <v>no dispute</v>
      </c>
      <c r="L724" s="1">
        <v>44440</v>
      </c>
      <c r="M724">
        <v>19</v>
      </c>
      <c r="N724">
        <v>0</v>
      </c>
    </row>
    <row r="725" spans="1:14" x14ac:dyDescent="0.3">
      <c r="A725" t="s">
        <v>20</v>
      </c>
      <c r="B725" t="s">
        <v>109</v>
      </c>
      <c r="C725" t="str">
        <f>VLOOKUP(Table1[[#This Row],[customer_ID]],'Company Names'!A:B,2,0)</f>
        <v>Wilderman Inc</v>
      </c>
      <c r="D725">
        <v>2977673351</v>
      </c>
      <c r="E725" s="1">
        <v>44350</v>
      </c>
      <c r="F725" s="1">
        <v>44380</v>
      </c>
      <c r="G725">
        <v>3489</v>
      </c>
      <c r="H725">
        <v>0</v>
      </c>
      <c r="I725" t="str">
        <f>IF(Table1[[#This Row],[disputed]]=1,"Yes","No")</f>
        <v>No</v>
      </c>
      <c r="J725">
        <v>0</v>
      </c>
      <c r="K725" t="str">
        <f>IF(Table1[[#This Row],[disputed]]=0, "no dispute", IF(Table1[[#This Row],[dispute_loss]]=0, "won","lost"))</f>
        <v>no dispute</v>
      </c>
      <c r="L725" s="1">
        <v>44371</v>
      </c>
      <c r="M725">
        <v>21</v>
      </c>
      <c r="N725">
        <v>0</v>
      </c>
    </row>
    <row r="726" spans="1:14" x14ac:dyDescent="0.3">
      <c r="A726" t="s">
        <v>13</v>
      </c>
      <c r="B726" t="s">
        <v>32</v>
      </c>
      <c r="C726" t="str">
        <f>VLOOKUP(Table1[[#This Row],[customer_ID]],'Company Names'!A:B,2,0)</f>
        <v>Nolan Group</v>
      </c>
      <c r="D726">
        <v>2979360755</v>
      </c>
      <c r="E726" s="1">
        <v>43963</v>
      </c>
      <c r="F726" s="1">
        <v>43993</v>
      </c>
      <c r="G726">
        <v>10367</v>
      </c>
      <c r="H726">
        <v>0</v>
      </c>
      <c r="I726" t="str">
        <f>IF(Table1[[#This Row],[disputed]]=1,"Yes","No")</f>
        <v>No</v>
      </c>
      <c r="J726">
        <v>0</v>
      </c>
      <c r="K726" t="str">
        <f>IF(Table1[[#This Row],[disputed]]=0, "no dispute", IF(Table1[[#This Row],[dispute_loss]]=0, "won","lost"))</f>
        <v>no dispute</v>
      </c>
      <c r="L726" s="1">
        <v>43984</v>
      </c>
      <c r="M726">
        <v>21</v>
      </c>
      <c r="N726">
        <v>0</v>
      </c>
    </row>
    <row r="727" spans="1:14" x14ac:dyDescent="0.3">
      <c r="A727" t="s">
        <v>22</v>
      </c>
      <c r="B727" t="s">
        <v>72</v>
      </c>
      <c r="C727" t="str">
        <f>VLOOKUP(Table1[[#This Row],[customer_ID]],'Company Names'!A:B,2,0)</f>
        <v>Muller - Hickle</v>
      </c>
      <c r="D727">
        <v>2987359559</v>
      </c>
      <c r="E727" s="1">
        <v>44263</v>
      </c>
      <c r="F727" s="1">
        <v>44293</v>
      </c>
      <c r="G727">
        <v>5796</v>
      </c>
      <c r="H727">
        <v>1</v>
      </c>
      <c r="I727" t="str">
        <f>IF(Table1[[#This Row],[disputed]]=1,"Yes","No")</f>
        <v>Yes</v>
      </c>
      <c r="J727">
        <v>0</v>
      </c>
      <c r="K727" t="str">
        <f>IF(Table1[[#This Row],[disputed]]=0, "no dispute", IF(Table1[[#This Row],[dispute_loss]]=0, "won","lost"))</f>
        <v>won</v>
      </c>
      <c r="L727" s="1">
        <v>44310</v>
      </c>
      <c r="M727">
        <v>47</v>
      </c>
      <c r="N727">
        <v>17</v>
      </c>
    </row>
    <row r="728" spans="1:14" x14ac:dyDescent="0.3">
      <c r="A728" t="s">
        <v>11</v>
      </c>
      <c r="B728" t="s">
        <v>12</v>
      </c>
      <c r="C728" t="str">
        <f>VLOOKUP(Table1[[#This Row],[customer_ID]],'Company Names'!A:B,2,0)</f>
        <v>Morissette - Bernier</v>
      </c>
      <c r="D728">
        <v>2998565198</v>
      </c>
      <c r="E728" s="1">
        <v>43873</v>
      </c>
      <c r="F728" s="1">
        <v>43903</v>
      </c>
      <c r="G728">
        <v>2821</v>
      </c>
      <c r="H728">
        <v>0</v>
      </c>
      <c r="I728" t="str">
        <f>IF(Table1[[#This Row],[disputed]]=1,"Yes","No")</f>
        <v>No</v>
      </c>
      <c r="J728">
        <v>0</v>
      </c>
      <c r="K728" t="str">
        <f>IF(Table1[[#This Row],[disputed]]=0, "no dispute", IF(Table1[[#This Row],[dispute_loss]]=0, "won","lost"))</f>
        <v>no dispute</v>
      </c>
      <c r="L728" s="1">
        <v>43889</v>
      </c>
      <c r="M728">
        <v>16</v>
      </c>
      <c r="N728">
        <v>0</v>
      </c>
    </row>
    <row r="729" spans="1:14" x14ac:dyDescent="0.3">
      <c r="A729" t="s">
        <v>11</v>
      </c>
      <c r="B729" t="s">
        <v>91</v>
      </c>
      <c r="C729" t="str">
        <f>VLOOKUP(Table1[[#This Row],[customer_ID]],'Company Names'!A:B,2,0)</f>
        <v>Boyle Group</v>
      </c>
      <c r="D729">
        <v>3007642107</v>
      </c>
      <c r="E729" s="1">
        <v>43971</v>
      </c>
      <c r="F729" s="1">
        <v>44001</v>
      </c>
      <c r="G729">
        <v>5603</v>
      </c>
      <c r="H729">
        <v>0</v>
      </c>
      <c r="I729" t="str">
        <f>IF(Table1[[#This Row],[disputed]]=1,"Yes","No")</f>
        <v>No</v>
      </c>
      <c r="J729">
        <v>0</v>
      </c>
      <c r="K729" t="str">
        <f>IF(Table1[[#This Row],[disputed]]=0, "no dispute", IF(Table1[[#This Row],[dispute_loss]]=0, "won","lost"))</f>
        <v>no dispute</v>
      </c>
      <c r="L729" s="1">
        <v>43983</v>
      </c>
      <c r="M729">
        <v>12</v>
      </c>
      <c r="N729">
        <v>0</v>
      </c>
    </row>
    <row r="730" spans="1:14" x14ac:dyDescent="0.3">
      <c r="A730" t="s">
        <v>17</v>
      </c>
      <c r="B730" t="s">
        <v>52</v>
      </c>
      <c r="C730" t="str">
        <f>VLOOKUP(Table1[[#This Row],[customer_ID]],'Company Names'!A:B,2,0)</f>
        <v>Barrows, Kessler and Howe</v>
      </c>
      <c r="D730">
        <v>3014047428</v>
      </c>
      <c r="E730" s="1">
        <v>44147</v>
      </c>
      <c r="F730" s="1">
        <v>44177</v>
      </c>
      <c r="G730">
        <v>9203</v>
      </c>
      <c r="H730">
        <v>0</v>
      </c>
      <c r="I730" t="str">
        <f>IF(Table1[[#This Row],[disputed]]=1,"Yes","No")</f>
        <v>No</v>
      </c>
      <c r="J730">
        <v>0</v>
      </c>
      <c r="K730" t="str">
        <f>IF(Table1[[#This Row],[disputed]]=0, "no dispute", IF(Table1[[#This Row],[dispute_loss]]=0, "won","lost"))</f>
        <v>no dispute</v>
      </c>
      <c r="L730" s="1">
        <v>44173</v>
      </c>
      <c r="M730">
        <v>26</v>
      </c>
      <c r="N730">
        <v>0</v>
      </c>
    </row>
    <row r="731" spans="1:14" x14ac:dyDescent="0.3">
      <c r="A731" t="s">
        <v>11</v>
      </c>
      <c r="B731" t="s">
        <v>105</v>
      </c>
      <c r="C731" t="str">
        <f>VLOOKUP(Table1[[#This Row],[customer_ID]],'Company Names'!A:B,2,0)</f>
        <v>Terry - Johns</v>
      </c>
      <c r="D731">
        <v>3021707927</v>
      </c>
      <c r="E731" s="1">
        <v>44063</v>
      </c>
      <c r="F731" s="1">
        <v>44093</v>
      </c>
      <c r="G731">
        <v>7555</v>
      </c>
      <c r="H731">
        <v>0</v>
      </c>
      <c r="I731" t="str">
        <f>IF(Table1[[#This Row],[disputed]]=1,"Yes","No")</f>
        <v>No</v>
      </c>
      <c r="J731">
        <v>0</v>
      </c>
      <c r="K731" t="str">
        <f>IF(Table1[[#This Row],[disputed]]=0, "no dispute", IF(Table1[[#This Row],[dispute_loss]]=0, "won","lost"))</f>
        <v>no dispute</v>
      </c>
      <c r="L731" s="1">
        <v>44091</v>
      </c>
      <c r="M731">
        <v>28</v>
      </c>
      <c r="N731">
        <v>0</v>
      </c>
    </row>
    <row r="732" spans="1:14" x14ac:dyDescent="0.3">
      <c r="A732" t="s">
        <v>13</v>
      </c>
      <c r="B732" t="s">
        <v>74</v>
      </c>
      <c r="C732" t="str">
        <f>VLOOKUP(Table1[[#This Row],[customer_ID]],'Company Names'!A:B,2,0)</f>
        <v>Ankunding - Rempel</v>
      </c>
      <c r="D732">
        <v>3023099566</v>
      </c>
      <c r="E732" s="1">
        <v>44245</v>
      </c>
      <c r="F732" s="1">
        <v>44275</v>
      </c>
      <c r="G732">
        <v>4551</v>
      </c>
      <c r="H732">
        <v>0</v>
      </c>
      <c r="I732" t="str">
        <f>IF(Table1[[#This Row],[disputed]]=1,"Yes","No")</f>
        <v>No</v>
      </c>
      <c r="J732">
        <v>0</v>
      </c>
      <c r="K732" t="str">
        <f>IF(Table1[[#This Row],[disputed]]=0, "no dispute", IF(Table1[[#This Row],[dispute_loss]]=0, "won","lost"))</f>
        <v>no dispute</v>
      </c>
      <c r="L732" s="1">
        <v>44262</v>
      </c>
      <c r="M732">
        <v>17</v>
      </c>
      <c r="N732">
        <v>0</v>
      </c>
    </row>
    <row r="733" spans="1:14" x14ac:dyDescent="0.3">
      <c r="A733" t="s">
        <v>22</v>
      </c>
      <c r="B733" t="s">
        <v>100</v>
      </c>
      <c r="C733" t="str">
        <f>VLOOKUP(Table1[[#This Row],[customer_ID]],'Company Names'!A:B,2,0)</f>
        <v>Stark - Paucek</v>
      </c>
      <c r="D733">
        <v>3025631462</v>
      </c>
      <c r="E733" s="1">
        <v>44312</v>
      </c>
      <c r="F733" s="1">
        <v>44342</v>
      </c>
      <c r="G733">
        <v>10354</v>
      </c>
      <c r="H733">
        <v>1</v>
      </c>
      <c r="I733" t="str">
        <f>IF(Table1[[#This Row],[disputed]]=1,"Yes","No")</f>
        <v>Yes</v>
      </c>
      <c r="J733">
        <v>0</v>
      </c>
      <c r="K733" t="str">
        <f>IF(Table1[[#This Row],[disputed]]=0, "no dispute", IF(Table1[[#This Row],[dispute_loss]]=0, "won","lost"))</f>
        <v>won</v>
      </c>
      <c r="L733" s="1">
        <v>44341</v>
      </c>
      <c r="M733">
        <v>29</v>
      </c>
      <c r="N733">
        <v>0</v>
      </c>
    </row>
    <row r="734" spans="1:14" x14ac:dyDescent="0.3">
      <c r="A734" t="s">
        <v>20</v>
      </c>
      <c r="B734" t="s">
        <v>80</v>
      </c>
      <c r="C734" t="str">
        <f>VLOOKUP(Table1[[#This Row],[customer_ID]],'Company Names'!A:B,2,0)</f>
        <v>Larkin and Sons</v>
      </c>
      <c r="D734">
        <v>3030097145</v>
      </c>
      <c r="E734" s="1">
        <v>43881</v>
      </c>
      <c r="F734" s="1">
        <v>43911</v>
      </c>
      <c r="G734">
        <v>6841</v>
      </c>
      <c r="H734">
        <v>0</v>
      </c>
      <c r="I734" t="str">
        <f>IF(Table1[[#This Row],[disputed]]=1,"Yes","No")</f>
        <v>No</v>
      </c>
      <c r="J734">
        <v>0</v>
      </c>
      <c r="K734" t="str">
        <f>IF(Table1[[#This Row],[disputed]]=0, "no dispute", IF(Table1[[#This Row],[dispute_loss]]=0, "won","lost"))</f>
        <v>no dispute</v>
      </c>
      <c r="L734" s="1">
        <v>43908</v>
      </c>
      <c r="M734">
        <v>27</v>
      </c>
      <c r="N734">
        <v>0</v>
      </c>
    </row>
    <row r="735" spans="1:14" x14ac:dyDescent="0.3">
      <c r="A735" t="s">
        <v>17</v>
      </c>
      <c r="B735" t="s">
        <v>19</v>
      </c>
      <c r="C735" t="str">
        <f>VLOOKUP(Table1[[#This Row],[customer_ID]],'Company Names'!A:B,2,0)</f>
        <v>Schinner Inc</v>
      </c>
      <c r="D735">
        <v>3032739429</v>
      </c>
      <c r="E735" s="1">
        <v>44326</v>
      </c>
      <c r="F735" s="1">
        <v>44356</v>
      </c>
      <c r="G735">
        <v>8641</v>
      </c>
      <c r="H735">
        <v>1</v>
      </c>
      <c r="I735" t="str">
        <f>IF(Table1[[#This Row],[disputed]]=1,"Yes","No")</f>
        <v>Yes</v>
      </c>
      <c r="J735">
        <v>0</v>
      </c>
      <c r="K735" t="str">
        <f>IF(Table1[[#This Row],[disputed]]=0, "no dispute", IF(Table1[[#This Row],[dispute_loss]]=0, "won","lost"))</f>
        <v>won</v>
      </c>
      <c r="L735" s="1">
        <v>44358</v>
      </c>
      <c r="M735">
        <v>32</v>
      </c>
      <c r="N735">
        <v>2</v>
      </c>
    </row>
    <row r="736" spans="1:14" x14ac:dyDescent="0.3">
      <c r="A736" t="s">
        <v>17</v>
      </c>
      <c r="B736" t="s">
        <v>98</v>
      </c>
      <c r="C736" t="str">
        <f>VLOOKUP(Table1[[#This Row],[customer_ID]],'Company Names'!A:B,2,0)</f>
        <v>Wolf LLC</v>
      </c>
      <c r="D736">
        <v>3037486776</v>
      </c>
      <c r="E736" s="1">
        <v>44225</v>
      </c>
      <c r="F736" s="1">
        <v>44255</v>
      </c>
      <c r="G736">
        <v>7937</v>
      </c>
      <c r="H736">
        <v>0</v>
      </c>
      <c r="I736" t="str">
        <f>IF(Table1[[#This Row],[disputed]]=1,"Yes","No")</f>
        <v>No</v>
      </c>
      <c r="J736">
        <v>0</v>
      </c>
      <c r="K736" t="str">
        <f>IF(Table1[[#This Row],[disputed]]=0, "no dispute", IF(Table1[[#This Row],[dispute_loss]]=0, "won","lost"))</f>
        <v>no dispute</v>
      </c>
      <c r="L736" s="1">
        <v>44266</v>
      </c>
      <c r="M736">
        <v>41</v>
      </c>
      <c r="N736">
        <v>11</v>
      </c>
    </row>
    <row r="737" spans="1:14" x14ac:dyDescent="0.3">
      <c r="A737" t="s">
        <v>17</v>
      </c>
      <c r="B737" t="s">
        <v>42</v>
      </c>
      <c r="C737" t="str">
        <f>VLOOKUP(Table1[[#This Row],[customer_ID]],'Company Names'!A:B,2,0)</f>
        <v>Ortiz - Schiller</v>
      </c>
      <c r="D737">
        <v>3047515591</v>
      </c>
      <c r="E737" s="1">
        <v>44230</v>
      </c>
      <c r="F737" s="1">
        <v>44260</v>
      </c>
      <c r="G737">
        <v>3717</v>
      </c>
      <c r="H737">
        <v>1</v>
      </c>
      <c r="I737" t="str">
        <f>IF(Table1[[#This Row],[disputed]]=1,"Yes","No")</f>
        <v>Yes</v>
      </c>
      <c r="J737">
        <v>0</v>
      </c>
      <c r="K737" t="str">
        <f>IF(Table1[[#This Row],[disputed]]=0, "no dispute", IF(Table1[[#This Row],[dispute_loss]]=0, "won","lost"))</f>
        <v>won</v>
      </c>
      <c r="L737" s="1">
        <v>44273</v>
      </c>
      <c r="M737">
        <v>43</v>
      </c>
      <c r="N737">
        <v>13</v>
      </c>
    </row>
    <row r="738" spans="1:14" x14ac:dyDescent="0.3">
      <c r="A738" t="s">
        <v>11</v>
      </c>
      <c r="B738" t="s">
        <v>49</v>
      </c>
      <c r="C738" t="str">
        <f>VLOOKUP(Table1[[#This Row],[customer_ID]],'Company Names'!A:B,2,0)</f>
        <v>Strosin Inc</v>
      </c>
      <c r="D738">
        <v>3053205526</v>
      </c>
      <c r="E738" s="1">
        <v>43979</v>
      </c>
      <c r="F738" s="1">
        <v>44009</v>
      </c>
      <c r="G738">
        <v>5656</v>
      </c>
      <c r="H738">
        <v>0</v>
      </c>
      <c r="I738" t="str">
        <f>IF(Table1[[#This Row],[disputed]]=1,"Yes","No")</f>
        <v>No</v>
      </c>
      <c r="J738">
        <v>0</v>
      </c>
      <c r="K738" t="str">
        <f>IF(Table1[[#This Row],[disputed]]=0, "no dispute", IF(Table1[[#This Row],[dispute_loss]]=0, "won","lost"))</f>
        <v>no dispute</v>
      </c>
      <c r="L738" s="1">
        <v>43992</v>
      </c>
      <c r="M738">
        <v>13</v>
      </c>
      <c r="N738">
        <v>0</v>
      </c>
    </row>
    <row r="739" spans="1:14" x14ac:dyDescent="0.3">
      <c r="A739" t="s">
        <v>22</v>
      </c>
      <c r="B739" t="s">
        <v>67</v>
      </c>
      <c r="C739" t="str">
        <f>VLOOKUP(Table1[[#This Row],[customer_ID]],'Company Names'!A:B,2,0)</f>
        <v>Kemmer Inc</v>
      </c>
      <c r="D739">
        <v>3053271258</v>
      </c>
      <c r="E739" s="1">
        <v>44289</v>
      </c>
      <c r="F739" s="1">
        <v>44319</v>
      </c>
      <c r="G739">
        <v>8395</v>
      </c>
      <c r="H739">
        <v>0</v>
      </c>
      <c r="I739" t="str">
        <f>IF(Table1[[#This Row],[disputed]]=1,"Yes","No")</f>
        <v>No</v>
      </c>
      <c r="J739">
        <v>0</v>
      </c>
      <c r="K739" t="str">
        <f>IF(Table1[[#This Row],[disputed]]=0, "no dispute", IF(Table1[[#This Row],[dispute_loss]]=0, "won","lost"))</f>
        <v>no dispute</v>
      </c>
      <c r="L739" s="1">
        <v>44325</v>
      </c>
      <c r="M739">
        <v>36</v>
      </c>
      <c r="N739">
        <v>6</v>
      </c>
    </row>
    <row r="740" spans="1:14" x14ac:dyDescent="0.3">
      <c r="A740" t="s">
        <v>11</v>
      </c>
      <c r="B740" t="s">
        <v>12</v>
      </c>
      <c r="C740" t="str">
        <f>VLOOKUP(Table1[[#This Row],[customer_ID]],'Company Names'!A:B,2,0)</f>
        <v>Morissette - Bernier</v>
      </c>
      <c r="D740">
        <v>3056950219</v>
      </c>
      <c r="E740" s="1">
        <v>44419</v>
      </c>
      <c r="F740" s="1">
        <v>44449</v>
      </c>
      <c r="G740">
        <v>4708</v>
      </c>
      <c r="H740">
        <v>0</v>
      </c>
      <c r="I740" t="str">
        <f>IF(Table1[[#This Row],[disputed]]=1,"Yes","No")</f>
        <v>No</v>
      </c>
      <c r="J740">
        <v>0</v>
      </c>
      <c r="K740" t="str">
        <f>IF(Table1[[#This Row],[disputed]]=0, "no dispute", IF(Table1[[#This Row],[dispute_loss]]=0, "won","lost"))</f>
        <v>no dispute</v>
      </c>
      <c r="L740" s="1">
        <v>44429</v>
      </c>
      <c r="M740">
        <v>10</v>
      </c>
      <c r="N740">
        <v>0</v>
      </c>
    </row>
    <row r="741" spans="1:14" x14ac:dyDescent="0.3">
      <c r="A741" t="s">
        <v>13</v>
      </c>
      <c r="B741" t="s">
        <v>104</v>
      </c>
      <c r="C741" t="str">
        <f>VLOOKUP(Table1[[#This Row],[customer_ID]],'Company Names'!A:B,2,0)</f>
        <v>Little, Konopelski and Hackett</v>
      </c>
      <c r="D741">
        <v>3059762404</v>
      </c>
      <c r="E741" s="1">
        <v>43976</v>
      </c>
      <c r="F741" s="1">
        <v>44006</v>
      </c>
      <c r="G741">
        <v>5134</v>
      </c>
      <c r="H741">
        <v>0</v>
      </c>
      <c r="I741" t="str">
        <f>IF(Table1[[#This Row],[disputed]]=1,"Yes","No")</f>
        <v>No</v>
      </c>
      <c r="J741">
        <v>0</v>
      </c>
      <c r="K741" t="str">
        <f>IF(Table1[[#This Row],[disputed]]=0, "no dispute", IF(Table1[[#This Row],[dispute_loss]]=0, "won","lost"))</f>
        <v>no dispute</v>
      </c>
      <c r="L741" s="1">
        <v>43993</v>
      </c>
      <c r="M741">
        <v>17</v>
      </c>
      <c r="N741">
        <v>0</v>
      </c>
    </row>
    <row r="742" spans="1:14" x14ac:dyDescent="0.3">
      <c r="A742" t="s">
        <v>11</v>
      </c>
      <c r="B742" t="s">
        <v>91</v>
      </c>
      <c r="C742" t="str">
        <f>VLOOKUP(Table1[[#This Row],[customer_ID]],'Company Names'!A:B,2,0)</f>
        <v>Boyle Group</v>
      </c>
      <c r="D742">
        <v>3060840745</v>
      </c>
      <c r="E742" s="1">
        <v>44129</v>
      </c>
      <c r="F742" s="1">
        <v>44159</v>
      </c>
      <c r="G742">
        <v>8368</v>
      </c>
      <c r="H742">
        <v>0</v>
      </c>
      <c r="I742" t="str">
        <f>IF(Table1[[#This Row],[disputed]]=1,"Yes","No")</f>
        <v>No</v>
      </c>
      <c r="J742">
        <v>0</v>
      </c>
      <c r="K742" t="str">
        <f>IF(Table1[[#This Row],[disputed]]=0, "no dispute", IF(Table1[[#This Row],[dispute_loss]]=0, "won","lost"))</f>
        <v>no dispute</v>
      </c>
      <c r="L742" s="1">
        <v>44144</v>
      </c>
      <c r="M742">
        <v>15</v>
      </c>
      <c r="N742">
        <v>0</v>
      </c>
    </row>
    <row r="743" spans="1:14" x14ac:dyDescent="0.3">
      <c r="A743" t="s">
        <v>11</v>
      </c>
      <c r="B743" t="s">
        <v>48</v>
      </c>
      <c r="C743" t="str">
        <f>VLOOKUP(Table1[[#This Row],[customer_ID]],'Company Names'!A:B,2,0)</f>
        <v>Hauck Group</v>
      </c>
      <c r="D743">
        <v>3066073542</v>
      </c>
      <c r="E743" s="1">
        <v>43892</v>
      </c>
      <c r="F743" s="1">
        <v>43922</v>
      </c>
      <c r="G743">
        <v>5379</v>
      </c>
      <c r="H743">
        <v>0</v>
      </c>
      <c r="I743" t="str">
        <f>IF(Table1[[#This Row],[disputed]]=1,"Yes","No")</f>
        <v>No</v>
      </c>
      <c r="J743">
        <v>0</v>
      </c>
      <c r="K743" t="str">
        <f>IF(Table1[[#This Row],[disputed]]=0, "no dispute", IF(Table1[[#This Row],[dispute_loss]]=0, "won","lost"))</f>
        <v>no dispute</v>
      </c>
      <c r="L743" s="1">
        <v>43923</v>
      </c>
      <c r="M743">
        <v>31</v>
      </c>
      <c r="N743">
        <v>1</v>
      </c>
    </row>
    <row r="744" spans="1:14" x14ac:dyDescent="0.3">
      <c r="A744" t="s">
        <v>17</v>
      </c>
      <c r="B744" t="s">
        <v>112</v>
      </c>
      <c r="C744" t="str">
        <f>VLOOKUP(Table1[[#This Row],[customer_ID]],'Company Names'!A:B,2,0)</f>
        <v>Grant, Kessler and Kassulke</v>
      </c>
      <c r="D744">
        <v>3077571538</v>
      </c>
      <c r="E744" s="1">
        <v>44254</v>
      </c>
      <c r="F744" s="1">
        <v>44284</v>
      </c>
      <c r="G744">
        <v>6454</v>
      </c>
      <c r="H744">
        <v>0</v>
      </c>
      <c r="I744" t="str">
        <f>IF(Table1[[#This Row],[disputed]]=1,"Yes","No")</f>
        <v>No</v>
      </c>
      <c r="J744">
        <v>0</v>
      </c>
      <c r="K744" t="str">
        <f>IF(Table1[[#This Row],[disputed]]=0, "no dispute", IF(Table1[[#This Row],[dispute_loss]]=0, "won","lost"))</f>
        <v>no dispute</v>
      </c>
      <c r="L744" s="1">
        <v>44273</v>
      </c>
      <c r="M744">
        <v>19</v>
      </c>
      <c r="N744">
        <v>0</v>
      </c>
    </row>
    <row r="745" spans="1:14" x14ac:dyDescent="0.3">
      <c r="A745" t="s">
        <v>13</v>
      </c>
      <c r="B745" t="s">
        <v>62</v>
      </c>
      <c r="C745" t="str">
        <f>VLOOKUP(Table1[[#This Row],[customer_ID]],'Company Names'!A:B,2,0)</f>
        <v>Bosco, Gutkowski and Strosin</v>
      </c>
      <c r="D745">
        <v>3078815567</v>
      </c>
      <c r="E745" s="1">
        <v>44288</v>
      </c>
      <c r="F745" s="1">
        <v>44318</v>
      </c>
      <c r="G745">
        <v>9462</v>
      </c>
      <c r="H745">
        <v>0</v>
      </c>
      <c r="I745" t="str">
        <f>IF(Table1[[#This Row],[disputed]]=1,"Yes","No")</f>
        <v>No</v>
      </c>
      <c r="J745">
        <v>0</v>
      </c>
      <c r="K745" t="str">
        <f>IF(Table1[[#This Row],[disputed]]=0, "no dispute", IF(Table1[[#This Row],[dispute_loss]]=0, "won","lost"))</f>
        <v>no dispute</v>
      </c>
      <c r="L745" s="1">
        <v>44307</v>
      </c>
      <c r="M745">
        <v>19</v>
      </c>
      <c r="N745">
        <v>0</v>
      </c>
    </row>
    <row r="746" spans="1:14" x14ac:dyDescent="0.3">
      <c r="A746" t="s">
        <v>22</v>
      </c>
      <c r="B746" t="s">
        <v>89</v>
      </c>
      <c r="C746" t="str">
        <f>VLOOKUP(Table1[[#This Row],[customer_ID]],'Company Names'!A:B,2,0)</f>
        <v>Lynch - Lebsack</v>
      </c>
      <c r="D746">
        <v>3085234788</v>
      </c>
      <c r="E746" s="1">
        <v>44236</v>
      </c>
      <c r="F746" s="1">
        <v>44266</v>
      </c>
      <c r="G746">
        <v>3470</v>
      </c>
      <c r="H746">
        <v>0</v>
      </c>
      <c r="I746" t="str">
        <f>IF(Table1[[#This Row],[disputed]]=1,"Yes","No")</f>
        <v>No</v>
      </c>
      <c r="J746">
        <v>0</v>
      </c>
      <c r="K746" t="str">
        <f>IF(Table1[[#This Row],[disputed]]=0, "no dispute", IF(Table1[[#This Row],[dispute_loss]]=0, "won","lost"))</f>
        <v>no dispute</v>
      </c>
      <c r="L746" s="1">
        <v>44269</v>
      </c>
      <c r="M746">
        <v>33</v>
      </c>
      <c r="N746">
        <v>3</v>
      </c>
    </row>
    <row r="747" spans="1:14" x14ac:dyDescent="0.3">
      <c r="A747" t="s">
        <v>13</v>
      </c>
      <c r="B747" t="s">
        <v>74</v>
      </c>
      <c r="C747" t="str">
        <f>VLOOKUP(Table1[[#This Row],[customer_ID]],'Company Names'!A:B,2,0)</f>
        <v>Ankunding - Rempel</v>
      </c>
      <c r="D747">
        <v>3163580771</v>
      </c>
      <c r="E747" s="1">
        <v>44044</v>
      </c>
      <c r="F747" s="1">
        <v>44074</v>
      </c>
      <c r="G747">
        <v>7902</v>
      </c>
      <c r="H747">
        <v>1</v>
      </c>
      <c r="I747" t="str">
        <f>IF(Table1[[#This Row],[disputed]]=1,"Yes","No")</f>
        <v>Yes</v>
      </c>
      <c r="J747">
        <v>0</v>
      </c>
      <c r="K747" t="str">
        <f>IF(Table1[[#This Row],[disputed]]=0, "no dispute", IF(Table1[[#This Row],[dispute_loss]]=0, "won","lost"))</f>
        <v>won</v>
      </c>
      <c r="L747" s="1">
        <v>44073</v>
      </c>
      <c r="M747">
        <v>29</v>
      </c>
      <c r="N747">
        <v>0</v>
      </c>
    </row>
    <row r="748" spans="1:14" x14ac:dyDescent="0.3">
      <c r="A748" t="s">
        <v>22</v>
      </c>
      <c r="B748" t="s">
        <v>36</v>
      </c>
      <c r="C748" t="str">
        <f>VLOOKUP(Table1[[#This Row],[customer_ID]],'Company Names'!A:B,2,0)</f>
        <v>Sawayn - Johnson</v>
      </c>
      <c r="D748">
        <v>3089793704</v>
      </c>
      <c r="E748" s="1">
        <v>44113</v>
      </c>
      <c r="F748" s="1">
        <v>44143</v>
      </c>
      <c r="G748">
        <v>5682</v>
      </c>
      <c r="H748">
        <v>0</v>
      </c>
      <c r="I748" t="str">
        <f>IF(Table1[[#This Row],[disputed]]=1,"Yes","No")</f>
        <v>No</v>
      </c>
      <c r="J748">
        <v>0</v>
      </c>
      <c r="K748" t="str">
        <f>IF(Table1[[#This Row],[disputed]]=0, "no dispute", IF(Table1[[#This Row],[dispute_loss]]=0, "won","lost"))</f>
        <v>no dispute</v>
      </c>
      <c r="L748" s="1">
        <v>44145</v>
      </c>
      <c r="M748">
        <v>32</v>
      </c>
      <c r="N748">
        <v>2</v>
      </c>
    </row>
    <row r="749" spans="1:14" x14ac:dyDescent="0.3">
      <c r="A749" t="s">
        <v>13</v>
      </c>
      <c r="B749" t="s">
        <v>70</v>
      </c>
      <c r="C749" t="str">
        <f>VLOOKUP(Table1[[#This Row],[customer_ID]],'Company Names'!A:B,2,0)</f>
        <v>Gutkowski, Koch and Gleason</v>
      </c>
      <c r="D749">
        <v>6941328190</v>
      </c>
      <c r="E749" s="1">
        <v>44044</v>
      </c>
      <c r="F749" s="1">
        <v>44074</v>
      </c>
      <c r="G749">
        <v>7183</v>
      </c>
      <c r="H749">
        <v>1</v>
      </c>
      <c r="I749" t="str">
        <f>IF(Table1[[#This Row],[disputed]]=1,"Yes","No")</f>
        <v>Yes</v>
      </c>
      <c r="J749">
        <v>0</v>
      </c>
      <c r="K749" t="str">
        <f>IF(Table1[[#This Row],[disputed]]=0, "no dispute", IF(Table1[[#This Row],[dispute_loss]]=0, "won","lost"))</f>
        <v>won</v>
      </c>
      <c r="L749" s="1">
        <v>44078</v>
      </c>
      <c r="M749">
        <v>34</v>
      </c>
      <c r="N749">
        <v>4</v>
      </c>
    </row>
    <row r="750" spans="1:14" x14ac:dyDescent="0.3">
      <c r="A750" t="s">
        <v>11</v>
      </c>
      <c r="B750" t="s">
        <v>50</v>
      </c>
      <c r="C750" t="str">
        <f>VLOOKUP(Table1[[#This Row],[customer_ID]],'Company Names'!A:B,2,0)</f>
        <v>Rutherford, McGlynn and Kling</v>
      </c>
      <c r="D750">
        <v>3090692385</v>
      </c>
      <c r="E750" s="1">
        <v>44157</v>
      </c>
      <c r="F750" s="1">
        <v>44187</v>
      </c>
      <c r="G750">
        <v>8968</v>
      </c>
      <c r="H750">
        <v>0</v>
      </c>
      <c r="I750" t="str">
        <f>IF(Table1[[#This Row],[disputed]]=1,"Yes","No")</f>
        <v>No</v>
      </c>
      <c r="J750">
        <v>0</v>
      </c>
      <c r="K750" t="str">
        <f>IF(Table1[[#This Row],[disputed]]=0, "no dispute", IF(Table1[[#This Row],[dispute_loss]]=0, "won","lost"))</f>
        <v>no dispute</v>
      </c>
      <c r="L750" s="1">
        <v>44189</v>
      </c>
      <c r="M750">
        <v>32</v>
      </c>
      <c r="N750">
        <v>2</v>
      </c>
    </row>
    <row r="751" spans="1:14" x14ac:dyDescent="0.3">
      <c r="A751" t="s">
        <v>17</v>
      </c>
      <c r="B751" t="s">
        <v>52</v>
      </c>
      <c r="C751" t="str">
        <f>VLOOKUP(Table1[[#This Row],[customer_ID]],'Company Names'!A:B,2,0)</f>
        <v>Barrows, Kessler and Howe</v>
      </c>
      <c r="D751">
        <v>3091329049</v>
      </c>
      <c r="E751" s="1">
        <v>44233</v>
      </c>
      <c r="F751" s="1">
        <v>44263</v>
      </c>
      <c r="G751">
        <v>9159</v>
      </c>
      <c r="H751">
        <v>1</v>
      </c>
      <c r="I751" t="str">
        <f>IF(Table1[[#This Row],[disputed]]=1,"Yes","No")</f>
        <v>Yes</v>
      </c>
      <c r="J751">
        <v>0</v>
      </c>
      <c r="K751" t="str">
        <f>IF(Table1[[#This Row],[disputed]]=0, "no dispute", IF(Table1[[#This Row],[dispute_loss]]=0, "won","lost"))</f>
        <v>won</v>
      </c>
      <c r="L751" s="1">
        <v>44263</v>
      </c>
      <c r="M751">
        <v>30</v>
      </c>
      <c r="N751">
        <v>0</v>
      </c>
    </row>
    <row r="752" spans="1:14" x14ac:dyDescent="0.3">
      <c r="A752" t="s">
        <v>17</v>
      </c>
      <c r="B752" t="s">
        <v>18</v>
      </c>
      <c r="C752" t="str">
        <f>VLOOKUP(Table1[[#This Row],[customer_ID]],'Company Names'!A:B,2,0)</f>
        <v>Gislason, Rice and Hilpert</v>
      </c>
      <c r="D752">
        <v>3094167273</v>
      </c>
      <c r="E752" s="1">
        <v>44409</v>
      </c>
      <c r="F752" s="1">
        <v>44439</v>
      </c>
      <c r="G752">
        <v>8683</v>
      </c>
      <c r="H752">
        <v>0</v>
      </c>
      <c r="I752" t="str">
        <f>IF(Table1[[#This Row],[disputed]]=1,"Yes","No")</f>
        <v>No</v>
      </c>
      <c r="J752">
        <v>0</v>
      </c>
      <c r="K752" t="str">
        <f>IF(Table1[[#This Row],[disputed]]=0, "no dispute", IF(Table1[[#This Row],[dispute_loss]]=0, "won","lost"))</f>
        <v>no dispute</v>
      </c>
      <c r="L752" s="1">
        <v>44431</v>
      </c>
      <c r="M752">
        <v>22</v>
      </c>
      <c r="N752">
        <v>0</v>
      </c>
    </row>
    <row r="753" spans="1:14" x14ac:dyDescent="0.3">
      <c r="A753" t="s">
        <v>17</v>
      </c>
      <c r="B753" t="s">
        <v>97</v>
      </c>
      <c r="C753" t="str">
        <f>VLOOKUP(Table1[[#This Row],[customer_ID]],'Company Names'!A:B,2,0)</f>
        <v>Kemmer LLC</v>
      </c>
      <c r="D753">
        <v>3097229122</v>
      </c>
      <c r="E753" s="1">
        <v>44294</v>
      </c>
      <c r="F753" s="1">
        <v>44324</v>
      </c>
      <c r="G753">
        <v>5601</v>
      </c>
      <c r="H753">
        <v>1</v>
      </c>
      <c r="I753" t="str">
        <f>IF(Table1[[#This Row],[disputed]]=1,"Yes","No")</f>
        <v>Yes</v>
      </c>
      <c r="J753">
        <v>0</v>
      </c>
      <c r="K753" t="str">
        <f>IF(Table1[[#This Row],[disputed]]=0, "no dispute", IF(Table1[[#This Row],[dispute_loss]]=0, "won","lost"))</f>
        <v>won</v>
      </c>
      <c r="L753" s="1">
        <v>44324</v>
      </c>
      <c r="M753">
        <v>30</v>
      </c>
      <c r="N753">
        <v>0</v>
      </c>
    </row>
    <row r="754" spans="1:14" x14ac:dyDescent="0.3">
      <c r="A754" t="s">
        <v>11</v>
      </c>
      <c r="B754" t="s">
        <v>50</v>
      </c>
      <c r="C754" t="str">
        <f>VLOOKUP(Table1[[#This Row],[customer_ID]],'Company Names'!A:B,2,0)</f>
        <v>Rutherford, McGlynn and Kling</v>
      </c>
      <c r="D754">
        <v>3102041998</v>
      </c>
      <c r="E754" s="1">
        <v>43847</v>
      </c>
      <c r="F754" s="1">
        <v>43877</v>
      </c>
      <c r="G754">
        <v>6999</v>
      </c>
      <c r="H754">
        <v>0</v>
      </c>
      <c r="I754" t="str">
        <f>IF(Table1[[#This Row],[disputed]]=1,"Yes","No")</f>
        <v>No</v>
      </c>
      <c r="J754">
        <v>0</v>
      </c>
      <c r="K754" t="str">
        <f>IF(Table1[[#This Row],[disputed]]=0, "no dispute", IF(Table1[[#This Row],[dispute_loss]]=0, "won","lost"))</f>
        <v>no dispute</v>
      </c>
      <c r="L754" s="1">
        <v>43876</v>
      </c>
      <c r="M754">
        <v>29</v>
      </c>
      <c r="N754">
        <v>0</v>
      </c>
    </row>
    <row r="755" spans="1:14" x14ac:dyDescent="0.3">
      <c r="A755" t="s">
        <v>13</v>
      </c>
      <c r="B755" t="s">
        <v>75</v>
      </c>
      <c r="C755" t="str">
        <f>VLOOKUP(Table1[[#This Row],[customer_ID]],'Company Names'!A:B,2,0)</f>
        <v>Metz, Gottlieb and Effertz</v>
      </c>
      <c r="D755">
        <v>7603025462</v>
      </c>
      <c r="E755" s="1">
        <v>44045</v>
      </c>
      <c r="F755" s="1">
        <v>44075</v>
      </c>
      <c r="G755">
        <v>5806</v>
      </c>
      <c r="H755">
        <v>1</v>
      </c>
      <c r="I755" t="str">
        <f>IF(Table1[[#This Row],[disputed]]=1,"Yes","No")</f>
        <v>Yes</v>
      </c>
      <c r="J755">
        <v>1</v>
      </c>
      <c r="K755" t="str">
        <f>IF(Table1[[#This Row],[disputed]]=0, "no dispute", IF(Table1[[#This Row],[dispute_loss]]=0, "won","lost"))</f>
        <v>lost</v>
      </c>
      <c r="L755" s="1">
        <v>44088</v>
      </c>
      <c r="M755">
        <v>43</v>
      </c>
      <c r="N755">
        <v>13</v>
      </c>
    </row>
    <row r="756" spans="1:14" x14ac:dyDescent="0.3">
      <c r="A756" t="s">
        <v>20</v>
      </c>
      <c r="B756" t="s">
        <v>81</v>
      </c>
      <c r="C756" t="str">
        <f>VLOOKUP(Table1[[#This Row],[customer_ID]],'Company Names'!A:B,2,0)</f>
        <v>Rowe and Sons</v>
      </c>
      <c r="D756">
        <v>3110080050</v>
      </c>
      <c r="E756" s="1">
        <v>44092</v>
      </c>
      <c r="F756" s="1">
        <v>44122</v>
      </c>
      <c r="G756">
        <v>1306</v>
      </c>
      <c r="H756">
        <v>0</v>
      </c>
      <c r="I756" t="str">
        <f>IF(Table1[[#This Row],[disputed]]=1,"Yes","No")</f>
        <v>No</v>
      </c>
      <c r="J756">
        <v>0</v>
      </c>
      <c r="K756" t="str">
        <f>IF(Table1[[#This Row],[disputed]]=0, "no dispute", IF(Table1[[#This Row],[dispute_loss]]=0, "won","lost"))</f>
        <v>no dispute</v>
      </c>
      <c r="L756" s="1">
        <v>44104</v>
      </c>
      <c r="M756">
        <v>12</v>
      </c>
      <c r="N756">
        <v>0</v>
      </c>
    </row>
    <row r="757" spans="1:14" x14ac:dyDescent="0.3">
      <c r="A757" t="s">
        <v>17</v>
      </c>
      <c r="B757" t="s">
        <v>33</v>
      </c>
      <c r="C757" t="str">
        <f>VLOOKUP(Table1[[#This Row],[customer_ID]],'Company Names'!A:B,2,0)</f>
        <v>Grimes - Bode</v>
      </c>
      <c r="D757">
        <v>3110539999</v>
      </c>
      <c r="E757" s="1">
        <v>43920</v>
      </c>
      <c r="F757" s="1">
        <v>43950</v>
      </c>
      <c r="G757">
        <v>3621</v>
      </c>
      <c r="H757">
        <v>1</v>
      </c>
      <c r="I757" t="str">
        <f>IF(Table1[[#This Row],[disputed]]=1,"Yes","No")</f>
        <v>Yes</v>
      </c>
      <c r="J757">
        <v>0</v>
      </c>
      <c r="K757" t="str">
        <f>IF(Table1[[#This Row],[disputed]]=0, "no dispute", IF(Table1[[#This Row],[dispute_loss]]=0, "won","lost"))</f>
        <v>won</v>
      </c>
      <c r="L757" s="1">
        <v>43950</v>
      </c>
      <c r="M757">
        <v>30</v>
      </c>
      <c r="N757">
        <v>0</v>
      </c>
    </row>
    <row r="758" spans="1:14" x14ac:dyDescent="0.3">
      <c r="A758" t="s">
        <v>11</v>
      </c>
      <c r="B758" t="s">
        <v>105</v>
      </c>
      <c r="C758" t="str">
        <f>VLOOKUP(Table1[[#This Row],[customer_ID]],'Company Names'!A:B,2,0)</f>
        <v>Terry - Johns</v>
      </c>
      <c r="D758">
        <v>3110878377</v>
      </c>
      <c r="E758" s="1">
        <v>44366</v>
      </c>
      <c r="F758" s="1">
        <v>44396</v>
      </c>
      <c r="G758">
        <v>3623</v>
      </c>
      <c r="H758">
        <v>0</v>
      </c>
      <c r="I758" t="str">
        <f>IF(Table1[[#This Row],[disputed]]=1,"Yes","No")</f>
        <v>No</v>
      </c>
      <c r="J758">
        <v>0</v>
      </c>
      <c r="K758" t="str">
        <f>IF(Table1[[#This Row],[disputed]]=0, "no dispute", IF(Table1[[#This Row],[dispute_loss]]=0, "won","lost"))</f>
        <v>no dispute</v>
      </c>
      <c r="L758" s="1">
        <v>44389</v>
      </c>
      <c r="M758">
        <v>23</v>
      </c>
      <c r="N758">
        <v>0</v>
      </c>
    </row>
    <row r="759" spans="1:14" x14ac:dyDescent="0.3">
      <c r="A759" t="s">
        <v>20</v>
      </c>
      <c r="B759" t="s">
        <v>81</v>
      </c>
      <c r="C759" t="str">
        <f>VLOOKUP(Table1[[#This Row],[customer_ID]],'Company Names'!A:B,2,0)</f>
        <v>Rowe and Sons</v>
      </c>
      <c r="D759">
        <v>3112379825</v>
      </c>
      <c r="E759" s="1">
        <v>44341</v>
      </c>
      <c r="F759" s="1">
        <v>44371</v>
      </c>
      <c r="G759">
        <v>5160</v>
      </c>
      <c r="H759">
        <v>0</v>
      </c>
      <c r="I759" t="str">
        <f>IF(Table1[[#This Row],[disputed]]=1,"Yes","No")</f>
        <v>No</v>
      </c>
      <c r="J759">
        <v>0</v>
      </c>
      <c r="K759" t="str">
        <f>IF(Table1[[#This Row],[disputed]]=0, "no dispute", IF(Table1[[#This Row],[dispute_loss]]=0, "won","lost"))</f>
        <v>no dispute</v>
      </c>
      <c r="L759" s="1">
        <v>44349</v>
      </c>
      <c r="M759">
        <v>8</v>
      </c>
      <c r="N759">
        <v>0</v>
      </c>
    </row>
    <row r="760" spans="1:14" x14ac:dyDescent="0.3">
      <c r="A760" t="s">
        <v>20</v>
      </c>
      <c r="B760" t="s">
        <v>80</v>
      </c>
      <c r="C760" t="str">
        <f>VLOOKUP(Table1[[#This Row],[customer_ID]],'Company Names'!A:B,2,0)</f>
        <v>Larkin and Sons</v>
      </c>
      <c r="D760">
        <v>3113502518</v>
      </c>
      <c r="E760" s="1">
        <v>44089</v>
      </c>
      <c r="F760" s="1">
        <v>44119</v>
      </c>
      <c r="G760">
        <v>4649</v>
      </c>
      <c r="H760">
        <v>0</v>
      </c>
      <c r="I760" t="str">
        <f>IF(Table1[[#This Row],[disputed]]=1,"Yes","No")</f>
        <v>No</v>
      </c>
      <c r="J760">
        <v>0</v>
      </c>
      <c r="K760" t="str">
        <f>IF(Table1[[#This Row],[disputed]]=0, "no dispute", IF(Table1[[#This Row],[dispute_loss]]=0, "won","lost"))</f>
        <v>no dispute</v>
      </c>
      <c r="L760" s="1">
        <v>44119</v>
      </c>
      <c r="M760">
        <v>30</v>
      </c>
      <c r="N760">
        <v>0</v>
      </c>
    </row>
    <row r="761" spans="1:14" x14ac:dyDescent="0.3">
      <c r="A761" t="s">
        <v>22</v>
      </c>
      <c r="B761" t="s">
        <v>100</v>
      </c>
      <c r="C761" t="str">
        <f>VLOOKUP(Table1[[#This Row],[customer_ID]],'Company Names'!A:B,2,0)</f>
        <v>Stark - Paucek</v>
      </c>
      <c r="D761">
        <v>3115534110</v>
      </c>
      <c r="E761" s="1">
        <v>44347</v>
      </c>
      <c r="F761" s="1">
        <v>44377</v>
      </c>
      <c r="G761">
        <v>7066</v>
      </c>
      <c r="H761">
        <v>1</v>
      </c>
      <c r="I761" t="str">
        <f>IF(Table1[[#This Row],[disputed]]=1,"Yes","No")</f>
        <v>Yes</v>
      </c>
      <c r="J761">
        <v>0</v>
      </c>
      <c r="K761" t="str">
        <f>IF(Table1[[#This Row],[disputed]]=0, "no dispute", IF(Table1[[#This Row],[dispute_loss]]=0, "won","lost"))</f>
        <v>won</v>
      </c>
      <c r="L761" s="1">
        <v>44373</v>
      </c>
      <c r="M761">
        <v>26</v>
      </c>
      <c r="N761">
        <v>0</v>
      </c>
    </row>
    <row r="762" spans="1:14" x14ac:dyDescent="0.3">
      <c r="A762" t="s">
        <v>20</v>
      </c>
      <c r="B762" t="s">
        <v>80</v>
      </c>
      <c r="C762" t="str">
        <f>VLOOKUP(Table1[[#This Row],[customer_ID]],'Company Names'!A:B,2,0)</f>
        <v>Larkin and Sons</v>
      </c>
      <c r="D762">
        <v>3121730234</v>
      </c>
      <c r="E762" s="1">
        <v>44109</v>
      </c>
      <c r="F762" s="1">
        <v>44139</v>
      </c>
      <c r="G762">
        <v>4887</v>
      </c>
      <c r="H762">
        <v>0</v>
      </c>
      <c r="I762" t="str">
        <f>IF(Table1[[#This Row],[disputed]]=1,"Yes","No")</f>
        <v>No</v>
      </c>
      <c r="J762">
        <v>0</v>
      </c>
      <c r="K762" t="str">
        <f>IF(Table1[[#This Row],[disputed]]=0, "no dispute", IF(Table1[[#This Row],[dispute_loss]]=0, "won","lost"))</f>
        <v>no dispute</v>
      </c>
      <c r="L762" s="1">
        <v>44130</v>
      </c>
      <c r="M762">
        <v>21</v>
      </c>
      <c r="N762">
        <v>0</v>
      </c>
    </row>
    <row r="763" spans="1:14" x14ac:dyDescent="0.3">
      <c r="A763" t="s">
        <v>20</v>
      </c>
      <c r="B763" t="s">
        <v>81</v>
      </c>
      <c r="C763" t="str">
        <f>VLOOKUP(Table1[[#This Row],[customer_ID]],'Company Names'!A:B,2,0)</f>
        <v>Rowe and Sons</v>
      </c>
      <c r="D763">
        <v>3123420222</v>
      </c>
      <c r="E763" s="1">
        <v>44015</v>
      </c>
      <c r="F763" s="1">
        <v>44045</v>
      </c>
      <c r="G763">
        <v>2541</v>
      </c>
      <c r="H763">
        <v>0</v>
      </c>
      <c r="I763" t="str">
        <f>IF(Table1[[#This Row],[disputed]]=1,"Yes","No")</f>
        <v>No</v>
      </c>
      <c r="J763">
        <v>0</v>
      </c>
      <c r="K763" t="str">
        <f>IF(Table1[[#This Row],[disputed]]=0, "no dispute", IF(Table1[[#This Row],[dispute_loss]]=0, "won","lost"))</f>
        <v>no dispute</v>
      </c>
      <c r="L763" s="1">
        <v>44023</v>
      </c>
      <c r="M763">
        <v>8</v>
      </c>
      <c r="N763">
        <v>0</v>
      </c>
    </row>
    <row r="764" spans="1:14" x14ac:dyDescent="0.3">
      <c r="A764" t="s">
        <v>11</v>
      </c>
      <c r="B764" t="s">
        <v>110</v>
      </c>
      <c r="C764" t="str">
        <f>VLOOKUP(Table1[[#This Row],[customer_ID]],'Company Names'!A:B,2,0)</f>
        <v>Hoppe, Rath and Stanton</v>
      </c>
      <c r="D764">
        <v>3138040805</v>
      </c>
      <c r="E764" s="1">
        <v>44106</v>
      </c>
      <c r="F764" s="1">
        <v>44136</v>
      </c>
      <c r="G764">
        <v>7521</v>
      </c>
      <c r="H764">
        <v>0</v>
      </c>
      <c r="I764" t="str">
        <f>IF(Table1[[#This Row],[disputed]]=1,"Yes","No")</f>
        <v>No</v>
      </c>
      <c r="J764">
        <v>0</v>
      </c>
      <c r="K764" t="str">
        <f>IF(Table1[[#This Row],[disputed]]=0, "no dispute", IF(Table1[[#This Row],[dispute_loss]]=0, "won","lost"))</f>
        <v>no dispute</v>
      </c>
      <c r="L764" s="1">
        <v>44136</v>
      </c>
      <c r="M764">
        <v>30</v>
      </c>
      <c r="N764">
        <v>0</v>
      </c>
    </row>
    <row r="765" spans="1:14" x14ac:dyDescent="0.3">
      <c r="A765" t="s">
        <v>22</v>
      </c>
      <c r="B765" t="s">
        <v>96</v>
      </c>
      <c r="C765" t="str">
        <f>VLOOKUP(Table1[[#This Row],[customer_ID]],'Company Names'!A:B,2,0)</f>
        <v>Schuppe Inc</v>
      </c>
      <c r="D765">
        <v>3141193941</v>
      </c>
      <c r="E765" s="1">
        <v>44205</v>
      </c>
      <c r="F765" s="1">
        <v>44235</v>
      </c>
      <c r="G765">
        <v>6581</v>
      </c>
      <c r="H765">
        <v>0</v>
      </c>
      <c r="I765" t="str">
        <f>IF(Table1[[#This Row],[disputed]]=1,"Yes","No")</f>
        <v>No</v>
      </c>
      <c r="J765">
        <v>0</v>
      </c>
      <c r="K765" t="str">
        <f>IF(Table1[[#This Row],[disputed]]=0, "no dispute", IF(Table1[[#This Row],[dispute_loss]]=0, "won","lost"))</f>
        <v>no dispute</v>
      </c>
      <c r="L765" s="1">
        <v>44230</v>
      </c>
      <c r="M765">
        <v>25</v>
      </c>
      <c r="N765">
        <v>0</v>
      </c>
    </row>
    <row r="766" spans="1:14" x14ac:dyDescent="0.3">
      <c r="A766" t="s">
        <v>17</v>
      </c>
      <c r="B766" t="s">
        <v>18</v>
      </c>
      <c r="C766" t="str">
        <f>VLOOKUP(Table1[[#This Row],[customer_ID]],'Company Names'!A:B,2,0)</f>
        <v>Gislason, Rice and Hilpert</v>
      </c>
      <c r="D766">
        <v>3146057306</v>
      </c>
      <c r="E766" s="1">
        <v>44051</v>
      </c>
      <c r="F766" s="1">
        <v>44081</v>
      </c>
      <c r="G766">
        <v>7800</v>
      </c>
      <c r="H766">
        <v>0</v>
      </c>
      <c r="I766" t="str">
        <f>IF(Table1[[#This Row],[disputed]]=1,"Yes","No")</f>
        <v>No</v>
      </c>
      <c r="J766">
        <v>0</v>
      </c>
      <c r="K766" t="str">
        <f>IF(Table1[[#This Row],[disputed]]=0, "no dispute", IF(Table1[[#This Row],[dispute_loss]]=0, "won","lost"))</f>
        <v>no dispute</v>
      </c>
      <c r="L766" s="1">
        <v>44069</v>
      </c>
      <c r="M766">
        <v>18</v>
      </c>
      <c r="N766">
        <v>0</v>
      </c>
    </row>
    <row r="767" spans="1:14" x14ac:dyDescent="0.3">
      <c r="A767" t="s">
        <v>17</v>
      </c>
      <c r="B767" t="s">
        <v>40</v>
      </c>
      <c r="C767" t="str">
        <f>VLOOKUP(Table1[[#This Row],[customer_ID]],'Company Names'!A:B,2,0)</f>
        <v>Nolan - Bayer</v>
      </c>
      <c r="D767">
        <v>3148320908</v>
      </c>
      <c r="E767" s="1">
        <v>44500</v>
      </c>
      <c r="F767" s="1">
        <v>44530</v>
      </c>
      <c r="G767">
        <v>5648</v>
      </c>
      <c r="H767">
        <v>0</v>
      </c>
      <c r="I767" t="str">
        <f>IF(Table1[[#This Row],[disputed]]=1,"Yes","No")</f>
        <v>No</v>
      </c>
      <c r="J767">
        <v>0</v>
      </c>
      <c r="K767" t="str">
        <f>IF(Table1[[#This Row],[disputed]]=0, "no dispute", IF(Table1[[#This Row],[dispute_loss]]=0, "won","lost"))</f>
        <v>no dispute</v>
      </c>
      <c r="L767" s="1">
        <v>44528</v>
      </c>
      <c r="M767">
        <v>28</v>
      </c>
      <c r="N767">
        <v>0</v>
      </c>
    </row>
    <row r="768" spans="1:14" x14ac:dyDescent="0.3">
      <c r="A768" t="s">
        <v>13</v>
      </c>
      <c r="B768" t="s">
        <v>27</v>
      </c>
      <c r="C768" t="str">
        <f>VLOOKUP(Table1[[#This Row],[customer_ID]],'Company Names'!A:B,2,0)</f>
        <v>Ryan Inc</v>
      </c>
      <c r="D768">
        <v>3148914031</v>
      </c>
      <c r="E768" s="1">
        <v>43889</v>
      </c>
      <c r="F768" s="1">
        <v>43919</v>
      </c>
      <c r="G768">
        <v>7891</v>
      </c>
      <c r="H768">
        <v>0</v>
      </c>
      <c r="I768" t="str">
        <f>IF(Table1[[#This Row],[disputed]]=1,"Yes","No")</f>
        <v>No</v>
      </c>
      <c r="J768">
        <v>0</v>
      </c>
      <c r="K768" t="str">
        <f>IF(Table1[[#This Row],[disputed]]=0, "no dispute", IF(Table1[[#This Row],[dispute_loss]]=0, "won","lost"))</f>
        <v>no dispute</v>
      </c>
      <c r="L768" s="1">
        <v>43904</v>
      </c>
      <c r="M768">
        <v>15</v>
      </c>
      <c r="N768">
        <v>0</v>
      </c>
    </row>
    <row r="769" spans="1:14" x14ac:dyDescent="0.3">
      <c r="A769" t="s">
        <v>11</v>
      </c>
      <c r="B769" t="s">
        <v>39</v>
      </c>
      <c r="C769" t="str">
        <f>VLOOKUP(Table1[[#This Row],[customer_ID]],'Company Names'!A:B,2,0)</f>
        <v>Schmitt Inc</v>
      </c>
      <c r="D769">
        <v>3148980303</v>
      </c>
      <c r="E769" s="1">
        <v>43968</v>
      </c>
      <c r="F769" s="1">
        <v>43998</v>
      </c>
      <c r="G769">
        <v>8220</v>
      </c>
      <c r="H769">
        <v>0</v>
      </c>
      <c r="I769" t="str">
        <f>IF(Table1[[#This Row],[disputed]]=1,"Yes","No")</f>
        <v>No</v>
      </c>
      <c r="J769">
        <v>0</v>
      </c>
      <c r="K769" t="str">
        <f>IF(Table1[[#This Row],[disputed]]=0, "no dispute", IF(Table1[[#This Row],[dispute_loss]]=0, "won","lost"))</f>
        <v>no dispute</v>
      </c>
      <c r="L769" s="1">
        <v>43997</v>
      </c>
      <c r="M769">
        <v>29</v>
      </c>
      <c r="N769">
        <v>0</v>
      </c>
    </row>
    <row r="770" spans="1:14" x14ac:dyDescent="0.3">
      <c r="A770" t="s">
        <v>20</v>
      </c>
      <c r="B770" t="s">
        <v>80</v>
      </c>
      <c r="C770" t="str">
        <f>VLOOKUP(Table1[[#This Row],[customer_ID]],'Company Names'!A:B,2,0)</f>
        <v>Larkin and Sons</v>
      </c>
      <c r="D770">
        <v>3153726272</v>
      </c>
      <c r="E770" s="1">
        <v>44216</v>
      </c>
      <c r="F770" s="1">
        <v>44246</v>
      </c>
      <c r="G770">
        <v>6543</v>
      </c>
      <c r="H770">
        <v>0</v>
      </c>
      <c r="I770" t="str">
        <f>IF(Table1[[#This Row],[disputed]]=1,"Yes","No")</f>
        <v>No</v>
      </c>
      <c r="J770">
        <v>0</v>
      </c>
      <c r="K770" t="str">
        <f>IF(Table1[[#This Row],[disputed]]=0, "no dispute", IF(Table1[[#This Row],[dispute_loss]]=0, "won","lost"))</f>
        <v>no dispute</v>
      </c>
      <c r="L770" s="1">
        <v>44237</v>
      </c>
      <c r="M770">
        <v>21</v>
      </c>
      <c r="N770">
        <v>0</v>
      </c>
    </row>
    <row r="771" spans="1:14" x14ac:dyDescent="0.3">
      <c r="A771" t="s">
        <v>13</v>
      </c>
      <c r="B771" t="s">
        <v>27</v>
      </c>
      <c r="C771" t="str">
        <f>VLOOKUP(Table1[[#This Row],[customer_ID]],'Company Names'!A:B,2,0)</f>
        <v>Ryan Inc</v>
      </c>
      <c r="D771">
        <v>847327295</v>
      </c>
      <c r="E771" s="1">
        <v>44047</v>
      </c>
      <c r="F771" s="1">
        <v>44077</v>
      </c>
      <c r="G771">
        <v>7295</v>
      </c>
      <c r="H771">
        <v>1</v>
      </c>
      <c r="I771" t="str">
        <f>IF(Table1[[#This Row],[disputed]]=1,"Yes","No")</f>
        <v>Yes</v>
      </c>
      <c r="J771">
        <v>0</v>
      </c>
      <c r="K771" t="str">
        <f>IF(Table1[[#This Row],[disputed]]=0, "no dispute", IF(Table1[[#This Row],[dispute_loss]]=0, "won","lost"))</f>
        <v>won</v>
      </c>
      <c r="L771" s="1">
        <v>44083</v>
      </c>
      <c r="M771">
        <v>36</v>
      </c>
      <c r="N771">
        <v>6</v>
      </c>
    </row>
    <row r="772" spans="1:14" x14ac:dyDescent="0.3">
      <c r="A772" t="s">
        <v>22</v>
      </c>
      <c r="B772" t="s">
        <v>86</v>
      </c>
      <c r="C772" t="str">
        <f>VLOOKUP(Table1[[#This Row],[customer_ID]],'Company Names'!A:B,2,0)</f>
        <v>Langosh - Luettgen</v>
      </c>
      <c r="D772">
        <v>3155625555</v>
      </c>
      <c r="E772" s="1">
        <v>44322</v>
      </c>
      <c r="F772" s="1">
        <v>44352</v>
      </c>
      <c r="G772">
        <v>4172</v>
      </c>
      <c r="H772">
        <v>0</v>
      </c>
      <c r="I772" t="str">
        <f>IF(Table1[[#This Row],[disputed]]=1,"Yes","No")</f>
        <v>No</v>
      </c>
      <c r="J772">
        <v>0</v>
      </c>
      <c r="K772" t="str">
        <f>IF(Table1[[#This Row],[disputed]]=0, "no dispute", IF(Table1[[#This Row],[dispute_loss]]=0, "won","lost"))</f>
        <v>no dispute</v>
      </c>
      <c r="L772" s="1">
        <v>44325</v>
      </c>
      <c r="M772">
        <v>3</v>
      </c>
      <c r="N772">
        <v>0</v>
      </c>
    </row>
    <row r="773" spans="1:14" x14ac:dyDescent="0.3">
      <c r="A773" t="s">
        <v>11</v>
      </c>
      <c r="B773" t="s">
        <v>76</v>
      </c>
      <c r="C773" t="str">
        <f>VLOOKUP(Table1[[#This Row],[customer_ID]],'Company Names'!A:B,2,0)</f>
        <v>Graham, D'Amore and Tromp</v>
      </c>
      <c r="D773">
        <v>3155920868</v>
      </c>
      <c r="E773" s="1">
        <v>44051</v>
      </c>
      <c r="F773" s="1">
        <v>44081</v>
      </c>
      <c r="G773">
        <v>5374</v>
      </c>
      <c r="H773">
        <v>0</v>
      </c>
      <c r="I773" t="str">
        <f>IF(Table1[[#This Row],[disputed]]=1,"Yes","No")</f>
        <v>No</v>
      </c>
      <c r="J773">
        <v>0</v>
      </c>
      <c r="K773" t="str">
        <f>IF(Table1[[#This Row],[disputed]]=0, "no dispute", IF(Table1[[#This Row],[dispute_loss]]=0, "won","lost"))</f>
        <v>no dispute</v>
      </c>
      <c r="L773" s="1">
        <v>44078</v>
      </c>
      <c r="M773">
        <v>27</v>
      </c>
      <c r="N773">
        <v>0</v>
      </c>
    </row>
    <row r="774" spans="1:14" x14ac:dyDescent="0.3">
      <c r="A774" t="s">
        <v>22</v>
      </c>
      <c r="B774" t="s">
        <v>82</v>
      </c>
      <c r="C774" t="str">
        <f>VLOOKUP(Table1[[#This Row],[customer_ID]],'Company Names'!A:B,2,0)</f>
        <v>Veum, Erdman and Zieme</v>
      </c>
      <c r="D774">
        <v>3158139891</v>
      </c>
      <c r="E774" s="1">
        <v>44041</v>
      </c>
      <c r="F774" s="1">
        <v>44071</v>
      </c>
      <c r="G774">
        <v>3259</v>
      </c>
      <c r="H774">
        <v>0</v>
      </c>
      <c r="I774" t="str">
        <f>IF(Table1[[#This Row],[disputed]]=1,"Yes","No")</f>
        <v>No</v>
      </c>
      <c r="J774">
        <v>0</v>
      </c>
      <c r="K774" t="str">
        <f>IF(Table1[[#This Row],[disputed]]=0, "no dispute", IF(Table1[[#This Row],[dispute_loss]]=0, "won","lost"))</f>
        <v>no dispute</v>
      </c>
      <c r="L774" s="1">
        <v>44059</v>
      </c>
      <c r="M774">
        <v>18</v>
      </c>
      <c r="N774">
        <v>0</v>
      </c>
    </row>
    <row r="775" spans="1:14" x14ac:dyDescent="0.3">
      <c r="A775" t="s">
        <v>17</v>
      </c>
      <c r="B775" t="s">
        <v>34</v>
      </c>
      <c r="C775" t="str">
        <f>VLOOKUP(Table1[[#This Row],[customer_ID]],'Company Names'!A:B,2,0)</f>
        <v>Rosenbaum LLC</v>
      </c>
      <c r="D775">
        <v>3160080084</v>
      </c>
      <c r="E775" s="1">
        <v>44302</v>
      </c>
      <c r="F775" s="1">
        <v>44332</v>
      </c>
      <c r="G775">
        <v>7186</v>
      </c>
      <c r="H775">
        <v>0</v>
      </c>
      <c r="I775" t="str">
        <f>IF(Table1[[#This Row],[disputed]]=1,"Yes","No")</f>
        <v>No</v>
      </c>
      <c r="J775">
        <v>0</v>
      </c>
      <c r="K775" t="str">
        <f>IF(Table1[[#This Row],[disputed]]=0, "no dispute", IF(Table1[[#This Row],[dispute_loss]]=0, "won","lost"))</f>
        <v>no dispute</v>
      </c>
      <c r="L775" s="1">
        <v>44340</v>
      </c>
      <c r="M775">
        <v>38</v>
      </c>
      <c r="N775">
        <v>8</v>
      </c>
    </row>
    <row r="776" spans="1:14" x14ac:dyDescent="0.3">
      <c r="A776" t="s">
        <v>22</v>
      </c>
      <c r="B776" t="s">
        <v>24</v>
      </c>
      <c r="C776" t="str">
        <f>VLOOKUP(Table1[[#This Row],[customer_ID]],'Company Names'!A:B,2,0)</f>
        <v>Turcotte, Wolff and Lynch</v>
      </c>
      <c r="D776">
        <v>3161602616</v>
      </c>
      <c r="E776" s="1">
        <v>43919</v>
      </c>
      <c r="F776" s="1">
        <v>43949</v>
      </c>
      <c r="G776">
        <v>7928</v>
      </c>
      <c r="H776">
        <v>0</v>
      </c>
      <c r="I776" t="str">
        <f>IF(Table1[[#This Row],[disputed]]=1,"Yes","No")</f>
        <v>No</v>
      </c>
      <c r="J776">
        <v>0</v>
      </c>
      <c r="K776" t="str">
        <f>IF(Table1[[#This Row],[disputed]]=0, "no dispute", IF(Table1[[#This Row],[dispute_loss]]=0, "won","lost"))</f>
        <v>no dispute</v>
      </c>
      <c r="L776" s="1">
        <v>43957</v>
      </c>
      <c r="M776">
        <v>38</v>
      </c>
      <c r="N776">
        <v>8</v>
      </c>
    </row>
    <row r="777" spans="1:14" x14ac:dyDescent="0.3">
      <c r="A777" t="s">
        <v>11</v>
      </c>
      <c r="B777" t="s">
        <v>79</v>
      </c>
      <c r="C777" t="str">
        <f>VLOOKUP(Table1[[#This Row],[customer_ID]],'Company Names'!A:B,2,0)</f>
        <v>Sauer - Parisian</v>
      </c>
      <c r="D777">
        <v>3162263646</v>
      </c>
      <c r="E777" s="1">
        <v>44103</v>
      </c>
      <c r="F777" s="1">
        <v>44133</v>
      </c>
      <c r="G777">
        <v>9091</v>
      </c>
      <c r="H777">
        <v>0</v>
      </c>
      <c r="I777" t="str">
        <f>IF(Table1[[#This Row],[disputed]]=1,"Yes","No")</f>
        <v>No</v>
      </c>
      <c r="J777">
        <v>0</v>
      </c>
      <c r="K777" t="str">
        <f>IF(Table1[[#This Row],[disputed]]=0, "no dispute", IF(Table1[[#This Row],[dispute_loss]]=0, "won","lost"))</f>
        <v>no dispute</v>
      </c>
      <c r="L777" s="1">
        <v>44123</v>
      </c>
      <c r="M777">
        <v>20</v>
      </c>
      <c r="N777">
        <v>0</v>
      </c>
    </row>
    <row r="778" spans="1:14" x14ac:dyDescent="0.3">
      <c r="A778" t="s">
        <v>13</v>
      </c>
      <c r="B778" t="s">
        <v>70</v>
      </c>
      <c r="C778" t="str">
        <f>VLOOKUP(Table1[[#This Row],[customer_ID]],'Company Names'!A:B,2,0)</f>
        <v>Gutkowski, Koch and Gleason</v>
      </c>
      <c r="D778">
        <v>8193753679</v>
      </c>
      <c r="E778" s="1">
        <v>44047</v>
      </c>
      <c r="F778" s="1">
        <v>44077</v>
      </c>
      <c r="G778">
        <v>6965</v>
      </c>
      <c r="H778">
        <v>1</v>
      </c>
      <c r="I778" t="str">
        <f>IF(Table1[[#This Row],[disputed]]=1,"Yes","No")</f>
        <v>Yes</v>
      </c>
      <c r="J778">
        <v>0</v>
      </c>
      <c r="K778" t="str">
        <f>IF(Table1[[#This Row],[disputed]]=0, "no dispute", IF(Table1[[#This Row],[dispute_loss]]=0, "won","lost"))</f>
        <v>won</v>
      </c>
      <c r="L778" s="1">
        <v>44087</v>
      </c>
      <c r="M778">
        <v>40</v>
      </c>
      <c r="N778">
        <v>10</v>
      </c>
    </row>
    <row r="779" spans="1:14" x14ac:dyDescent="0.3">
      <c r="A779" t="s">
        <v>13</v>
      </c>
      <c r="B779" t="s">
        <v>56</v>
      </c>
      <c r="C779" t="str">
        <f>VLOOKUP(Table1[[#This Row],[customer_ID]],'Company Names'!A:B,2,0)</f>
        <v>Nader - Dooley</v>
      </c>
      <c r="D779">
        <v>6265467648</v>
      </c>
      <c r="E779" s="1">
        <v>44050</v>
      </c>
      <c r="F779" s="1">
        <v>44080</v>
      </c>
      <c r="G779">
        <v>5119</v>
      </c>
      <c r="H779">
        <v>1</v>
      </c>
      <c r="I779" t="str">
        <f>IF(Table1[[#This Row],[disputed]]=1,"Yes","No")</f>
        <v>Yes</v>
      </c>
      <c r="J779">
        <v>0</v>
      </c>
      <c r="K779" t="str">
        <f>IF(Table1[[#This Row],[disputed]]=0, "no dispute", IF(Table1[[#This Row],[dispute_loss]]=0, "won","lost"))</f>
        <v>won</v>
      </c>
      <c r="L779" s="1">
        <v>44074</v>
      </c>
      <c r="M779">
        <v>24</v>
      </c>
      <c r="N779">
        <v>0</v>
      </c>
    </row>
    <row r="780" spans="1:14" x14ac:dyDescent="0.3">
      <c r="A780" t="s">
        <v>17</v>
      </c>
      <c r="B780" t="s">
        <v>33</v>
      </c>
      <c r="C780" t="str">
        <f>VLOOKUP(Table1[[#This Row],[customer_ID]],'Company Names'!A:B,2,0)</f>
        <v>Grimes - Bode</v>
      </c>
      <c r="D780">
        <v>3168924777</v>
      </c>
      <c r="E780" s="1">
        <v>44311</v>
      </c>
      <c r="F780" s="1">
        <v>44341</v>
      </c>
      <c r="G780">
        <v>7288</v>
      </c>
      <c r="H780">
        <v>1</v>
      </c>
      <c r="I780" t="str">
        <f>IF(Table1[[#This Row],[disputed]]=1,"Yes","No")</f>
        <v>Yes</v>
      </c>
      <c r="J780">
        <v>0</v>
      </c>
      <c r="K780" t="str">
        <f>IF(Table1[[#This Row],[disputed]]=0, "no dispute", IF(Table1[[#This Row],[dispute_loss]]=0, "won","lost"))</f>
        <v>won</v>
      </c>
      <c r="L780" s="1">
        <v>44329</v>
      </c>
      <c r="M780">
        <v>18</v>
      </c>
      <c r="N780">
        <v>0</v>
      </c>
    </row>
    <row r="781" spans="1:14" x14ac:dyDescent="0.3">
      <c r="A781" t="s">
        <v>22</v>
      </c>
      <c r="B781" t="s">
        <v>65</v>
      </c>
      <c r="C781" t="str">
        <f>VLOOKUP(Table1[[#This Row],[customer_ID]],'Company Names'!A:B,2,0)</f>
        <v>Leuschke, Hermann and Zieme</v>
      </c>
      <c r="D781">
        <v>3170339882</v>
      </c>
      <c r="E781" s="1">
        <v>43897</v>
      </c>
      <c r="F781" s="1">
        <v>43927</v>
      </c>
      <c r="G781">
        <v>6224</v>
      </c>
      <c r="H781">
        <v>0</v>
      </c>
      <c r="I781" t="str">
        <f>IF(Table1[[#This Row],[disputed]]=1,"Yes","No")</f>
        <v>No</v>
      </c>
      <c r="J781">
        <v>0</v>
      </c>
      <c r="K781" t="str">
        <f>IF(Table1[[#This Row],[disputed]]=0, "no dispute", IF(Table1[[#This Row],[dispute_loss]]=0, "won","lost"))</f>
        <v>no dispute</v>
      </c>
      <c r="L781" s="1">
        <v>43926</v>
      </c>
      <c r="M781">
        <v>29</v>
      </c>
      <c r="N781">
        <v>0</v>
      </c>
    </row>
    <row r="782" spans="1:14" x14ac:dyDescent="0.3">
      <c r="A782" t="s">
        <v>11</v>
      </c>
      <c r="B782" t="s">
        <v>57</v>
      </c>
      <c r="C782" t="str">
        <f>VLOOKUP(Table1[[#This Row],[customer_ID]],'Company Names'!A:B,2,0)</f>
        <v>Koch LLC</v>
      </c>
      <c r="D782">
        <v>3171200707</v>
      </c>
      <c r="E782" s="1">
        <v>44195</v>
      </c>
      <c r="F782" s="1">
        <v>44225</v>
      </c>
      <c r="G782">
        <v>6193</v>
      </c>
      <c r="H782">
        <v>0</v>
      </c>
      <c r="I782" t="str">
        <f>IF(Table1[[#This Row],[disputed]]=1,"Yes","No")</f>
        <v>No</v>
      </c>
      <c r="J782">
        <v>0</v>
      </c>
      <c r="K782" t="str">
        <f>IF(Table1[[#This Row],[disputed]]=0, "no dispute", IF(Table1[[#This Row],[dispute_loss]]=0, "won","lost"))</f>
        <v>no dispute</v>
      </c>
      <c r="L782" s="1">
        <v>44243</v>
      </c>
      <c r="M782">
        <v>48</v>
      </c>
      <c r="N782">
        <v>18</v>
      </c>
    </row>
    <row r="783" spans="1:14" x14ac:dyDescent="0.3">
      <c r="A783" t="s">
        <v>20</v>
      </c>
      <c r="B783" t="s">
        <v>25</v>
      </c>
      <c r="C783" t="str">
        <f>VLOOKUP(Table1[[#This Row],[customer_ID]],'Company Names'!A:B,2,0)</f>
        <v>Homenick - Tromp</v>
      </c>
      <c r="D783">
        <v>3177584497</v>
      </c>
      <c r="E783" s="1">
        <v>44054</v>
      </c>
      <c r="F783" s="1">
        <v>44084</v>
      </c>
      <c r="G783">
        <v>2304</v>
      </c>
      <c r="H783">
        <v>0</v>
      </c>
      <c r="I783" t="str">
        <f>IF(Table1[[#This Row],[disputed]]=1,"Yes","No")</f>
        <v>No</v>
      </c>
      <c r="J783">
        <v>0</v>
      </c>
      <c r="K783" t="str">
        <f>IF(Table1[[#This Row],[disputed]]=0, "no dispute", IF(Table1[[#This Row],[dispute_loss]]=0, "won","lost"))</f>
        <v>no dispute</v>
      </c>
      <c r="L783" s="1">
        <v>44080</v>
      </c>
      <c r="M783">
        <v>26</v>
      </c>
      <c r="N783">
        <v>0</v>
      </c>
    </row>
    <row r="784" spans="1:14" x14ac:dyDescent="0.3">
      <c r="A784" t="s">
        <v>17</v>
      </c>
      <c r="B784" t="s">
        <v>37</v>
      </c>
      <c r="C784" t="str">
        <f>VLOOKUP(Table1[[#This Row],[customer_ID]],'Company Names'!A:B,2,0)</f>
        <v>Morissette LLC</v>
      </c>
      <c r="D784">
        <v>3180169613</v>
      </c>
      <c r="E784" s="1">
        <v>43998</v>
      </c>
      <c r="F784" s="1">
        <v>44028</v>
      </c>
      <c r="G784">
        <v>6551</v>
      </c>
      <c r="H784">
        <v>0</v>
      </c>
      <c r="I784" t="str">
        <f>IF(Table1[[#This Row],[disputed]]=1,"Yes","No")</f>
        <v>No</v>
      </c>
      <c r="J784">
        <v>0</v>
      </c>
      <c r="K784" t="str">
        <f>IF(Table1[[#This Row],[disputed]]=0, "no dispute", IF(Table1[[#This Row],[dispute_loss]]=0, "won","lost"))</f>
        <v>no dispute</v>
      </c>
      <c r="L784" s="1">
        <v>44018</v>
      </c>
      <c r="M784">
        <v>20</v>
      </c>
      <c r="N784">
        <v>0</v>
      </c>
    </row>
    <row r="785" spans="1:14" x14ac:dyDescent="0.3">
      <c r="A785" t="s">
        <v>13</v>
      </c>
      <c r="B785" t="s">
        <v>83</v>
      </c>
      <c r="C785" t="str">
        <f>VLOOKUP(Table1[[#This Row],[customer_ID]],'Company Names'!A:B,2,0)</f>
        <v>Conroy - Friesen</v>
      </c>
      <c r="D785">
        <v>3191043730</v>
      </c>
      <c r="E785" s="1">
        <v>44137</v>
      </c>
      <c r="F785" s="1">
        <v>44167</v>
      </c>
      <c r="G785">
        <v>6157</v>
      </c>
      <c r="H785">
        <v>0</v>
      </c>
      <c r="I785" t="str">
        <f>IF(Table1[[#This Row],[disputed]]=1,"Yes","No")</f>
        <v>No</v>
      </c>
      <c r="J785">
        <v>0</v>
      </c>
      <c r="K785" t="str">
        <f>IF(Table1[[#This Row],[disputed]]=0, "no dispute", IF(Table1[[#This Row],[dispute_loss]]=0, "won","lost"))</f>
        <v>no dispute</v>
      </c>
      <c r="L785" s="1">
        <v>44153</v>
      </c>
      <c r="M785">
        <v>16</v>
      </c>
      <c r="N785">
        <v>0</v>
      </c>
    </row>
    <row r="786" spans="1:14" x14ac:dyDescent="0.3">
      <c r="A786" t="s">
        <v>17</v>
      </c>
      <c r="B786" t="s">
        <v>33</v>
      </c>
      <c r="C786" t="str">
        <f>VLOOKUP(Table1[[#This Row],[customer_ID]],'Company Names'!A:B,2,0)</f>
        <v>Grimes - Bode</v>
      </c>
      <c r="D786">
        <v>3191622040</v>
      </c>
      <c r="E786" s="1">
        <v>44341</v>
      </c>
      <c r="F786" s="1">
        <v>44371</v>
      </c>
      <c r="G786">
        <v>9664</v>
      </c>
      <c r="H786">
        <v>1</v>
      </c>
      <c r="I786" t="str">
        <f>IF(Table1[[#This Row],[disputed]]=1,"Yes","No")</f>
        <v>Yes</v>
      </c>
      <c r="J786">
        <v>0</v>
      </c>
      <c r="K786" t="str">
        <f>IF(Table1[[#This Row],[disputed]]=0, "no dispute", IF(Table1[[#This Row],[dispute_loss]]=0, "won","lost"))</f>
        <v>won</v>
      </c>
      <c r="L786" s="1">
        <v>44357</v>
      </c>
      <c r="M786">
        <v>16</v>
      </c>
      <c r="N786">
        <v>0</v>
      </c>
    </row>
    <row r="787" spans="1:14" x14ac:dyDescent="0.3">
      <c r="A787" t="s">
        <v>20</v>
      </c>
      <c r="B787" t="s">
        <v>90</v>
      </c>
      <c r="C787" t="str">
        <f>VLOOKUP(Table1[[#This Row],[customer_ID]],'Company Names'!A:B,2,0)</f>
        <v>Bosco and Sons</v>
      </c>
      <c r="D787">
        <v>3193716421</v>
      </c>
      <c r="E787" s="1">
        <v>43974</v>
      </c>
      <c r="F787" s="1">
        <v>44004</v>
      </c>
      <c r="G787">
        <v>1901</v>
      </c>
      <c r="H787">
        <v>1</v>
      </c>
      <c r="I787" t="str">
        <f>IF(Table1[[#This Row],[disputed]]=1,"Yes","No")</f>
        <v>Yes</v>
      </c>
      <c r="J787">
        <v>0</v>
      </c>
      <c r="K787" t="str">
        <f>IF(Table1[[#This Row],[disputed]]=0, "no dispute", IF(Table1[[#This Row],[dispute_loss]]=0, "won","lost"))</f>
        <v>won</v>
      </c>
      <c r="L787" s="1">
        <v>44017</v>
      </c>
      <c r="M787">
        <v>43</v>
      </c>
      <c r="N787">
        <v>13</v>
      </c>
    </row>
    <row r="788" spans="1:14" x14ac:dyDescent="0.3">
      <c r="A788" t="s">
        <v>17</v>
      </c>
      <c r="B788" t="s">
        <v>97</v>
      </c>
      <c r="C788" t="str">
        <f>VLOOKUP(Table1[[#This Row],[customer_ID]],'Company Names'!A:B,2,0)</f>
        <v>Kemmer LLC</v>
      </c>
      <c r="D788">
        <v>3197860193</v>
      </c>
      <c r="E788" s="1">
        <v>44096</v>
      </c>
      <c r="F788" s="1">
        <v>44126</v>
      </c>
      <c r="G788">
        <v>3286</v>
      </c>
      <c r="H788">
        <v>0</v>
      </c>
      <c r="I788" t="str">
        <f>IF(Table1[[#This Row],[disputed]]=1,"Yes","No")</f>
        <v>No</v>
      </c>
      <c r="J788">
        <v>0</v>
      </c>
      <c r="K788" t="str">
        <f>IF(Table1[[#This Row],[disputed]]=0, "no dispute", IF(Table1[[#This Row],[dispute_loss]]=0, "won","lost"))</f>
        <v>no dispute</v>
      </c>
      <c r="L788" s="1">
        <v>44137</v>
      </c>
      <c r="M788">
        <v>41</v>
      </c>
      <c r="N788">
        <v>11</v>
      </c>
    </row>
    <row r="789" spans="1:14" x14ac:dyDescent="0.3">
      <c r="A789" t="s">
        <v>17</v>
      </c>
      <c r="B789" t="s">
        <v>18</v>
      </c>
      <c r="C789" t="str">
        <f>VLOOKUP(Table1[[#This Row],[customer_ID]],'Company Names'!A:B,2,0)</f>
        <v>Gislason, Rice and Hilpert</v>
      </c>
      <c r="D789">
        <v>3205321485</v>
      </c>
      <c r="E789" s="1">
        <v>43850</v>
      </c>
      <c r="F789" s="1">
        <v>43880</v>
      </c>
      <c r="G789">
        <v>6052</v>
      </c>
      <c r="H789">
        <v>0</v>
      </c>
      <c r="I789" t="str">
        <f>IF(Table1[[#This Row],[disputed]]=1,"Yes","No")</f>
        <v>No</v>
      </c>
      <c r="J789">
        <v>0</v>
      </c>
      <c r="K789" t="str">
        <f>IF(Table1[[#This Row],[disputed]]=0, "no dispute", IF(Table1[[#This Row],[dispute_loss]]=0, "won","lost"))</f>
        <v>no dispute</v>
      </c>
      <c r="L789" s="1">
        <v>43872</v>
      </c>
      <c r="M789">
        <v>22</v>
      </c>
      <c r="N789">
        <v>0</v>
      </c>
    </row>
    <row r="790" spans="1:14" x14ac:dyDescent="0.3">
      <c r="A790" t="s">
        <v>22</v>
      </c>
      <c r="B790" t="s">
        <v>99</v>
      </c>
      <c r="C790" t="str">
        <f>VLOOKUP(Table1[[#This Row],[customer_ID]],'Company Names'!A:B,2,0)</f>
        <v>Durgan - Hamill</v>
      </c>
      <c r="D790">
        <v>3206241963</v>
      </c>
      <c r="E790" s="1">
        <v>44249</v>
      </c>
      <c r="F790" s="1">
        <v>44279</v>
      </c>
      <c r="G790">
        <v>8944</v>
      </c>
      <c r="H790">
        <v>0</v>
      </c>
      <c r="I790" t="str">
        <f>IF(Table1[[#This Row],[disputed]]=1,"Yes","No")</f>
        <v>No</v>
      </c>
      <c r="J790">
        <v>0</v>
      </c>
      <c r="K790" t="str">
        <f>IF(Table1[[#This Row],[disputed]]=0, "no dispute", IF(Table1[[#This Row],[dispute_loss]]=0, "won","lost"))</f>
        <v>no dispute</v>
      </c>
      <c r="L790" s="1">
        <v>44271</v>
      </c>
      <c r="M790">
        <v>22</v>
      </c>
      <c r="N790">
        <v>0</v>
      </c>
    </row>
    <row r="791" spans="1:14" x14ac:dyDescent="0.3">
      <c r="A791" t="s">
        <v>11</v>
      </c>
      <c r="B791" t="s">
        <v>31</v>
      </c>
      <c r="C791" t="str">
        <f>VLOOKUP(Table1[[#This Row],[customer_ID]],'Company Names'!A:B,2,0)</f>
        <v>McGlynn, Rutherford and Schiller</v>
      </c>
      <c r="D791">
        <v>3208997911</v>
      </c>
      <c r="E791" s="1">
        <v>44208</v>
      </c>
      <c r="F791" s="1">
        <v>44238</v>
      </c>
      <c r="G791">
        <v>4632</v>
      </c>
      <c r="H791">
        <v>0</v>
      </c>
      <c r="I791" t="str">
        <f>IF(Table1[[#This Row],[disputed]]=1,"Yes","No")</f>
        <v>No</v>
      </c>
      <c r="J791">
        <v>0</v>
      </c>
      <c r="K791" t="str">
        <f>IF(Table1[[#This Row],[disputed]]=0, "no dispute", IF(Table1[[#This Row],[dispute_loss]]=0, "won","lost"))</f>
        <v>no dispute</v>
      </c>
      <c r="L791" s="1">
        <v>44217</v>
      </c>
      <c r="M791">
        <v>9</v>
      </c>
      <c r="N791">
        <v>0</v>
      </c>
    </row>
    <row r="792" spans="1:14" x14ac:dyDescent="0.3">
      <c r="A792" t="s">
        <v>11</v>
      </c>
      <c r="B792" t="s">
        <v>49</v>
      </c>
      <c r="C792" t="str">
        <f>VLOOKUP(Table1[[#This Row],[customer_ID]],'Company Names'!A:B,2,0)</f>
        <v>Strosin Inc</v>
      </c>
      <c r="D792">
        <v>3218896620</v>
      </c>
      <c r="E792" s="1">
        <v>44413</v>
      </c>
      <c r="F792" s="1">
        <v>44443</v>
      </c>
      <c r="G792">
        <v>5250</v>
      </c>
      <c r="H792">
        <v>0</v>
      </c>
      <c r="I792" t="str">
        <f>IF(Table1[[#This Row],[disputed]]=1,"Yes","No")</f>
        <v>No</v>
      </c>
      <c r="J792">
        <v>0</v>
      </c>
      <c r="K792" t="str">
        <f>IF(Table1[[#This Row],[disputed]]=0, "no dispute", IF(Table1[[#This Row],[dispute_loss]]=0, "won","lost"))</f>
        <v>no dispute</v>
      </c>
      <c r="L792" s="1">
        <v>44421</v>
      </c>
      <c r="M792">
        <v>8</v>
      </c>
      <c r="N792">
        <v>0</v>
      </c>
    </row>
    <row r="793" spans="1:14" x14ac:dyDescent="0.3">
      <c r="A793" t="s">
        <v>17</v>
      </c>
      <c r="B793" t="s">
        <v>52</v>
      </c>
      <c r="C793" t="str">
        <f>VLOOKUP(Table1[[#This Row],[customer_ID]],'Company Names'!A:B,2,0)</f>
        <v>Barrows, Kessler and Howe</v>
      </c>
      <c r="D793">
        <v>3219214405</v>
      </c>
      <c r="E793" s="1">
        <v>44271</v>
      </c>
      <c r="F793" s="1">
        <v>44301</v>
      </c>
      <c r="G793">
        <v>6267</v>
      </c>
      <c r="H793">
        <v>1</v>
      </c>
      <c r="I793" t="str">
        <f>IF(Table1[[#This Row],[disputed]]=1,"Yes","No")</f>
        <v>Yes</v>
      </c>
      <c r="J793">
        <v>0</v>
      </c>
      <c r="K793" t="str">
        <f>IF(Table1[[#This Row],[disputed]]=0, "no dispute", IF(Table1[[#This Row],[dispute_loss]]=0, "won","lost"))</f>
        <v>won</v>
      </c>
      <c r="L793" s="1">
        <v>44305</v>
      </c>
      <c r="M793">
        <v>34</v>
      </c>
      <c r="N793">
        <v>4</v>
      </c>
    </row>
    <row r="794" spans="1:14" x14ac:dyDescent="0.3">
      <c r="A794" t="s">
        <v>17</v>
      </c>
      <c r="B794" t="s">
        <v>112</v>
      </c>
      <c r="C794" t="str">
        <f>VLOOKUP(Table1[[#This Row],[customer_ID]],'Company Names'!A:B,2,0)</f>
        <v>Grant, Kessler and Kassulke</v>
      </c>
      <c r="D794">
        <v>3223401501</v>
      </c>
      <c r="E794" s="1">
        <v>44165</v>
      </c>
      <c r="F794" s="1">
        <v>44195</v>
      </c>
      <c r="G794">
        <v>10008</v>
      </c>
      <c r="H794">
        <v>0</v>
      </c>
      <c r="I794" t="str">
        <f>IF(Table1[[#This Row],[disputed]]=1,"Yes","No")</f>
        <v>No</v>
      </c>
      <c r="J794">
        <v>0</v>
      </c>
      <c r="K794" t="str">
        <f>IF(Table1[[#This Row],[disputed]]=0, "no dispute", IF(Table1[[#This Row],[dispute_loss]]=0, "won","lost"))</f>
        <v>no dispute</v>
      </c>
      <c r="L794" s="1">
        <v>44195</v>
      </c>
      <c r="M794">
        <v>30</v>
      </c>
      <c r="N794">
        <v>0</v>
      </c>
    </row>
    <row r="795" spans="1:14" x14ac:dyDescent="0.3">
      <c r="A795" t="s">
        <v>22</v>
      </c>
      <c r="B795" t="s">
        <v>23</v>
      </c>
      <c r="C795" t="str">
        <f>VLOOKUP(Table1[[#This Row],[customer_ID]],'Company Names'!A:B,2,0)</f>
        <v>Kub, McLaughlin and Renner</v>
      </c>
      <c r="D795">
        <v>3224727771</v>
      </c>
      <c r="E795" s="1">
        <v>44250</v>
      </c>
      <c r="F795" s="1">
        <v>44280</v>
      </c>
      <c r="G795">
        <v>8471</v>
      </c>
      <c r="H795">
        <v>1</v>
      </c>
      <c r="I795" t="str">
        <f>IF(Table1[[#This Row],[disputed]]=1,"Yes","No")</f>
        <v>Yes</v>
      </c>
      <c r="J795">
        <v>0</v>
      </c>
      <c r="K795" t="str">
        <f>IF(Table1[[#This Row],[disputed]]=0, "no dispute", IF(Table1[[#This Row],[dispute_loss]]=0, "won","lost"))</f>
        <v>won</v>
      </c>
      <c r="L795" s="1">
        <v>44287</v>
      </c>
      <c r="M795">
        <v>37</v>
      </c>
      <c r="N795">
        <v>7</v>
      </c>
    </row>
    <row r="796" spans="1:14" x14ac:dyDescent="0.3">
      <c r="A796" t="s">
        <v>13</v>
      </c>
      <c r="B796" t="s">
        <v>29</v>
      </c>
      <c r="C796" t="str">
        <f>VLOOKUP(Table1[[#This Row],[customer_ID]],'Company Names'!A:B,2,0)</f>
        <v>O'Conner - Botsford</v>
      </c>
      <c r="D796">
        <v>3225557120</v>
      </c>
      <c r="E796" s="1">
        <v>44247</v>
      </c>
      <c r="F796" s="1">
        <v>44277</v>
      </c>
      <c r="G796">
        <v>2925</v>
      </c>
      <c r="H796">
        <v>0</v>
      </c>
      <c r="I796" t="str">
        <f>IF(Table1[[#This Row],[disputed]]=1,"Yes","No")</f>
        <v>No</v>
      </c>
      <c r="J796">
        <v>0</v>
      </c>
      <c r="K796" t="str">
        <f>IF(Table1[[#This Row],[disputed]]=0, "no dispute", IF(Table1[[#This Row],[dispute_loss]]=0, "won","lost"))</f>
        <v>no dispute</v>
      </c>
      <c r="L796" s="1">
        <v>44278</v>
      </c>
      <c r="M796">
        <v>31</v>
      </c>
      <c r="N796">
        <v>1</v>
      </c>
    </row>
    <row r="797" spans="1:14" x14ac:dyDescent="0.3">
      <c r="A797" t="s">
        <v>11</v>
      </c>
      <c r="B797" t="s">
        <v>55</v>
      </c>
      <c r="C797" t="str">
        <f>VLOOKUP(Table1[[#This Row],[customer_ID]],'Company Names'!A:B,2,0)</f>
        <v>Gleichner - Turner</v>
      </c>
      <c r="D797">
        <v>3228259319</v>
      </c>
      <c r="E797" s="1">
        <v>44146</v>
      </c>
      <c r="F797" s="1">
        <v>44176</v>
      </c>
      <c r="G797">
        <v>9419</v>
      </c>
      <c r="H797">
        <v>0</v>
      </c>
      <c r="I797" t="str">
        <f>IF(Table1[[#This Row],[disputed]]=1,"Yes","No")</f>
        <v>No</v>
      </c>
      <c r="J797">
        <v>0</v>
      </c>
      <c r="K797" t="str">
        <f>IF(Table1[[#This Row],[disputed]]=0, "no dispute", IF(Table1[[#This Row],[dispute_loss]]=0, "won","lost"))</f>
        <v>no dispute</v>
      </c>
      <c r="L797" s="1">
        <v>44180</v>
      </c>
      <c r="M797">
        <v>34</v>
      </c>
      <c r="N797">
        <v>4</v>
      </c>
    </row>
    <row r="798" spans="1:14" x14ac:dyDescent="0.3">
      <c r="A798" t="s">
        <v>11</v>
      </c>
      <c r="B798" t="s">
        <v>76</v>
      </c>
      <c r="C798" t="str">
        <f>VLOOKUP(Table1[[#This Row],[customer_ID]],'Company Names'!A:B,2,0)</f>
        <v>Graham, D'Amore and Tromp</v>
      </c>
      <c r="D798">
        <v>3230944193</v>
      </c>
      <c r="E798" s="1">
        <v>44036</v>
      </c>
      <c r="F798" s="1">
        <v>44066</v>
      </c>
      <c r="G798">
        <v>7784</v>
      </c>
      <c r="H798">
        <v>0</v>
      </c>
      <c r="I798" t="str">
        <f>IF(Table1[[#This Row],[disputed]]=1,"Yes","No")</f>
        <v>No</v>
      </c>
      <c r="J798">
        <v>0</v>
      </c>
      <c r="K798" t="str">
        <f>IF(Table1[[#This Row],[disputed]]=0, "no dispute", IF(Table1[[#This Row],[dispute_loss]]=0, "won","lost"))</f>
        <v>no dispute</v>
      </c>
      <c r="L798" s="1">
        <v>44058</v>
      </c>
      <c r="M798">
        <v>22</v>
      </c>
      <c r="N798">
        <v>0</v>
      </c>
    </row>
    <row r="799" spans="1:14" x14ac:dyDescent="0.3">
      <c r="A799" t="s">
        <v>13</v>
      </c>
      <c r="B799" t="s">
        <v>66</v>
      </c>
      <c r="C799" t="str">
        <f>VLOOKUP(Table1[[#This Row],[customer_ID]],'Company Names'!A:B,2,0)</f>
        <v>Bednar Group</v>
      </c>
      <c r="D799">
        <v>3240616518</v>
      </c>
      <c r="E799" s="1">
        <v>44487</v>
      </c>
      <c r="F799" s="1">
        <v>44517</v>
      </c>
      <c r="G799">
        <v>6356</v>
      </c>
      <c r="H799">
        <v>1</v>
      </c>
      <c r="I799" t="str">
        <f>IF(Table1[[#This Row],[disputed]]=1,"Yes","No")</f>
        <v>Yes</v>
      </c>
      <c r="J799">
        <v>1</v>
      </c>
      <c r="K799" t="str">
        <f>IF(Table1[[#This Row],[disputed]]=0, "no dispute", IF(Table1[[#This Row],[dispute_loss]]=0, "won","lost"))</f>
        <v>lost</v>
      </c>
      <c r="L799" s="1">
        <v>44491</v>
      </c>
      <c r="M799">
        <v>4</v>
      </c>
      <c r="N799">
        <v>0</v>
      </c>
    </row>
    <row r="800" spans="1:14" x14ac:dyDescent="0.3">
      <c r="A800" t="s">
        <v>11</v>
      </c>
      <c r="B800" t="s">
        <v>64</v>
      </c>
      <c r="C800" t="str">
        <f>VLOOKUP(Table1[[#This Row],[customer_ID]],'Company Names'!A:B,2,0)</f>
        <v>Weber - Lindgren</v>
      </c>
      <c r="D800">
        <v>3242588970</v>
      </c>
      <c r="E800" s="1">
        <v>44331</v>
      </c>
      <c r="F800" s="1">
        <v>44361</v>
      </c>
      <c r="G800">
        <v>3523</v>
      </c>
      <c r="H800">
        <v>0</v>
      </c>
      <c r="I800" t="str">
        <f>IF(Table1[[#This Row],[disputed]]=1,"Yes","No")</f>
        <v>No</v>
      </c>
      <c r="J800">
        <v>0</v>
      </c>
      <c r="K800" t="str">
        <f>IF(Table1[[#This Row],[disputed]]=0, "no dispute", IF(Table1[[#This Row],[dispute_loss]]=0, "won","lost"))</f>
        <v>no dispute</v>
      </c>
      <c r="L800" s="1">
        <v>44354</v>
      </c>
      <c r="M800">
        <v>23</v>
      </c>
      <c r="N800">
        <v>0</v>
      </c>
    </row>
    <row r="801" spans="1:14" x14ac:dyDescent="0.3">
      <c r="A801" t="s">
        <v>22</v>
      </c>
      <c r="B801" t="s">
        <v>23</v>
      </c>
      <c r="C801" t="str">
        <f>VLOOKUP(Table1[[#This Row],[customer_ID]],'Company Names'!A:B,2,0)</f>
        <v>Kub, McLaughlin and Renner</v>
      </c>
      <c r="D801">
        <v>3242899571</v>
      </c>
      <c r="E801" s="1">
        <v>43915</v>
      </c>
      <c r="F801" s="1">
        <v>43945</v>
      </c>
      <c r="G801">
        <v>4559</v>
      </c>
      <c r="H801">
        <v>0</v>
      </c>
      <c r="I801" t="str">
        <f>IF(Table1[[#This Row],[disputed]]=1,"Yes","No")</f>
        <v>No</v>
      </c>
      <c r="J801">
        <v>0</v>
      </c>
      <c r="K801" t="str">
        <f>IF(Table1[[#This Row],[disputed]]=0, "no dispute", IF(Table1[[#This Row],[dispute_loss]]=0, "won","lost"))</f>
        <v>no dispute</v>
      </c>
      <c r="L801" s="1">
        <v>43949</v>
      </c>
      <c r="M801">
        <v>34</v>
      </c>
      <c r="N801">
        <v>4</v>
      </c>
    </row>
    <row r="802" spans="1:14" x14ac:dyDescent="0.3">
      <c r="A802" t="s">
        <v>22</v>
      </c>
      <c r="B802" t="s">
        <v>26</v>
      </c>
      <c r="C802" t="str">
        <f>VLOOKUP(Table1[[#This Row],[customer_ID]],'Company Names'!A:B,2,0)</f>
        <v>Medhurst, Runolfsdottir and Kris</v>
      </c>
      <c r="D802">
        <v>3244991557</v>
      </c>
      <c r="E802" s="1">
        <v>44292</v>
      </c>
      <c r="F802" s="1">
        <v>44322</v>
      </c>
      <c r="G802">
        <v>7644</v>
      </c>
      <c r="H802">
        <v>0</v>
      </c>
      <c r="I802" t="str">
        <f>IF(Table1[[#This Row],[disputed]]=1,"Yes","No")</f>
        <v>No</v>
      </c>
      <c r="J802">
        <v>0</v>
      </c>
      <c r="K802" t="str">
        <f>IF(Table1[[#This Row],[disputed]]=0, "no dispute", IF(Table1[[#This Row],[dispute_loss]]=0, "won","lost"))</f>
        <v>no dispute</v>
      </c>
      <c r="L802" s="1">
        <v>44303</v>
      </c>
      <c r="M802">
        <v>11</v>
      </c>
      <c r="N802">
        <v>0</v>
      </c>
    </row>
    <row r="803" spans="1:14" x14ac:dyDescent="0.3">
      <c r="A803" t="s">
        <v>22</v>
      </c>
      <c r="B803" t="s">
        <v>36</v>
      </c>
      <c r="C803" t="str">
        <f>VLOOKUP(Table1[[#This Row],[customer_ID]],'Company Names'!A:B,2,0)</f>
        <v>Sawayn - Johnson</v>
      </c>
      <c r="D803">
        <v>3248497540</v>
      </c>
      <c r="E803" s="1">
        <v>43991</v>
      </c>
      <c r="F803" s="1">
        <v>44021</v>
      </c>
      <c r="G803">
        <v>6806</v>
      </c>
      <c r="H803">
        <v>0</v>
      </c>
      <c r="I803" t="str">
        <f>IF(Table1[[#This Row],[disputed]]=1,"Yes","No")</f>
        <v>No</v>
      </c>
      <c r="J803">
        <v>0</v>
      </c>
      <c r="K803" t="str">
        <f>IF(Table1[[#This Row],[disputed]]=0, "no dispute", IF(Table1[[#This Row],[dispute_loss]]=0, "won","lost"))</f>
        <v>no dispute</v>
      </c>
      <c r="L803" s="1">
        <v>44018</v>
      </c>
      <c r="M803">
        <v>27</v>
      </c>
      <c r="N803">
        <v>0</v>
      </c>
    </row>
    <row r="804" spans="1:14" x14ac:dyDescent="0.3">
      <c r="A804" t="s">
        <v>22</v>
      </c>
      <c r="B804" t="s">
        <v>36</v>
      </c>
      <c r="C804" t="str">
        <f>VLOOKUP(Table1[[#This Row],[customer_ID]],'Company Names'!A:B,2,0)</f>
        <v>Sawayn - Johnson</v>
      </c>
      <c r="D804">
        <v>3248545962</v>
      </c>
      <c r="E804" s="1">
        <v>43914</v>
      </c>
      <c r="F804" s="1">
        <v>43944</v>
      </c>
      <c r="G804">
        <v>6308</v>
      </c>
      <c r="H804">
        <v>1</v>
      </c>
      <c r="I804" t="str">
        <f>IF(Table1[[#This Row],[disputed]]=1,"Yes","No")</f>
        <v>Yes</v>
      </c>
      <c r="J804">
        <v>0</v>
      </c>
      <c r="K804" t="str">
        <f>IF(Table1[[#This Row],[disputed]]=0, "no dispute", IF(Table1[[#This Row],[dispute_loss]]=0, "won","lost"))</f>
        <v>won</v>
      </c>
      <c r="L804" s="1">
        <v>43958</v>
      </c>
      <c r="M804">
        <v>44</v>
      </c>
      <c r="N804">
        <v>14</v>
      </c>
    </row>
    <row r="805" spans="1:14" x14ac:dyDescent="0.3">
      <c r="A805" t="s">
        <v>22</v>
      </c>
      <c r="B805" t="s">
        <v>96</v>
      </c>
      <c r="C805" t="str">
        <f>VLOOKUP(Table1[[#This Row],[customer_ID]],'Company Names'!A:B,2,0)</f>
        <v>Schuppe Inc</v>
      </c>
      <c r="D805">
        <v>3250840107</v>
      </c>
      <c r="E805" s="1">
        <v>44528</v>
      </c>
      <c r="F805" s="1">
        <v>44558</v>
      </c>
      <c r="G805">
        <v>4257</v>
      </c>
      <c r="H805">
        <v>0</v>
      </c>
      <c r="I805" t="str">
        <f>IF(Table1[[#This Row],[disputed]]=1,"Yes","No")</f>
        <v>No</v>
      </c>
      <c r="J805">
        <v>0</v>
      </c>
      <c r="K805" t="str">
        <f>IF(Table1[[#This Row],[disputed]]=0, "no dispute", IF(Table1[[#This Row],[dispute_loss]]=0, "won","lost"))</f>
        <v>no dispute</v>
      </c>
      <c r="L805" s="1">
        <v>44553</v>
      </c>
      <c r="M805">
        <v>25</v>
      </c>
      <c r="N805">
        <v>0</v>
      </c>
    </row>
    <row r="806" spans="1:14" x14ac:dyDescent="0.3">
      <c r="A806" t="s">
        <v>22</v>
      </c>
      <c r="B806" t="s">
        <v>72</v>
      </c>
      <c r="C806" t="str">
        <f>VLOOKUP(Table1[[#This Row],[customer_ID]],'Company Names'!A:B,2,0)</f>
        <v>Muller - Hickle</v>
      </c>
      <c r="D806">
        <v>3261039339</v>
      </c>
      <c r="E806" s="1">
        <v>44284</v>
      </c>
      <c r="F806" s="1">
        <v>44314</v>
      </c>
      <c r="G806">
        <v>1463</v>
      </c>
      <c r="H806">
        <v>0</v>
      </c>
      <c r="I806" t="str">
        <f>IF(Table1[[#This Row],[disputed]]=1,"Yes","No")</f>
        <v>No</v>
      </c>
      <c r="J806">
        <v>0</v>
      </c>
      <c r="K806" t="str">
        <f>IF(Table1[[#This Row],[disputed]]=0, "no dispute", IF(Table1[[#This Row],[dispute_loss]]=0, "won","lost"))</f>
        <v>no dispute</v>
      </c>
      <c r="L806" s="1">
        <v>44310</v>
      </c>
      <c r="M806">
        <v>26</v>
      </c>
      <c r="N806">
        <v>0</v>
      </c>
    </row>
    <row r="807" spans="1:14" x14ac:dyDescent="0.3">
      <c r="A807" t="s">
        <v>22</v>
      </c>
      <c r="B807" t="s">
        <v>67</v>
      </c>
      <c r="C807" t="str">
        <f>VLOOKUP(Table1[[#This Row],[customer_ID]],'Company Names'!A:B,2,0)</f>
        <v>Kemmer Inc</v>
      </c>
      <c r="D807">
        <v>3264536681</v>
      </c>
      <c r="E807" s="1">
        <v>44119</v>
      </c>
      <c r="F807" s="1">
        <v>44149</v>
      </c>
      <c r="G807">
        <v>3277</v>
      </c>
      <c r="H807">
        <v>0</v>
      </c>
      <c r="I807" t="str">
        <f>IF(Table1[[#This Row],[disputed]]=1,"Yes","No")</f>
        <v>No</v>
      </c>
      <c r="J807">
        <v>0</v>
      </c>
      <c r="K807" t="str">
        <f>IF(Table1[[#This Row],[disputed]]=0, "no dispute", IF(Table1[[#This Row],[dispute_loss]]=0, "won","lost"))</f>
        <v>no dispute</v>
      </c>
      <c r="L807" s="1">
        <v>44151</v>
      </c>
      <c r="M807">
        <v>32</v>
      </c>
      <c r="N807">
        <v>2</v>
      </c>
    </row>
    <row r="808" spans="1:14" x14ac:dyDescent="0.3">
      <c r="A808" t="s">
        <v>13</v>
      </c>
      <c r="B808" t="s">
        <v>32</v>
      </c>
      <c r="C808" t="str">
        <f>VLOOKUP(Table1[[#This Row],[customer_ID]],'Company Names'!A:B,2,0)</f>
        <v>Nolan Group</v>
      </c>
      <c r="D808">
        <v>3267864290</v>
      </c>
      <c r="E808" s="1">
        <v>43845</v>
      </c>
      <c r="F808" s="1">
        <v>43875</v>
      </c>
      <c r="G808">
        <v>5755</v>
      </c>
      <c r="H808">
        <v>0</v>
      </c>
      <c r="I808" t="str">
        <f>IF(Table1[[#This Row],[disputed]]=1,"Yes","No")</f>
        <v>No</v>
      </c>
      <c r="J808">
        <v>0</v>
      </c>
      <c r="K808" t="str">
        <f>IF(Table1[[#This Row],[disputed]]=0, "no dispute", IF(Table1[[#This Row],[dispute_loss]]=0, "won","lost"))</f>
        <v>no dispute</v>
      </c>
      <c r="L808" s="1">
        <v>43876</v>
      </c>
      <c r="M808">
        <v>31</v>
      </c>
      <c r="N808">
        <v>1</v>
      </c>
    </row>
    <row r="809" spans="1:14" x14ac:dyDescent="0.3">
      <c r="A809" t="s">
        <v>20</v>
      </c>
      <c r="B809" t="s">
        <v>90</v>
      </c>
      <c r="C809" t="str">
        <f>VLOOKUP(Table1[[#This Row],[customer_ID]],'Company Names'!A:B,2,0)</f>
        <v>Bosco and Sons</v>
      </c>
      <c r="D809">
        <v>3271911081</v>
      </c>
      <c r="E809" s="1">
        <v>44434</v>
      </c>
      <c r="F809" s="1">
        <v>44464</v>
      </c>
      <c r="G809">
        <v>4968</v>
      </c>
      <c r="H809">
        <v>1</v>
      </c>
      <c r="I809" t="str">
        <f>IF(Table1[[#This Row],[disputed]]=1,"Yes","No")</f>
        <v>Yes</v>
      </c>
      <c r="J809">
        <v>0</v>
      </c>
      <c r="K809" t="str">
        <f>IF(Table1[[#This Row],[disputed]]=0, "no dispute", IF(Table1[[#This Row],[dispute_loss]]=0, "won","lost"))</f>
        <v>won</v>
      </c>
      <c r="L809" s="1">
        <v>44484</v>
      </c>
      <c r="M809">
        <v>50</v>
      </c>
      <c r="N809">
        <v>20</v>
      </c>
    </row>
    <row r="810" spans="1:14" x14ac:dyDescent="0.3">
      <c r="A810" t="s">
        <v>11</v>
      </c>
      <c r="B810" t="s">
        <v>49</v>
      </c>
      <c r="C810" t="str">
        <f>VLOOKUP(Table1[[#This Row],[customer_ID]],'Company Names'!A:B,2,0)</f>
        <v>Strosin Inc</v>
      </c>
      <c r="D810">
        <v>3284111300</v>
      </c>
      <c r="E810" s="1">
        <v>44026</v>
      </c>
      <c r="F810" s="1">
        <v>44056</v>
      </c>
      <c r="G810">
        <v>8931</v>
      </c>
      <c r="H810">
        <v>0</v>
      </c>
      <c r="I810" t="str">
        <f>IF(Table1[[#This Row],[disputed]]=1,"Yes","No")</f>
        <v>No</v>
      </c>
      <c r="J810">
        <v>0</v>
      </c>
      <c r="K810" t="str">
        <f>IF(Table1[[#This Row],[disputed]]=0, "no dispute", IF(Table1[[#This Row],[dispute_loss]]=0, "won","lost"))</f>
        <v>no dispute</v>
      </c>
      <c r="L810" s="1">
        <v>44045</v>
      </c>
      <c r="M810">
        <v>19</v>
      </c>
      <c r="N810">
        <v>0</v>
      </c>
    </row>
    <row r="811" spans="1:14" x14ac:dyDescent="0.3">
      <c r="A811" t="s">
        <v>13</v>
      </c>
      <c r="B811" t="s">
        <v>59</v>
      </c>
      <c r="C811" t="str">
        <f>VLOOKUP(Table1[[#This Row],[customer_ID]],'Company Names'!A:B,2,0)</f>
        <v>Hane - Gleichner</v>
      </c>
      <c r="D811">
        <v>3285658330</v>
      </c>
      <c r="E811" s="1">
        <v>44427</v>
      </c>
      <c r="F811" s="1">
        <v>44457</v>
      </c>
      <c r="G811">
        <v>4754</v>
      </c>
      <c r="H811">
        <v>0</v>
      </c>
      <c r="I811" t="str">
        <f>IF(Table1[[#This Row],[disputed]]=1,"Yes","No")</f>
        <v>No</v>
      </c>
      <c r="J811">
        <v>0</v>
      </c>
      <c r="K811" t="str">
        <f>IF(Table1[[#This Row],[disputed]]=0, "no dispute", IF(Table1[[#This Row],[dispute_loss]]=0, "won","lost"))</f>
        <v>no dispute</v>
      </c>
      <c r="L811" s="1">
        <v>44465</v>
      </c>
      <c r="M811">
        <v>38</v>
      </c>
      <c r="N811">
        <v>8</v>
      </c>
    </row>
    <row r="812" spans="1:14" x14ac:dyDescent="0.3">
      <c r="A812" t="s">
        <v>11</v>
      </c>
      <c r="B812" t="s">
        <v>45</v>
      </c>
      <c r="C812" t="str">
        <f>VLOOKUP(Table1[[#This Row],[customer_ID]],'Company Names'!A:B,2,0)</f>
        <v>Bosco and Sons</v>
      </c>
      <c r="D812">
        <v>3289097967</v>
      </c>
      <c r="E812" s="1">
        <v>44438</v>
      </c>
      <c r="F812" s="1">
        <v>44468</v>
      </c>
      <c r="G812">
        <v>8260</v>
      </c>
      <c r="H812">
        <v>1</v>
      </c>
      <c r="I812" t="str">
        <f>IF(Table1[[#This Row],[disputed]]=1,"Yes","No")</f>
        <v>Yes</v>
      </c>
      <c r="J812">
        <v>0</v>
      </c>
      <c r="K812" t="str">
        <f>IF(Table1[[#This Row],[disputed]]=0, "no dispute", IF(Table1[[#This Row],[dispute_loss]]=0, "won","lost"))</f>
        <v>won</v>
      </c>
      <c r="L812" s="1">
        <v>44472</v>
      </c>
      <c r="M812">
        <v>34</v>
      </c>
      <c r="N812">
        <v>4</v>
      </c>
    </row>
    <row r="813" spans="1:14" x14ac:dyDescent="0.3">
      <c r="A813" t="s">
        <v>13</v>
      </c>
      <c r="B813" t="s">
        <v>106</v>
      </c>
      <c r="C813" t="str">
        <f>VLOOKUP(Table1[[#This Row],[customer_ID]],'Company Names'!A:B,2,0)</f>
        <v>Leffler - Greenfelder</v>
      </c>
      <c r="D813">
        <v>3289137440</v>
      </c>
      <c r="E813" s="1">
        <v>44045</v>
      </c>
      <c r="F813" s="1">
        <v>44075</v>
      </c>
      <c r="G813">
        <v>8475</v>
      </c>
      <c r="H813">
        <v>0</v>
      </c>
      <c r="I813" t="str">
        <f>IF(Table1[[#This Row],[disputed]]=1,"Yes","No")</f>
        <v>No</v>
      </c>
      <c r="J813">
        <v>0</v>
      </c>
      <c r="K813" t="str">
        <f>IF(Table1[[#This Row],[disputed]]=0, "no dispute", IF(Table1[[#This Row],[dispute_loss]]=0, "won","lost"))</f>
        <v>no dispute</v>
      </c>
      <c r="L813" s="1">
        <v>44087</v>
      </c>
      <c r="M813">
        <v>42</v>
      </c>
      <c r="N813">
        <v>12</v>
      </c>
    </row>
    <row r="814" spans="1:14" x14ac:dyDescent="0.3">
      <c r="A814" t="s">
        <v>20</v>
      </c>
      <c r="B814" t="s">
        <v>107</v>
      </c>
      <c r="C814" t="str">
        <f>VLOOKUP(Table1[[#This Row],[customer_ID]],'Company Names'!A:B,2,0)</f>
        <v>Ernser Inc</v>
      </c>
      <c r="D814">
        <v>3289419980</v>
      </c>
      <c r="E814" s="1">
        <v>43914</v>
      </c>
      <c r="F814" s="1">
        <v>43944</v>
      </c>
      <c r="G814">
        <v>711</v>
      </c>
      <c r="H814">
        <v>0</v>
      </c>
      <c r="I814" t="str">
        <f>IF(Table1[[#This Row],[disputed]]=1,"Yes","No")</f>
        <v>No</v>
      </c>
      <c r="J814">
        <v>0</v>
      </c>
      <c r="K814" t="str">
        <f>IF(Table1[[#This Row],[disputed]]=0, "no dispute", IF(Table1[[#This Row],[dispute_loss]]=0, "won","lost"))</f>
        <v>no dispute</v>
      </c>
      <c r="L814" s="1">
        <v>43930</v>
      </c>
      <c r="M814">
        <v>16</v>
      </c>
      <c r="N814">
        <v>0</v>
      </c>
    </row>
    <row r="815" spans="1:14" x14ac:dyDescent="0.3">
      <c r="A815" t="s">
        <v>11</v>
      </c>
      <c r="B815" t="s">
        <v>87</v>
      </c>
      <c r="C815" t="str">
        <f>VLOOKUP(Table1[[#This Row],[customer_ID]],'Company Names'!A:B,2,0)</f>
        <v>Steuber Inc</v>
      </c>
      <c r="D815">
        <v>3294653032</v>
      </c>
      <c r="E815" s="1">
        <v>44172</v>
      </c>
      <c r="F815" s="1">
        <v>44202</v>
      </c>
      <c r="G815">
        <v>7773</v>
      </c>
      <c r="H815">
        <v>0</v>
      </c>
      <c r="I815" t="str">
        <f>IF(Table1[[#This Row],[disputed]]=1,"Yes","No")</f>
        <v>No</v>
      </c>
      <c r="J815">
        <v>0</v>
      </c>
      <c r="K815" t="str">
        <f>IF(Table1[[#This Row],[disputed]]=0, "no dispute", IF(Table1[[#This Row],[dispute_loss]]=0, "won","lost"))</f>
        <v>no dispute</v>
      </c>
      <c r="L815" s="1">
        <v>44184</v>
      </c>
      <c r="M815">
        <v>12</v>
      </c>
      <c r="N815">
        <v>0</v>
      </c>
    </row>
    <row r="816" spans="1:14" x14ac:dyDescent="0.3">
      <c r="A816" t="s">
        <v>20</v>
      </c>
      <c r="B816" t="s">
        <v>109</v>
      </c>
      <c r="C816" t="str">
        <f>VLOOKUP(Table1[[#This Row],[customer_ID]],'Company Names'!A:B,2,0)</f>
        <v>Wilderman Inc</v>
      </c>
      <c r="D816">
        <v>3298709830</v>
      </c>
      <c r="E816" s="1">
        <v>43931</v>
      </c>
      <c r="F816" s="1">
        <v>43961</v>
      </c>
      <c r="G816">
        <v>2124</v>
      </c>
      <c r="H816">
        <v>0</v>
      </c>
      <c r="I816" t="str">
        <f>IF(Table1[[#This Row],[disputed]]=1,"Yes","No")</f>
        <v>No</v>
      </c>
      <c r="J816">
        <v>0</v>
      </c>
      <c r="K816" t="str">
        <f>IF(Table1[[#This Row],[disputed]]=0, "no dispute", IF(Table1[[#This Row],[dispute_loss]]=0, "won","lost"))</f>
        <v>no dispute</v>
      </c>
      <c r="L816" s="1">
        <v>43955</v>
      </c>
      <c r="M816">
        <v>24</v>
      </c>
      <c r="N816">
        <v>0</v>
      </c>
    </row>
    <row r="817" spans="1:14" x14ac:dyDescent="0.3">
      <c r="A817" t="s">
        <v>13</v>
      </c>
      <c r="B817" t="s">
        <v>68</v>
      </c>
      <c r="C817" t="str">
        <f>VLOOKUP(Table1[[#This Row],[customer_ID]],'Company Names'!A:B,2,0)</f>
        <v>West - Rogahn</v>
      </c>
      <c r="D817">
        <v>3312319528</v>
      </c>
      <c r="E817" s="1">
        <v>43989</v>
      </c>
      <c r="F817" s="1">
        <v>44019</v>
      </c>
      <c r="G817">
        <v>7260</v>
      </c>
      <c r="H817">
        <v>0</v>
      </c>
      <c r="I817" t="str">
        <f>IF(Table1[[#This Row],[disputed]]=1,"Yes","No")</f>
        <v>No</v>
      </c>
      <c r="J817">
        <v>0</v>
      </c>
      <c r="K817" t="str">
        <f>IF(Table1[[#This Row],[disputed]]=0, "no dispute", IF(Table1[[#This Row],[dispute_loss]]=0, "won","lost"))</f>
        <v>no dispute</v>
      </c>
      <c r="L817" s="1">
        <v>43998</v>
      </c>
      <c r="M817">
        <v>9</v>
      </c>
      <c r="N817">
        <v>0</v>
      </c>
    </row>
    <row r="818" spans="1:14" x14ac:dyDescent="0.3">
      <c r="A818" t="s">
        <v>22</v>
      </c>
      <c r="B818" t="s">
        <v>82</v>
      </c>
      <c r="C818" t="str">
        <f>VLOOKUP(Table1[[#This Row],[customer_ID]],'Company Names'!A:B,2,0)</f>
        <v>Veum, Erdman and Zieme</v>
      </c>
      <c r="D818">
        <v>3314980148</v>
      </c>
      <c r="E818" s="1">
        <v>43838</v>
      </c>
      <c r="F818" s="1">
        <v>43868</v>
      </c>
      <c r="G818">
        <v>2884</v>
      </c>
      <c r="H818">
        <v>0</v>
      </c>
      <c r="I818" t="str">
        <f>IF(Table1[[#This Row],[disputed]]=1,"Yes","No")</f>
        <v>No</v>
      </c>
      <c r="J818">
        <v>0</v>
      </c>
      <c r="K818" t="str">
        <f>IF(Table1[[#This Row],[disputed]]=0, "no dispute", IF(Table1[[#This Row],[dispute_loss]]=0, "won","lost"))</f>
        <v>no dispute</v>
      </c>
      <c r="L818" s="1">
        <v>43862</v>
      </c>
      <c r="M818">
        <v>24</v>
      </c>
      <c r="N818">
        <v>0</v>
      </c>
    </row>
    <row r="819" spans="1:14" x14ac:dyDescent="0.3">
      <c r="A819" t="s">
        <v>22</v>
      </c>
      <c r="B819" t="s">
        <v>100</v>
      </c>
      <c r="C819" t="str">
        <f>VLOOKUP(Table1[[#This Row],[customer_ID]],'Company Names'!A:B,2,0)</f>
        <v>Stark - Paucek</v>
      </c>
      <c r="D819">
        <v>3315197094</v>
      </c>
      <c r="E819" s="1">
        <v>44452</v>
      </c>
      <c r="F819" s="1">
        <v>44482</v>
      </c>
      <c r="G819">
        <v>6179</v>
      </c>
      <c r="H819">
        <v>1</v>
      </c>
      <c r="I819" t="str">
        <f>IF(Table1[[#This Row],[disputed]]=1,"Yes","No")</f>
        <v>Yes</v>
      </c>
      <c r="J819">
        <v>0</v>
      </c>
      <c r="K819" t="str">
        <f>IF(Table1[[#This Row],[disputed]]=0, "no dispute", IF(Table1[[#This Row],[dispute_loss]]=0, "won","lost"))</f>
        <v>won</v>
      </c>
      <c r="L819" s="1">
        <v>44472</v>
      </c>
      <c r="M819">
        <v>20</v>
      </c>
      <c r="N819">
        <v>0</v>
      </c>
    </row>
    <row r="820" spans="1:14" x14ac:dyDescent="0.3">
      <c r="A820" t="s">
        <v>13</v>
      </c>
      <c r="B820" t="s">
        <v>35</v>
      </c>
      <c r="C820" t="str">
        <f>VLOOKUP(Table1[[#This Row],[customer_ID]],'Company Names'!A:B,2,0)</f>
        <v>Ebert Group</v>
      </c>
      <c r="D820">
        <v>3319185490</v>
      </c>
      <c r="E820" s="1">
        <v>43961</v>
      </c>
      <c r="F820" s="1">
        <v>43991</v>
      </c>
      <c r="G820">
        <v>7776</v>
      </c>
      <c r="H820">
        <v>0</v>
      </c>
      <c r="I820" t="str">
        <f>IF(Table1[[#This Row],[disputed]]=1,"Yes","No")</f>
        <v>No</v>
      </c>
      <c r="J820">
        <v>0</v>
      </c>
      <c r="K820" t="str">
        <f>IF(Table1[[#This Row],[disputed]]=0, "no dispute", IF(Table1[[#This Row],[dispute_loss]]=0, "won","lost"))</f>
        <v>no dispute</v>
      </c>
      <c r="L820" s="1">
        <v>43981</v>
      </c>
      <c r="M820">
        <v>20</v>
      </c>
      <c r="N820">
        <v>0</v>
      </c>
    </row>
    <row r="821" spans="1:14" x14ac:dyDescent="0.3">
      <c r="A821" t="s">
        <v>11</v>
      </c>
      <c r="B821" t="s">
        <v>114</v>
      </c>
      <c r="C821" t="str">
        <f>VLOOKUP(Table1[[#This Row],[customer_ID]],'Company Names'!A:B,2,0)</f>
        <v>Davis and Sons</v>
      </c>
      <c r="D821">
        <v>3320090298</v>
      </c>
      <c r="E821" s="1">
        <v>44335</v>
      </c>
      <c r="F821" s="1">
        <v>44365</v>
      </c>
      <c r="G821">
        <v>7965</v>
      </c>
      <c r="H821">
        <v>0</v>
      </c>
      <c r="I821" t="str">
        <f>IF(Table1[[#This Row],[disputed]]=1,"Yes","No")</f>
        <v>No</v>
      </c>
      <c r="J821">
        <v>0</v>
      </c>
      <c r="K821" t="str">
        <f>IF(Table1[[#This Row],[disputed]]=0, "no dispute", IF(Table1[[#This Row],[dispute_loss]]=0, "won","lost"))</f>
        <v>no dispute</v>
      </c>
      <c r="L821" s="1">
        <v>44352</v>
      </c>
      <c r="M821">
        <v>17</v>
      </c>
      <c r="N821">
        <v>0</v>
      </c>
    </row>
    <row r="822" spans="1:14" x14ac:dyDescent="0.3">
      <c r="A822" t="s">
        <v>11</v>
      </c>
      <c r="B822" t="s">
        <v>61</v>
      </c>
      <c r="C822" t="str">
        <f>VLOOKUP(Table1[[#This Row],[customer_ID]],'Company Names'!A:B,2,0)</f>
        <v>Block and Sons</v>
      </c>
      <c r="D822">
        <v>3336714183</v>
      </c>
      <c r="E822" s="1">
        <v>43907</v>
      </c>
      <c r="F822" s="1">
        <v>43937</v>
      </c>
      <c r="G822">
        <v>5336</v>
      </c>
      <c r="H822">
        <v>0</v>
      </c>
      <c r="I822" t="str">
        <f>IF(Table1[[#This Row],[disputed]]=1,"Yes","No")</f>
        <v>No</v>
      </c>
      <c r="J822">
        <v>0</v>
      </c>
      <c r="K822" t="str">
        <f>IF(Table1[[#This Row],[disputed]]=0, "no dispute", IF(Table1[[#This Row],[dispute_loss]]=0, "won","lost"))</f>
        <v>no dispute</v>
      </c>
      <c r="L822" s="1">
        <v>43936</v>
      </c>
      <c r="M822">
        <v>29</v>
      </c>
      <c r="N822">
        <v>0</v>
      </c>
    </row>
    <row r="823" spans="1:14" x14ac:dyDescent="0.3">
      <c r="A823" t="s">
        <v>22</v>
      </c>
      <c r="B823" t="s">
        <v>53</v>
      </c>
      <c r="C823" t="str">
        <f>VLOOKUP(Table1[[#This Row],[customer_ID]],'Company Names'!A:B,2,0)</f>
        <v>Balistreri - Barrows</v>
      </c>
      <c r="D823">
        <v>3341311423</v>
      </c>
      <c r="E823" s="1">
        <v>44441</v>
      </c>
      <c r="F823" s="1">
        <v>44471</v>
      </c>
      <c r="G823">
        <v>6897</v>
      </c>
      <c r="H823">
        <v>0</v>
      </c>
      <c r="I823" t="str">
        <f>IF(Table1[[#This Row],[disputed]]=1,"Yes","No")</f>
        <v>No</v>
      </c>
      <c r="J823">
        <v>0</v>
      </c>
      <c r="K823" t="str">
        <f>IF(Table1[[#This Row],[disputed]]=0, "no dispute", IF(Table1[[#This Row],[dispute_loss]]=0, "won","lost"))</f>
        <v>no dispute</v>
      </c>
      <c r="L823" s="1">
        <v>44467</v>
      </c>
      <c r="M823">
        <v>26</v>
      </c>
      <c r="N823">
        <v>0</v>
      </c>
    </row>
    <row r="824" spans="1:14" x14ac:dyDescent="0.3">
      <c r="A824" t="s">
        <v>11</v>
      </c>
      <c r="B824" t="s">
        <v>94</v>
      </c>
      <c r="C824" t="str">
        <f>VLOOKUP(Table1[[#This Row],[customer_ID]],'Company Names'!A:B,2,0)</f>
        <v>Schimmel, Kuhlman and Kassulke</v>
      </c>
      <c r="D824">
        <v>3342383577</v>
      </c>
      <c r="E824" s="1">
        <v>44368</v>
      </c>
      <c r="F824" s="1">
        <v>44398</v>
      </c>
      <c r="G824">
        <v>3609</v>
      </c>
      <c r="H824">
        <v>0</v>
      </c>
      <c r="I824" t="str">
        <f>IF(Table1[[#This Row],[disputed]]=1,"Yes","No")</f>
        <v>No</v>
      </c>
      <c r="J824">
        <v>0</v>
      </c>
      <c r="K824" t="str">
        <f>IF(Table1[[#This Row],[disputed]]=0, "no dispute", IF(Table1[[#This Row],[dispute_loss]]=0, "won","lost"))</f>
        <v>no dispute</v>
      </c>
      <c r="L824" s="1">
        <v>44389</v>
      </c>
      <c r="M824">
        <v>21</v>
      </c>
      <c r="N824">
        <v>0</v>
      </c>
    </row>
    <row r="825" spans="1:14" x14ac:dyDescent="0.3">
      <c r="A825" t="s">
        <v>11</v>
      </c>
      <c r="B825" t="s">
        <v>91</v>
      </c>
      <c r="C825" t="str">
        <f>VLOOKUP(Table1[[#This Row],[customer_ID]],'Company Names'!A:B,2,0)</f>
        <v>Boyle Group</v>
      </c>
      <c r="D825">
        <v>3345939091</v>
      </c>
      <c r="E825" s="1">
        <v>44521</v>
      </c>
      <c r="F825" s="1">
        <v>44551</v>
      </c>
      <c r="G825">
        <v>10241</v>
      </c>
      <c r="H825">
        <v>0</v>
      </c>
      <c r="I825" t="str">
        <f>IF(Table1[[#This Row],[disputed]]=1,"Yes","No")</f>
        <v>No</v>
      </c>
      <c r="J825">
        <v>0</v>
      </c>
      <c r="K825" t="str">
        <f>IF(Table1[[#This Row],[disputed]]=0, "no dispute", IF(Table1[[#This Row],[dispute_loss]]=0, "won","lost"))</f>
        <v>no dispute</v>
      </c>
      <c r="L825" s="1">
        <v>44528</v>
      </c>
      <c r="M825">
        <v>7</v>
      </c>
      <c r="N825">
        <v>0</v>
      </c>
    </row>
    <row r="826" spans="1:14" x14ac:dyDescent="0.3">
      <c r="A826" t="s">
        <v>17</v>
      </c>
      <c r="B826" t="s">
        <v>33</v>
      </c>
      <c r="C826" t="str">
        <f>VLOOKUP(Table1[[#This Row],[customer_ID]],'Company Names'!A:B,2,0)</f>
        <v>Grimes - Bode</v>
      </c>
      <c r="D826">
        <v>3347038968</v>
      </c>
      <c r="E826" s="1">
        <v>43995</v>
      </c>
      <c r="F826" s="1">
        <v>44025</v>
      </c>
      <c r="G826">
        <v>8170</v>
      </c>
      <c r="H826">
        <v>1</v>
      </c>
      <c r="I826" t="str">
        <f>IF(Table1[[#This Row],[disputed]]=1,"Yes","No")</f>
        <v>Yes</v>
      </c>
      <c r="J826">
        <v>0</v>
      </c>
      <c r="K826" t="str">
        <f>IF(Table1[[#This Row],[disputed]]=0, "no dispute", IF(Table1[[#This Row],[dispute_loss]]=0, "won","lost"))</f>
        <v>won</v>
      </c>
      <c r="L826" s="1">
        <v>44022</v>
      </c>
      <c r="M826">
        <v>27</v>
      </c>
      <c r="N826">
        <v>0</v>
      </c>
    </row>
    <row r="827" spans="1:14" x14ac:dyDescent="0.3">
      <c r="A827" t="s">
        <v>13</v>
      </c>
      <c r="B827" t="s">
        <v>106</v>
      </c>
      <c r="C827" t="str">
        <f>VLOOKUP(Table1[[#This Row],[customer_ID]],'Company Names'!A:B,2,0)</f>
        <v>Leffler - Greenfelder</v>
      </c>
      <c r="D827">
        <v>3347423476</v>
      </c>
      <c r="E827" s="1">
        <v>44343</v>
      </c>
      <c r="F827" s="1">
        <v>44373</v>
      </c>
      <c r="G827">
        <v>10452</v>
      </c>
      <c r="H827">
        <v>0</v>
      </c>
      <c r="I827" t="str">
        <f>IF(Table1[[#This Row],[disputed]]=1,"Yes","No")</f>
        <v>No</v>
      </c>
      <c r="J827">
        <v>0</v>
      </c>
      <c r="K827" t="str">
        <f>IF(Table1[[#This Row],[disputed]]=0, "no dispute", IF(Table1[[#This Row],[dispute_loss]]=0, "won","lost"))</f>
        <v>no dispute</v>
      </c>
      <c r="L827" s="1">
        <v>44384</v>
      </c>
      <c r="M827">
        <v>41</v>
      </c>
      <c r="N827">
        <v>11</v>
      </c>
    </row>
    <row r="828" spans="1:14" x14ac:dyDescent="0.3">
      <c r="A828" t="s">
        <v>17</v>
      </c>
      <c r="B828" t="s">
        <v>97</v>
      </c>
      <c r="C828" t="str">
        <f>VLOOKUP(Table1[[#This Row],[customer_ID]],'Company Names'!A:B,2,0)</f>
        <v>Kemmer LLC</v>
      </c>
      <c r="D828">
        <v>3353183486</v>
      </c>
      <c r="E828" s="1">
        <v>44133</v>
      </c>
      <c r="F828" s="1">
        <v>44163</v>
      </c>
      <c r="G828">
        <v>4970</v>
      </c>
      <c r="H828">
        <v>0</v>
      </c>
      <c r="I828" t="str">
        <f>IF(Table1[[#This Row],[disputed]]=1,"Yes","No")</f>
        <v>No</v>
      </c>
      <c r="J828">
        <v>0</v>
      </c>
      <c r="K828" t="str">
        <f>IF(Table1[[#This Row],[disputed]]=0, "no dispute", IF(Table1[[#This Row],[dispute_loss]]=0, "won","lost"))</f>
        <v>no dispute</v>
      </c>
      <c r="L828" s="1">
        <v>44165</v>
      </c>
      <c r="M828">
        <v>32</v>
      </c>
      <c r="N828">
        <v>2</v>
      </c>
    </row>
    <row r="829" spans="1:14" x14ac:dyDescent="0.3">
      <c r="A829" t="s">
        <v>11</v>
      </c>
      <c r="B829" t="s">
        <v>94</v>
      </c>
      <c r="C829" t="str">
        <f>VLOOKUP(Table1[[#This Row],[customer_ID]],'Company Names'!A:B,2,0)</f>
        <v>Schimmel, Kuhlman and Kassulke</v>
      </c>
      <c r="D829">
        <v>3355481569</v>
      </c>
      <c r="E829" s="1">
        <v>44435</v>
      </c>
      <c r="F829" s="1">
        <v>44465</v>
      </c>
      <c r="G829">
        <v>6273</v>
      </c>
      <c r="H829">
        <v>0</v>
      </c>
      <c r="I829" t="str">
        <f>IF(Table1[[#This Row],[disputed]]=1,"Yes","No")</f>
        <v>No</v>
      </c>
      <c r="J829">
        <v>0</v>
      </c>
      <c r="K829" t="str">
        <f>IF(Table1[[#This Row],[disputed]]=0, "no dispute", IF(Table1[[#This Row],[dispute_loss]]=0, "won","lost"))</f>
        <v>no dispute</v>
      </c>
      <c r="L829" s="1">
        <v>44458</v>
      </c>
      <c r="M829">
        <v>23</v>
      </c>
      <c r="N829">
        <v>0</v>
      </c>
    </row>
    <row r="830" spans="1:14" x14ac:dyDescent="0.3">
      <c r="A830" t="s">
        <v>11</v>
      </c>
      <c r="B830" t="s">
        <v>44</v>
      </c>
      <c r="C830" t="str">
        <f>VLOOKUP(Table1[[#This Row],[customer_ID]],'Company Names'!A:B,2,0)</f>
        <v>Pacocha Inc</v>
      </c>
      <c r="D830">
        <v>3357258713</v>
      </c>
      <c r="E830" s="1">
        <v>44279</v>
      </c>
      <c r="F830" s="1">
        <v>44309</v>
      </c>
      <c r="G830">
        <v>6537</v>
      </c>
      <c r="H830">
        <v>0</v>
      </c>
      <c r="I830" t="str">
        <f>IF(Table1[[#This Row],[disputed]]=1,"Yes","No")</f>
        <v>No</v>
      </c>
      <c r="J830">
        <v>0</v>
      </c>
      <c r="K830" t="str">
        <f>IF(Table1[[#This Row],[disputed]]=0, "no dispute", IF(Table1[[#This Row],[dispute_loss]]=0, "won","lost"))</f>
        <v>no dispute</v>
      </c>
      <c r="L830" s="1">
        <v>44293</v>
      </c>
      <c r="M830">
        <v>14</v>
      </c>
      <c r="N830">
        <v>0</v>
      </c>
    </row>
    <row r="831" spans="1:14" x14ac:dyDescent="0.3">
      <c r="A831" t="s">
        <v>13</v>
      </c>
      <c r="B831" t="s">
        <v>92</v>
      </c>
      <c r="C831" t="str">
        <f>VLOOKUP(Table1[[#This Row],[customer_ID]],'Company Names'!A:B,2,0)</f>
        <v>Mueller and Sons</v>
      </c>
      <c r="D831">
        <v>3359614666</v>
      </c>
      <c r="E831" s="1">
        <v>44134</v>
      </c>
      <c r="F831" s="1">
        <v>44164</v>
      </c>
      <c r="G831">
        <v>5693</v>
      </c>
      <c r="H831">
        <v>0</v>
      </c>
      <c r="I831" t="str">
        <f>IF(Table1[[#This Row],[disputed]]=1,"Yes","No")</f>
        <v>No</v>
      </c>
      <c r="J831">
        <v>0</v>
      </c>
      <c r="K831" t="str">
        <f>IF(Table1[[#This Row],[disputed]]=0, "no dispute", IF(Table1[[#This Row],[dispute_loss]]=0, "won","lost"))</f>
        <v>no dispute</v>
      </c>
      <c r="L831" s="1">
        <v>44152</v>
      </c>
      <c r="M831">
        <v>18</v>
      </c>
      <c r="N831">
        <v>0</v>
      </c>
    </row>
    <row r="832" spans="1:14" x14ac:dyDescent="0.3">
      <c r="A832" t="s">
        <v>13</v>
      </c>
      <c r="B832" t="s">
        <v>16</v>
      </c>
      <c r="C832" t="str">
        <f>VLOOKUP(Table1[[#This Row],[customer_ID]],'Company Names'!A:B,2,0)</f>
        <v>Bruen - Crooks</v>
      </c>
      <c r="D832">
        <v>3362601597</v>
      </c>
      <c r="E832" s="1">
        <v>44530</v>
      </c>
      <c r="F832" s="1">
        <v>44560</v>
      </c>
      <c r="G832">
        <v>5254</v>
      </c>
      <c r="H832">
        <v>0</v>
      </c>
      <c r="I832" t="str">
        <f>IF(Table1[[#This Row],[disputed]]=1,"Yes","No")</f>
        <v>No</v>
      </c>
      <c r="J832">
        <v>0</v>
      </c>
      <c r="K832" t="str">
        <f>IF(Table1[[#This Row],[disputed]]=0, "no dispute", IF(Table1[[#This Row],[dispute_loss]]=0, "won","lost"))</f>
        <v>no dispute</v>
      </c>
      <c r="L832" s="1">
        <v>44566</v>
      </c>
      <c r="M832">
        <v>36</v>
      </c>
      <c r="N832">
        <v>6</v>
      </c>
    </row>
    <row r="833" spans="1:14" x14ac:dyDescent="0.3">
      <c r="A833" t="s">
        <v>22</v>
      </c>
      <c r="B833" t="s">
        <v>86</v>
      </c>
      <c r="C833" t="str">
        <f>VLOOKUP(Table1[[#This Row],[customer_ID]],'Company Names'!A:B,2,0)</f>
        <v>Langosh - Luettgen</v>
      </c>
      <c r="D833">
        <v>3363342172</v>
      </c>
      <c r="E833" s="1">
        <v>44264</v>
      </c>
      <c r="F833" s="1">
        <v>44294</v>
      </c>
      <c r="G833">
        <v>4475</v>
      </c>
      <c r="H833">
        <v>0</v>
      </c>
      <c r="I833" t="str">
        <f>IF(Table1[[#This Row],[disputed]]=1,"Yes","No")</f>
        <v>No</v>
      </c>
      <c r="J833">
        <v>0</v>
      </c>
      <c r="K833" t="str">
        <f>IF(Table1[[#This Row],[disputed]]=0, "no dispute", IF(Table1[[#This Row],[dispute_loss]]=0, "won","lost"))</f>
        <v>no dispute</v>
      </c>
      <c r="L833" s="1">
        <v>44281</v>
      </c>
      <c r="M833">
        <v>17</v>
      </c>
      <c r="N833">
        <v>0</v>
      </c>
    </row>
    <row r="834" spans="1:14" x14ac:dyDescent="0.3">
      <c r="A834" t="s">
        <v>13</v>
      </c>
      <c r="B834" t="s">
        <v>62</v>
      </c>
      <c r="C834" t="str">
        <f>VLOOKUP(Table1[[#This Row],[customer_ID]],'Company Names'!A:B,2,0)</f>
        <v>Bosco, Gutkowski and Strosin</v>
      </c>
      <c r="D834">
        <v>3369665872</v>
      </c>
      <c r="E834" s="1">
        <v>44306</v>
      </c>
      <c r="F834" s="1">
        <v>44336</v>
      </c>
      <c r="G834">
        <v>6348</v>
      </c>
      <c r="H834">
        <v>0</v>
      </c>
      <c r="I834" t="str">
        <f>IF(Table1[[#This Row],[disputed]]=1,"Yes","No")</f>
        <v>No</v>
      </c>
      <c r="J834">
        <v>0</v>
      </c>
      <c r="K834" t="str">
        <f>IF(Table1[[#This Row],[disputed]]=0, "no dispute", IF(Table1[[#This Row],[dispute_loss]]=0, "won","lost"))</f>
        <v>no dispute</v>
      </c>
      <c r="L834" s="1">
        <v>44332</v>
      </c>
      <c r="M834">
        <v>26</v>
      </c>
      <c r="N834">
        <v>0</v>
      </c>
    </row>
    <row r="835" spans="1:14" x14ac:dyDescent="0.3">
      <c r="A835" t="s">
        <v>17</v>
      </c>
      <c r="B835" t="s">
        <v>18</v>
      </c>
      <c r="C835" t="str">
        <f>VLOOKUP(Table1[[#This Row],[customer_ID]],'Company Names'!A:B,2,0)</f>
        <v>Gislason, Rice and Hilpert</v>
      </c>
      <c r="D835">
        <v>3371422208</v>
      </c>
      <c r="E835" s="1">
        <v>44327</v>
      </c>
      <c r="F835" s="1">
        <v>44357</v>
      </c>
      <c r="G835">
        <v>6103</v>
      </c>
      <c r="H835">
        <v>0</v>
      </c>
      <c r="I835" t="str">
        <f>IF(Table1[[#This Row],[disputed]]=1,"Yes","No")</f>
        <v>No</v>
      </c>
      <c r="J835">
        <v>0</v>
      </c>
      <c r="K835" t="str">
        <f>IF(Table1[[#This Row],[disputed]]=0, "no dispute", IF(Table1[[#This Row],[dispute_loss]]=0, "won","lost"))</f>
        <v>no dispute</v>
      </c>
      <c r="L835" s="1">
        <v>44341</v>
      </c>
      <c r="M835">
        <v>14</v>
      </c>
      <c r="N835">
        <v>0</v>
      </c>
    </row>
    <row r="836" spans="1:14" x14ac:dyDescent="0.3">
      <c r="A836" t="s">
        <v>20</v>
      </c>
      <c r="B836" t="s">
        <v>81</v>
      </c>
      <c r="C836" t="str">
        <f>VLOOKUP(Table1[[#This Row],[customer_ID]],'Company Names'!A:B,2,0)</f>
        <v>Rowe and Sons</v>
      </c>
      <c r="D836">
        <v>3372046335</v>
      </c>
      <c r="E836" s="1">
        <v>43907</v>
      </c>
      <c r="F836" s="1">
        <v>43937</v>
      </c>
      <c r="G836">
        <v>2616</v>
      </c>
      <c r="H836">
        <v>1</v>
      </c>
      <c r="I836" t="str">
        <f>IF(Table1[[#This Row],[disputed]]=1,"Yes","No")</f>
        <v>Yes</v>
      </c>
      <c r="J836">
        <v>0</v>
      </c>
      <c r="K836" t="str">
        <f>IF(Table1[[#This Row],[disputed]]=0, "no dispute", IF(Table1[[#This Row],[dispute_loss]]=0, "won","lost"))</f>
        <v>won</v>
      </c>
      <c r="L836" s="1">
        <v>43933</v>
      </c>
      <c r="M836">
        <v>26</v>
      </c>
      <c r="N836">
        <v>0</v>
      </c>
    </row>
    <row r="837" spans="1:14" x14ac:dyDescent="0.3">
      <c r="A837" t="s">
        <v>17</v>
      </c>
      <c r="B837" t="s">
        <v>97</v>
      </c>
      <c r="C837" t="str">
        <f>VLOOKUP(Table1[[#This Row],[customer_ID]],'Company Names'!A:B,2,0)</f>
        <v>Kemmer LLC</v>
      </c>
      <c r="D837">
        <v>3374535086</v>
      </c>
      <c r="E837" s="1">
        <v>44420</v>
      </c>
      <c r="F837" s="1">
        <v>44450</v>
      </c>
      <c r="G837">
        <v>4931</v>
      </c>
      <c r="H837">
        <v>1</v>
      </c>
      <c r="I837" t="str">
        <f>IF(Table1[[#This Row],[disputed]]=1,"Yes","No")</f>
        <v>Yes</v>
      </c>
      <c r="J837">
        <v>0</v>
      </c>
      <c r="K837" t="str">
        <f>IF(Table1[[#This Row],[disputed]]=0, "no dispute", IF(Table1[[#This Row],[dispute_loss]]=0, "won","lost"))</f>
        <v>won</v>
      </c>
      <c r="L837" s="1">
        <v>44469</v>
      </c>
      <c r="M837">
        <v>49</v>
      </c>
      <c r="N837">
        <v>19</v>
      </c>
    </row>
    <row r="838" spans="1:14" x14ac:dyDescent="0.3">
      <c r="A838" t="s">
        <v>20</v>
      </c>
      <c r="B838" t="s">
        <v>81</v>
      </c>
      <c r="C838" t="str">
        <f>VLOOKUP(Table1[[#This Row],[customer_ID]],'Company Names'!A:B,2,0)</f>
        <v>Rowe and Sons</v>
      </c>
      <c r="D838">
        <v>3378881881</v>
      </c>
      <c r="E838" s="1">
        <v>44271</v>
      </c>
      <c r="F838" s="1">
        <v>44301</v>
      </c>
      <c r="G838">
        <v>1388</v>
      </c>
      <c r="H838">
        <v>0</v>
      </c>
      <c r="I838" t="str">
        <f>IF(Table1[[#This Row],[disputed]]=1,"Yes","No")</f>
        <v>No</v>
      </c>
      <c r="J838">
        <v>0</v>
      </c>
      <c r="K838" t="str">
        <f>IF(Table1[[#This Row],[disputed]]=0, "no dispute", IF(Table1[[#This Row],[dispute_loss]]=0, "won","lost"))</f>
        <v>no dispute</v>
      </c>
      <c r="L838" s="1">
        <v>44276</v>
      </c>
      <c r="M838">
        <v>5</v>
      </c>
      <c r="N838">
        <v>0</v>
      </c>
    </row>
    <row r="839" spans="1:14" x14ac:dyDescent="0.3">
      <c r="A839" t="s">
        <v>20</v>
      </c>
      <c r="B839" t="s">
        <v>21</v>
      </c>
      <c r="C839" t="str">
        <f>VLOOKUP(Table1[[#This Row],[customer_ID]],'Company Names'!A:B,2,0)</f>
        <v>Turner and Sons</v>
      </c>
      <c r="D839">
        <v>3388237396</v>
      </c>
      <c r="E839" s="1">
        <v>44169</v>
      </c>
      <c r="F839" s="1">
        <v>44199</v>
      </c>
      <c r="G839">
        <v>5778</v>
      </c>
      <c r="H839">
        <v>0</v>
      </c>
      <c r="I839" t="str">
        <f>IF(Table1[[#This Row],[disputed]]=1,"Yes","No")</f>
        <v>No</v>
      </c>
      <c r="J839">
        <v>0</v>
      </c>
      <c r="K839" t="str">
        <f>IF(Table1[[#This Row],[disputed]]=0, "no dispute", IF(Table1[[#This Row],[dispute_loss]]=0, "won","lost"))</f>
        <v>no dispute</v>
      </c>
      <c r="L839" s="1">
        <v>44206</v>
      </c>
      <c r="M839">
        <v>37</v>
      </c>
      <c r="N839">
        <v>7</v>
      </c>
    </row>
    <row r="840" spans="1:14" x14ac:dyDescent="0.3">
      <c r="A840" t="s">
        <v>17</v>
      </c>
      <c r="B840" t="s">
        <v>98</v>
      </c>
      <c r="C840" t="str">
        <f>VLOOKUP(Table1[[#This Row],[customer_ID]],'Company Names'!A:B,2,0)</f>
        <v>Wolf LLC</v>
      </c>
      <c r="D840">
        <v>3388733623</v>
      </c>
      <c r="E840" s="1">
        <v>43905</v>
      </c>
      <c r="F840" s="1">
        <v>43935</v>
      </c>
      <c r="G840">
        <v>5817</v>
      </c>
      <c r="H840">
        <v>0</v>
      </c>
      <c r="I840" t="str">
        <f>IF(Table1[[#This Row],[disputed]]=1,"Yes","No")</f>
        <v>No</v>
      </c>
      <c r="J840">
        <v>0</v>
      </c>
      <c r="K840" t="str">
        <f>IF(Table1[[#This Row],[disputed]]=0, "no dispute", IF(Table1[[#This Row],[dispute_loss]]=0, "won","lost"))</f>
        <v>no dispute</v>
      </c>
      <c r="L840" s="1">
        <v>43955</v>
      </c>
      <c r="M840">
        <v>50</v>
      </c>
      <c r="N840">
        <v>20</v>
      </c>
    </row>
    <row r="841" spans="1:14" x14ac:dyDescent="0.3">
      <c r="A841" t="s">
        <v>11</v>
      </c>
      <c r="B841" t="s">
        <v>45</v>
      </c>
      <c r="C841" t="str">
        <f>VLOOKUP(Table1[[#This Row],[customer_ID]],'Company Names'!A:B,2,0)</f>
        <v>Bosco and Sons</v>
      </c>
      <c r="D841">
        <v>3392014041</v>
      </c>
      <c r="E841" s="1">
        <v>43891</v>
      </c>
      <c r="F841" s="1">
        <v>43921</v>
      </c>
      <c r="G841">
        <v>5654</v>
      </c>
      <c r="H841">
        <v>0</v>
      </c>
      <c r="I841" t="str">
        <f>IF(Table1[[#This Row],[disputed]]=1,"Yes","No")</f>
        <v>No</v>
      </c>
      <c r="J841">
        <v>0</v>
      </c>
      <c r="K841" t="str">
        <f>IF(Table1[[#This Row],[disputed]]=0, "no dispute", IF(Table1[[#This Row],[dispute_loss]]=0, "won","lost"))</f>
        <v>no dispute</v>
      </c>
      <c r="L841" s="1">
        <v>43914</v>
      </c>
      <c r="M841">
        <v>23</v>
      </c>
      <c r="N841">
        <v>0</v>
      </c>
    </row>
    <row r="842" spans="1:14" x14ac:dyDescent="0.3">
      <c r="A842" t="s">
        <v>17</v>
      </c>
      <c r="B842" t="s">
        <v>28</v>
      </c>
      <c r="C842" t="str">
        <f>VLOOKUP(Table1[[#This Row],[customer_ID]],'Company Names'!A:B,2,0)</f>
        <v>Halvorson and Sons</v>
      </c>
      <c r="D842">
        <v>3394333507</v>
      </c>
      <c r="E842" s="1">
        <v>44412</v>
      </c>
      <c r="F842" s="1">
        <v>44442</v>
      </c>
      <c r="G842">
        <v>6560</v>
      </c>
      <c r="H842">
        <v>0</v>
      </c>
      <c r="I842" t="str">
        <f>IF(Table1[[#This Row],[disputed]]=1,"Yes","No")</f>
        <v>No</v>
      </c>
      <c r="J842">
        <v>0</v>
      </c>
      <c r="K842" t="str">
        <f>IF(Table1[[#This Row],[disputed]]=0, "no dispute", IF(Table1[[#This Row],[dispute_loss]]=0, "won","lost"))</f>
        <v>no dispute</v>
      </c>
      <c r="L842" s="1">
        <v>44426</v>
      </c>
      <c r="M842">
        <v>14</v>
      </c>
      <c r="N842">
        <v>0</v>
      </c>
    </row>
    <row r="843" spans="1:14" x14ac:dyDescent="0.3">
      <c r="A843" t="s">
        <v>22</v>
      </c>
      <c r="B843" t="s">
        <v>100</v>
      </c>
      <c r="C843" t="str">
        <f>VLOOKUP(Table1[[#This Row],[customer_ID]],'Company Names'!A:B,2,0)</f>
        <v>Stark - Paucek</v>
      </c>
      <c r="D843">
        <v>3398429374</v>
      </c>
      <c r="E843" s="1">
        <v>44440</v>
      </c>
      <c r="F843" s="1">
        <v>44470</v>
      </c>
      <c r="G843">
        <v>6898</v>
      </c>
      <c r="H843">
        <v>0</v>
      </c>
      <c r="I843" t="str">
        <f>IF(Table1[[#This Row],[disputed]]=1,"Yes","No")</f>
        <v>No</v>
      </c>
      <c r="J843">
        <v>0</v>
      </c>
      <c r="K843" t="str">
        <f>IF(Table1[[#This Row],[disputed]]=0, "no dispute", IF(Table1[[#This Row],[dispute_loss]]=0, "won","lost"))</f>
        <v>no dispute</v>
      </c>
      <c r="L843" s="1">
        <v>44451</v>
      </c>
      <c r="M843">
        <v>11</v>
      </c>
      <c r="N843">
        <v>0</v>
      </c>
    </row>
    <row r="844" spans="1:14" x14ac:dyDescent="0.3">
      <c r="A844" t="s">
        <v>11</v>
      </c>
      <c r="B844" t="s">
        <v>12</v>
      </c>
      <c r="C844" t="str">
        <f>VLOOKUP(Table1[[#This Row],[customer_ID]],'Company Names'!A:B,2,0)</f>
        <v>Morissette - Bernier</v>
      </c>
      <c r="D844">
        <v>3399547582</v>
      </c>
      <c r="E844" s="1">
        <v>44128</v>
      </c>
      <c r="F844" s="1">
        <v>44158</v>
      </c>
      <c r="G844">
        <v>5070</v>
      </c>
      <c r="H844">
        <v>0</v>
      </c>
      <c r="I844" t="str">
        <f>IF(Table1[[#This Row],[disputed]]=1,"Yes","No")</f>
        <v>No</v>
      </c>
      <c r="J844">
        <v>0</v>
      </c>
      <c r="K844" t="str">
        <f>IF(Table1[[#This Row],[disputed]]=0, "no dispute", IF(Table1[[#This Row],[dispute_loss]]=0, "won","lost"))</f>
        <v>no dispute</v>
      </c>
      <c r="L844" s="1">
        <v>44141</v>
      </c>
      <c r="M844">
        <v>13</v>
      </c>
      <c r="N844">
        <v>0</v>
      </c>
    </row>
    <row r="845" spans="1:14" x14ac:dyDescent="0.3">
      <c r="A845" t="s">
        <v>13</v>
      </c>
      <c r="B845" t="s">
        <v>83</v>
      </c>
      <c r="C845" t="str">
        <f>VLOOKUP(Table1[[#This Row],[customer_ID]],'Company Names'!A:B,2,0)</f>
        <v>Conroy - Friesen</v>
      </c>
      <c r="D845">
        <v>3404073698</v>
      </c>
      <c r="E845" s="1">
        <v>43973</v>
      </c>
      <c r="F845" s="1">
        <v>44003</v>
      </c>
      <c r="G845">
        <v>8782</v>
      </c>
      <c r="H845">
        <v>0</v>
      </c>
      <c r="I845" t="str">
        <f>IF(Table1[[#This Row],[disputed]]=1,"Yes","No")</f>
        <v>No</v>
      </c>
      <c r="J845">
        <v>0</v>
      </c>
      <c r="K845" t="str">
        <f>IF(Table1[[#This Row],[disputed]]=0, "no dispute", IF(Table1[[#This Row],[dispute_loss]]=0, "won","lost"))</f>
        <v>no dispute</v>
      </c>
      <c r="L845" s="1">
        <v>43995</v>
      </c>
      <c r="M845">
        <v>22</v>
      </c>
      <c r="N845">
        <v>0</v>
      </c>
    </row>
    <row r="846" spans="1:14" x14ac:dyDescent="0.3">
      <c r="A846" t="s">
        <v>11</v>
      </c>
      <c r="B846" t="s">
        <v>114</v>
      </c>
      <c r="C846" t="str">
        <f>VLOOKUP(Table1[[#This Row],[customer_ID]],'Company Names'!A:B,2,0)</f>
        <v>Davis and Sons</v>
      </c>
      <c r="D846">
        <v>3414952429</v>
      </c>
      <c r="E846" s="1">
        <v>44265</v>
      </c>
      <c r="F846" s="1">
        <v>44295</v>
      </c>
      <c r="G846">
        <v>6224</v>
      </c>
      <c r="H846">
        <v>0</v>
      </c>
      <c r="I846" t="str">
        <f>IF(Table1[[#This Row],[disputed]]=1,"Yes","No")</f>
        <v>No</v>
      </c>
      <c r="J846">
        <v>0</v>
      </c>
      <c r="K846" t="str">
        <f>IF(Table1[[#This Row],[disputed]]=0, "no dispute", IF(Table1[[#This Row],[dispute_loss]]=0, "won","lost"))</f>
        <v>no dispute</v>
      </c>
      <c r="L846" s="1">
        <v>44291</v>
      </c>
      <c r="M846">
        <v>26</v>
      </c>
      <c r="N846">
        <v>0</v>
      </c>
    </row>
    <row r="847" spans="1:14" x14ac:dyDescent="0.3">
      <c r="A847" t="s">
        <v>11</v>
      </c>
      <c r="B847" t="s">
        <v>39</v>
      </c>
      <c r="C847" t="str">
        <f>VLOOKUP(Table1[[#This Row],[customer_ID]],'Company Names'!A:B,2,0)</f>
        <v>Schmitt Inc</v>
      </c>
      <c r="D847">
        <v>3416294053</v>
      </c>
      <c r="E847" s="1">
        <v>44200</v>
      </c>
      <c r="F847" s="1">
        <v>44230</v>
      </c>
      <c r="G847">
        <v>5803</v>
      </c>
      <c r="H847">
        <v>0</v>
      </c>
      <c r="I847" t="str">
        <f>IF(Table1[[#This Row],[disputed]]=1,"Yes","No")</f>
        <v>No</v>
      </c>
      <c r="J847">
        <v>0</v>
      </c>
      <c r="K847" t="str">
        <f>IF(Table1[[#This Row],[disputed]]=0, "no dispute", IF(Table1[[#This Row],[dispute_loss]]=0, "won","lost"))</f>
        <v>no dispute</v>
      </c>
      <c r="L847" s="1">
        <v>44230</v>
      </c>
      <c r="M847">
        <v>30</v>
      </c>
      <c r="N847">
        <v>0</v>
      </c>
    </row>
    <row r="848" spans="1:14" x14ac:dyDescent="0.3">
      <c r="A848" t="s">
        <v>13</v>
      </c>
      <c r="B848" t="s">
        <v>83</v>
      </c>
      <c r="C848" t="str">
        <f>VLOOKUP(Table1[[#This Row],[customer_ID]],'Company Names'!A:B,2,0)</f>
        <v>Conroy - Friesen</v>
      </c>
      <c r="D848">
        <v>3418724483</v>
      </c>
      <c r="E848" s="1">
        <v>44303</v>
      </c>
      <c r="F848" s="1">
        <v>44333</v>
      </c>
      <c r="G848">
        <v>7926</v>
      </c>
      <c r="H848">
        <v>0</v>
      </c>
      <c r="I848" t="str">
        <f>IF(Table1[[#This Row],[disputed]]=1,"Yes","No")</f>
        <v>No</v>
      </c>
      <c r="J848">
        <v>0</v>
      </c>
      <c r="K848" t="str">
        <f>IF(Table1[[#This Row],[disputed]]=0, "no dispute", IF(Table1[[#This Row],[dispute_loss]]=0, "won","lost"))</f>
        <v>no dispute</v>
      </c>
      <c r="L848" s="1">
        <v>44310</v>
      </c>
      <c r="M848">
        <v>7</v>
      </c>
      <c r="N848">
        <v>0</v>
      </c>
    </row>
    <row r="849" spans="1:14" x14ac:dyDescent="0.3">
      <c r="A849" t="s">
        <v>20</v>
      </c>
      <c r="B849" t="s">
        <v>109</v>
      </c>
      <c r="C849" t="str">
        <f>VLOOKUP(Table1[[#This Row],[customer_ID]],'Company Names'!A:B,2,0)</f>
        <v>Wilderman Inc</v>
      </c>
      <c r="D849">
        <v>3424410029</v>
      </c>
      <c r="E849" s="1">
        <v>44513</v>
      </c>
      <c r="F849" s="1">
        <v>44543</v>
      </c>
      <c r="G849">
        <v>2363</v>
      </c>
      <c r="H849">
        <v>0</v>
      </c>
      <c r="I849" t="str">
        <f>IF(Table1[[#This Row],[disputed]]=1,"Yes","No")</f>
        <v>No</v>
      </c>
      <c r="J849">
        <v>0</v>
      </c>
      <c r="K849" t="str">
        <f>IF(Table1[[#This Row],[disputed]]=0, "no dispute", IF(Table1[[#This Row],[dispute_loss]]=0, "won","lost"))</f>
        <v>no dispute</v>
      </c>
      <c r="L849" s="1">
        <v>44519</v>
      </c>
      <c r="M849">
        <v>6</v>
      </c>
      <c r="N849">
        <v>0</v>
      </c>
    </row>
    <row r="850" spans="1:14" x14ac:dyDescent="0.3">
      <c r="A850" t="s">
        <v>22</v>
      </c>
      <c r="B850" t="s">
        <v>23</v>
      </c>
      <c r="C850" t="str">
        <f>VLOOKUP(Table1[[#This Row],[customer_ID]],'Company Names'!A:B,2,0)</f>
        <v>Kub, McLaughlin and Renner</v>
      </c>
      <c r="D850">
        <v>3428691656</v>
      </c>
      <c r="E850" s="1">
        <v>44360</v>
      </c>
      <c r="F850" s="1">
        <v>44390</v>
      </c>
      <c r="G850">
        <v>5047</v>
      </c>
      <c r="H850">
        <v>0</v>
      </c>
      <c r="I850" t="str">
        <f>IF(Table1[[#This Row],[disputed]]=1,"Yes","No")</f>
        <v>No</v>
      </c>
      <c r="J850">
        <v>0</v>
      </c>
      <c r="K850" t="str">
        <f>IF(Table1[[#This Row],[disputed]]=0, "no dispute", IF(Table1[[#This Row],[dispute_loss]]=0, "won","lost"))</f>
        <v>no dispute</v>
      </c>
      <c r="L850" s="1">
        <v>44395</v>
      </c>
      <c r="M850">
        <v>35</v>
      </c>
      <c r="N850">
        <v>5</v>
      </c>
    </row>
    <row r="851" spans="1:14" x14ac:dyDescent="0.3">
      <c r="A851" t="s">
        <v>11</v>
      </c>
      <c r="B851" t="s">
        <v>15</v>
      </c>
      <c r="C851" t="str">
        <f>VLOOKUP(Table1[[#This Row],[customer_ID]],'Company Names'!A:B,2,0)</f>
        <v>Spencer - Purdy</v>
      </c>
      <c r="D851">
        <v>3435598635</v>
      </c>
      <c r="E851" s="1">
        <v>44163</v>
      </c>
      <c r="F851" s="1">
        <v>44193</v>
      </c>
      <c r="G851">
        <v>7582</v>
      </c>
      <c r="H851">
        <v>0</v>
      </c>
      <c r="I851" t="str">
        <f>IF(Table1[[#This Row],[disputed]]=1,"Yes","No")</f>
        <v>No</v>
      </c>
      <c r="J851">
        <v>0</v>
      </c>
      <c r="K851" t="str">
        <f>IF(Table1[[#This Row],[disputed]]=0, "no dispute", IF(Table1[[#This Row],[dispute_loss]]=0, "won","lost"))</f>
        <v>no dispute</v>
      </c>
      <c r="L851" s="1">
        <v>44167</v>
      </c>
      <c r="M851">
        <v>4</v>
      </c>
      <c r="N851">
        <v>0</v>
      </c>
    </row>
    <row r="852" spans="1:14" x14ac:dyDescent="0.3">
      <c r="A852" t="s">
        <v>22</v>
      </c>
      <c r="B852" t="s">
        <v>47</v>
      </c>
      <c r="C852" t="str">
        <f>VLOOKUP(Table1[[#This Row],[customer_ID]],'Company Names'!A:B,2,0)</f>
        <v>Bergnaum - Weimann</v>
      </c>
      <c r="D852">
        <v>3437789966</v>
      </c>
      <c r="E852" s="1">
        <v>43950</v>
      </c>
      <c r="F852" s="1">
        <v>43980</v>
      </c>
      <c r="G852">
        <v>5226</v>
      </c>
      <c r="H852">
        <v>0</v>
      </c>
      <c r="I852" t="str">
        <f>IF(Table1[[#This Row],[disputed]]=1,"Yes","No")</f>
        <v>No</v>
      </c>
      <c r="J852">
        <v>0</v>
      </c>
      <c r="K852" t="str">
        <f>IF(Table1[[#This Row],[disputed]]=0, "no dispute", IF(Table1[[#This Row],[dispute_loss]]=0, "won","lost"))</f>
        <v>no dispute</v>
      </c>
      <c r="L852" s="1">
        <v>43988</v>
      </c>
      <c r="M852">
        <v>38</v>
      </c>
      <c r="N852">
        <v>8</v>
      </c>
    </row>
    <row r="853" spans="1:14" x14ac:dyDescent="0.3">
      <c r="A853" t="s">
        <v>11</v>
      </c>
      <c r="B853" t="s">
        <v>79</v>
      </c>
      <c r="C853" t="str">
        <f>VLOOKUP(Table1[[#This Row],[customer_ID]],'Company Names'!A:B,2,0)</f>
        <v>Sauer - Parisian</v>
      </c>
      <c r="D853">
        <v>3438246206</v>
      </c>
      <c r="E853" s="1">
        <v>44439</v>
      </c>
      <c r="F853" s="1">
        <v>44469</v>
      </c>
      <c r="G853">
        <v>6601</v>
      </c>
      <c r="H853">
        <v>0</v>
      </c>
      <c r="I853" t="str">
        <f>IF(Table1[[#This Row],[disputed]]=1,"Yes","No")</f>
        <v>No</v>
      </c>
      <c r="J853">
        <v>0</v>
      </c>
      <c r="K853" t="str">
        <f>IF(Table1[[#This Row],[disputed]]=0, "no dispute", IF(Table1[[#This Row],[dispute_loss]]=0, "won","lost"))</f>
        <v>no dispute</v>
      </c>
      <c r="L853" s="1">
        <v>44451</v>
      </c>
      <c r="M853">
        <v>12</v>
      </c>
      <c r="N853">
        <v>0</v>
      </c>
    </row>
    <row r="854" spans="1:14" x14ac:dyDescent="0.3">
      <c r="A854" t="s">
        <v>17</v>
      </c>
      <c r="B854" t="s">
        <v>33</v>
      </c>
      <c r="C854" t="str">
        <f>VLOOKUP(Table1[[#This Row],[customer_ID]],'Company Names'!A:B,2,0)</f>
        <v>Grimes - Bode</v>
      </c>
      <c r="D854">
        <v>3442695944</v>
      </c>
      <c r="E854" s="1">
        <v>43962</v>
      </c>
      <c r="F854" s="1">
        <v>43992</v>
      </c>
      <c r="G854">
        <v>8439</v>
      </c>
      <c r="H854">
        <v>1</v>
      </c>
      <c r="I854" t="str">
        <f>IF(Table1[[#This Row],[disputed]]=1,"Yes","No")</f>
        <v>Yes</v>
      </c>
      <c r="J854">
        <v>0</v>
      </c>
      <c r="K854" t="str">
        <f>IF(Table1[[#This Row],[disputed]]=0, "no dispute", IF(Table1[[#This Row],[dispute_loss]]=0, "won","lost"))</f>
        <v>won</v>
      </c>
      <c r="L854" s="1">
        <v>43989</v>
      </c>
      <c r="M854">
        <v>27</v>
      </c>
      <c r="N854">
        <v>0</v>
      </c>
    </row>
    <row r="855" spans="1:14" x14ac:dyDescent="0.3">
      <c r="A855" t="s">
        <v>13</v>
      </c>
      <c r="B855" t="s">
        <v>66</v>
      </c>
      <c r="C855" t="str">
        <f>VLOOKUP(Table1[[#This Row],[customer_ID]],'Company Names'!A:B,2,0)</f>
        <v>Bednar Group</v>
      </c>
      <c r="D855">
        <v>3453759273</v>
      </c>
      <c r="E855" s="1">
        <v>44174</v>
      </c>
      <c r="F855" s="1">
        <v>44204</v>
      </c>
      <c r="G855">
        <v>8127</v>
      </c>
      <c r="H855">
        <v>0</v>
      </c>
      <c r="I855" t="str">
        <f>IF(Table1[[#This Row],[disputed]]=1,"Yes","No")</f>
        <v>No</v>
      </c>
      <c r="J855">
        <v>0</v>
      </c>
      <c r="K855" t="str">
        <f>IF(Table1[[#This Row],[disputed]]=0, "no dispute", IF(Table1[[#This Row],[dispute_loss]]=0, "won","lost"))</f>
        <v>no dispute</v>
      </c>
      <c r="L855" s="1">
        <v>44178</v>
      </c>
      <c r="M855">
        <v>4</v>
      </c>
      <c r="N855">
        <v>0</v>
      </c>
    </row>
    <row r="856" spans="1:14" x14ac:dyDescent="0.3">
      <c r="A856" t="s">
        <v>11</v>
      </c>
      <c r="B856" t="s">
        <v>44</v>
      </c>
      <c r="C856" t="str">
        <f>VLOOKUP(Table1[[#This Row],[customer_ID]],'Company Names'!A:B,2,0)</f>
        <v>Pacocha Inc</v>
      </c>
      <c r="D856">
        <v>3461153482</v>
      </c>
      <c r="E856" s="1">
        <v>44116</v>
      </c>
      <c r="F856" s="1">
        <v>44146</v>
      </c>
      <c r="G856">
        <v>8847</v>
      </c>
      <c r="H856">
        <v>0</v>
      </c>
      <c r="I856" t="str">
        <f>IF(Table1[[#This Row],[disputed]]=1,"Yes","No")</f>
        <v>No</v>
      </c>
      <c r="J856">
        <v>0</v>
      </c>
      <c r="K856" t="str">
        <f>IF(Table1[[#This Row],[disputed]]=0, "no dispute", IF(Table1[[#This Row],[dispute_loss]]=0, "won","lost"))</f>
        <v>no dispute</v>
      </c>
      <c r="L856" s="1">
        <v>44142</v>
      </c>
      <c r="M856">
        <v>26</v>
      </c>
      <c r="N856">
        <v>0</v>
      </c>
    </row>
    <row r="857" spans="1:14" x14ac:dyDescent="0.3">
      <c r="A857" t="s">
        <v>17</v>
      </c>
      <c r="B857" t="s">
        <v>37</v>
      </c>
      <c r="C857" t="str">
        <f>VLOOKUP(Table1[[#This Row],[customer_ID]],'Company Names'!A:B,2,0)</f>
        <v>Morissette LLC</v>
      </c>
      <c r="D857">
        <v>3470607785</v>
      </c>
      <c r="E857" s="1">
        <v>44299</v>
      </c>
      <c r="F857" s="1">
        <v>44329</v>
      </c>
      <c r="G857">
        <v>3860</v>
      </c>
      <c r="H857">
        <v>0</v>
      </c>
      <c r="I857" t="str">
        <f>IF(Table1[[#This Row],[disputed]]=1,"Yes","No")</f>
        <v>No</v>
      </c>
      <c r="J857">
        <v>0</v>
      </c>
      <c r="K857" t="str">
        <f>IF(Table1[[#This Row],[disputed]]=0, "no dispute", IF(Table1[[#This Row],[dispute_loss]]=0, "won","lost"))</f>
        <v>no dispute</v>
      </c>
      <c r="L857" s="1">
        <v>44317</v>
      </c>
      <c r="M857">
        <v>18</v>
      </c>
      <c r="N857">
        <v>0</v>
      </c>
    </row>
    <row r="858" spans="1:14" x14ac:dyDescent="0.3">
      <c r="A858" t="s">
        <v>17</v>
      </c>
      <c r="B858" t="s">
        <v>93</v>
      </c>
      <c r="C858" t="str">
        <f>VLOOKUP(Table1[[#This Row],[customer_ID]],'Company Names'!A:B,2,0)</f>
        <v>Sawayn - Hane</v>
      </c>
      <c r="D858">
        <v>3478923173</v>
      </c>
      <c r="E858" s="1">
        <v>43979</v>
      </c>
      <c r="F858" s="1">
        <v>44009</v>
      </c>
      <c r="G858">
        <v>8748</v>
      </c>
      <c r="H858">
        <v>1</v>
      </c>
      <c r="I858" t="str">
        <f>IF(Table1[[#This Row],[disputed]]=1,"Yes","No")</f>
        <v>Yes</v>
      </c>
      <c r="J858">
        <v>0</v>
      </c>
      <c r="K858" t="str">
        <f>IF(Table1[[#This Row],[disputed]]=0, "no dispute", IF(Table1[[#This Row],[dispute_loss]]=0, "won","lost"))</f>
        <v>won</v>
      </c>
      <c r="L858" s="1">
        <v>44015</v>
      </c>
      <c r="M858">
        <v>36</v>
      </c>
      <c r="N858">
        <v>6</v>
      </c>
    </row>
    <row r="859" spans="1:14" x14ac:dyDescent="0.3">
      <c r="A859" t="s">
        <v>13</v>
      </c>
      <c r="B859" t="s">
        <v>29</v>
      </c>
      <c r="C859" t="str">
        <f>VLOOKUP(Table1[[#This Row],[customer_ID]],'Company Names'!A:B,2,0)</f>
        <v>O'Conner - Botsford</v>
      </c>
      <c r="D859">
        <v>9199249934</v>
      </c>
      <c r="E859" s="1">
        <v>44064</v>
      </c>
      <c r="F859" s="1">
        <v>44094</v>
      </c>
      <c r="G859">
        <v>4262</v>
      </c>
      <c r="H859">
        <v>1</v>
      </c>
      <c r="I859" t="str">
        <f>IF(Table1[[#This Row],[disputed]]=1,"Yes","No")</f>
        <v>Yes</v>
      </c>
      <c r="J859">
        <v>0</v>
      </c>
      <c r="K859" t="str">
        <f>IF(Table1[[#This Row],[disputed]]=0, "no dispute", IF(Table1[[#This Row],[dispute_loss]]=0, "won","lost"))</f>
        <v>won</v>
      </c>
      <c r="L859" s="1">
        <v>44118</v>
      </c>
      <c r="M859">
        <v>54</v>
      </c>
      <c r="N859">
        <v>24</v>
      </c>
    </row>
    <row r="860" spans="1:14" x14ac:dyDescent="0.3">
      <c r="A860" t="s">
        <v>22</v>
      </c>
      <c r="B860" t="s">
        <v>67</v>
      </c>
      <c r="C860" t="str">
        <f>VLOOKUP(Table1[[#This Row],[customer_ID]],'Company Names'!A:B,2,0)</f>
        <v>Kemmer Inc</v>
      </c>
      <c r="D860">
        <v>3480606970</v>
      </c>
      <c r="E860" s="1">
        <v>44325</v>
      </c>
      <c r="F860" s="1">
        <v>44355</v>
      </c>
      <c r="G860">
        <v>5883</v>
      </c>
      <c r="H860">
        <v>0</v>
      </c>
      <c r="I860" t="str">
        <f>IF(Table1[[#This Row],[disputed]]=1,"Yes","No")</f>
        <v>No</v>
      </c>
      <c r="J860">
        <v>0</v>
      </c>
      <c r="K860" t="str">
        <f>IF(Table1[[#This Row],[disputed]]=0, "no dispute", IF(Table1[[#This Row],[dispute_loss]]=0, "won","lost"))</f>
        <v>no dispute</v>
      </c>
      <c r="L860" s="1">
        <v>44358</v>
      </c>
      <c r="M860">
        <v>33</v>
      </c>
      <c r="N860">
        <v>3</v>
      </c>
    </row>
    <row r="861" spans="1:14" x14ac:dyDescent="0.3">
      <c r="A861" t="s">
        <v>13</v>
      </c>
      <c r="B861" t="s">
        <v>70</v>
      </c>
      <c r="C861" t="str">
        <f>VLOOKUP(Table1[[#This Row],[customer_ID]],'Company Names'!A:B,2,0)</f>
        <v>Gutkowski, Koch and Gleason</v>
      </c>
      <c r="D861">
        <v>3486080032</v>
      </c>
      <c r="E861" s="1">
        <v>44066</v>
      </c>
      <c r="F861" s="1">
        <v>44096</v>
      </c>
      <c r="G861">
        <v>6312</v>
      </c>
      <c r="H861">
        <v>0</v>
      </c>
      <c r="I861" t="str">
        <f>IF(Table1[[#This Row],[disputed]]=1,"Yes","No")</f>
        <v>No</v>
      </c>
      <c r="J861">
        <v>0</v>
      </c>
      <c r="K861" t="str">
        <f>IF(Table1[[#This Row],[disputed]]=0, "no dispute", IF(Table1[[#This Row],[dispute_loss]]=0, "won","lost"))</f>
        <v>no dispute</v>
      </c>
      <c r="L861" s="1">
        <v>44096</v>
      </c>
      <c r="M861">
        <v>30</v>
      </c>
      <c r="N861">
        <v>0</v>
      </c>
    </row>
    <row r="862" spans="1:14" x14ac:dyDescent="0.3">
      <c r="A862" t="s">
        <v>22</v>
      </c>
      <c r="B862" t="s">
        <v>96</v>
      </c>
      <c r="C862" t="str">
        <f>VLOOKUP(Table1[[#This Row],[customer_ID]],'Company Names'!A:B,2,0)</f>
        <v>Schuppe Inc</v>
      </c>
      <c r="D862">
        <v>3491048160</v>
      </c>
      <c r="E862" s="1">
        <v>44436</v>
      </c>
      <c r="F862" s="1">
        <v>44466</v>
      </c>
      <c r="G862">
        <v>6302</v>
      </c>
      <c r="H862">
        <v>0</v>
      </c>
      <c r="I862" t="str">
        <f>IF(Table1[[#This Row],[disputed]]=1,"Yes","No")</f>
        <v>No</v>
      </c>
      <c r="J862">
        <v>0</v>
      </c>
      <c r="K862" t="str">
        <f>IF(Table1[[#This Row],[disputed]]=0, "no dispute", IF(Table1[[#This Row],[dispute_loss]]=0, "won","lost"))</f>
        <v>no dispute</v>
      </c>
      <c r="L862" s="1">
        <v>44456</v>
      </c>
      <c r="M862">
        <v>20</v>
      </c>
      <c r="N862">
        <v>0</v>
      </c>
    </row>
    <row r="863" spans="1:14" x14ac:dyDescent="0.3">
      <c r="A863" t="s">
        <v>11</v>
      </c>
      <c r="B863" t="s">
        <v>64</v>
      </c>
      <c r="C863" t="str">
        <f>VLOOKUP(Table1[[#This Row],[customer_ID]],'Company Names'!A:B,2,0)</f>
        <v>Weber - Lindgren</v>
      </c>
      <c r="D863">
        <v>3503012790</v>
      </c>
      <c r="E863" s="1">
        <v>44330</v>
      </c>
      <c r="F863" s="1">
        <v>44360</v>
      </c>
      <c r="G863">
        <v>4367</v>
      </c>
      <c r="H863">
        <v>0</v>
      </c>
      <c r="I863" t="str">
        <f>IF(Table1[[#This Row],[disputed]]=1,"Yes","No")</f>
        <v>No</v>
      </c>
      <c r="J863">
        <v>0</v>
      </c>
      <c r="K863" t="str">
        <f>IF(Table1[[#This Row],[disputed]]=0, "no dispute", IF(Table1[[#This Row],[dispute_loss]]=0, "won","lost"))</f>
        <v>no dispute</v>
      </c>
      <c r="L863" s="1">
        <v>44345</v>
      </c>
      <c r="M863">
        <v>15</v>
      </c>
      <c r="N863">
        <v>0</v>
      </c>
    </row>
    <row r="864" spans="1:14" x14ac:dyDescent="0.3">
      <c r="A864" t="s">
        <v>11</v>
      </c>
      <c r="B864" t="s">
        <v>48</v>
      </c>
      <c r="C864" t="str">
        <f>VLOOKUP(Table1[[#This Row],[customer_ID]],'Company Names'!A:B,2,0)</f>
        <v>Hauck Group</v>
      </c>
      <c r="D864">
        <v>3509509542</v>
      </c>
      <c r="E864" s="1">
        <v>44417</v>
      </c>
      <c r="F864" s="1">
        <v>44447</v>
      </c>
      <c r="G864">
        <v>6682</v>
      </c>
      <c r="H864">
        <v>0</v>
      </c>
      <c r="I864" t="str">
        <f>IF(Table1[[#This Row],[disputed]]=1,"Yes","No")</f>
        <v>No</v>
      </c>
      <c r="J864">
        <v>0</v>
      </c>
      <c r="K864" t="str">
        <f>IF(Table1[[#This Row],[disputed]]=0, "no dispute", IF(Table1[[#This Row],[dispute_loss]]=0, "won","lost"))</f>
        <v>no dispute</v>
      </c>
      <c r="L864" s="1">
        <v>44441</v>
      </c>
      <c r="M864">
        <v>24</v>
      </c>
      <c r="N864">
        <v>0</v>
      </c>
    </row>
    <row r="865" spans="1:14" x14ac:dyDescent="0.3">
      <c r="A865" t="s">
        <v>20</v>
      </c>
      <c r="B865" t="s">
        <v>90</v>
      </c>
      <c r="C865" t="str">
        <f>VLOOKUP(Table1[[#This Row],[customer_ID]],'Company Names'!A:B,2,0)</f>
        <v>Bosco and Sons</v>
      </c>
      <c r="D865">
        <v>3510258292</v>
      </c>
      <c r="E865" s="1">
        <v>43995</v>
      </c>
      <c r="F865" s="1">
        <v>44025</v>
      </c>
      <c r="G865">
        <v>3806</v>
      </c>
      <c r="H865">
        <v>0</v>
      </c>
      <c r="I865" t="str">
        <f>IF(Table1[[#This Row],[disputed]]=1,"Yes","No")</f>
        <v>No</v>
      </c>
      <c r="J865">
        <v>0</v>
      </c>
      <c r="K865" t="str">
        <f>IF(Table1[[#This Row],[disputed]]=0, "no dispute", IF(Table1[[#This Row],[dispute_loss]]=0, "won","lost"))</f>
        <v>no dispute</v>
      </c>
      <c r="L865" s="1">
        <v>44021</v>
      </c>
      <c r="M865">
        <v>26</v>
      </c>
      <c r="N865">
        <v>0</v>
      </c>
    </row>
    <row r="866" spans="1:14" x14ac:dyDescent="0.3">
      <c r="A866" t="s">
        <v>20</v>
      </c>
      <c r="B866" t="s">
        <v>25</v>
      </c>
      <c r="C866" t="str">
        <f>VLOOKUP(Table1[[#This Row],[customer_ID]],'Company Names'!A:B,2,0)</f>
        <v>Homenick - Tromp</v>
      </c>
      <c r="D866">
        <v>3511077910</v>
      </c>
      <c r="E866" s="1">
        <v>44110</v>
      </c>
      <c r="F866" s="1">
        <v>44140</v>
      </c>
      <c r="G866">
        <v>4744</v>
      </c>
      <c r="H866">
        <v>0</v>
      </c>
      <c r="I866" t="str">
        <f>IF(Table1[[#This Row],[disputed]]=1,"Yes","No")</f>
        <v>No</v>
      </c>
      <c r="J866">
        <v>0</v>
      </c>
      <c r="K866" t="str">
        <f>IF(Table1[[#This Row],[disputed]]=0, "no dispute", IF(Table1[[#This Row],[dispute_loss]]=0, "won","lost"))</f>
        <v>no dispute</v>
      </c>
      <c r="L866" s="1">
        <v>44139</v>
      </c>
      <c r="M866">
        <v>29</v>
      </c>
      <c r="N866">
        <v>0</v>
      </c>
    </row>
    <row r="867" spans="1:14" x14ac:dyDescent="0.3">
      <c r="A867" t="s">
        <v>13</v>
      </c>
      <c r="B867" t="s">
        <v>41</v>
      </c>
      <c r="C867" t="str">
        <f>VLOOKUP(Table1[[#This Row],[customer_ID]],'Company Names'!A:B,2,0)</f>
        <v>Stanton, Labadie and Roberts</v>
      </c>
      <c r="D867">
        <v>3558050155</v>
      </c>
      <c r="E867" s="1">
        <v>44040</v>
      </c>
      <c r="F867" s="1">
        <v>44070</v>
      </c>
      <c r="G867">
        <v>5964</v>
      </c>
      <c r="H867">
        <v>1</v>
      </c>
      <c r="I867" t="str">
        <f>IF(Table1[[#This Row],[disputed]]=1,"Yes","No")</f>
        <v>Yes</v>
      </c>
      <c r="J867">
        <v>0</v>
      </c>
      <c r="K867" t="str">
        <f>IF(Table1[[#This Row],[disputed]]=0, "no dispute", IF(Table1[[#This Row],[dispute_loss]]=0, "won","lost"))</f>
        <v>won</v>
      </c>
      <c r="L867" s="1">
        <v>44081</v>
      </c>
      <c r="M867">
        <v>41</v>
      </c>
      <c r="N867">
        <v>11</v>
      </c>
    </row>
    <row r="868" spans="1:14" x14ac:dyDescent="0.3">
      <c r="A868" t="s">
        <v>11</v>
      </c>
      <c r="B868" t="s">
        <v>31</v>
      </c>
      <c r="C868" t="str">
        <f>VLOOKUP(Table1[[#This Row],[customer_ID]],'Company Names'!A:B,2,0)</f>
        <v>McGlynn, Rutherford and Schiller</v>
      </c>
      <c r="D868">
        <v>3516217989</v>
      </c>
      <c r="E868" s="1">
        <v>44077</v>
      </c>
      <c r="F868" s="1">
        <v>44107</v>
      </c>
      <c r="G868">
        <v>6495</v>
      </c>
      <c r="H868">
        <v>0</v>
      </c>
      <c r="I868" t="str">
        <f>IF(Table1[[#This Row],[disputed]]=1,"Yes","No")</f>
        <v>No</v>
      </c>
      <c r="J868">
        <v>0</v>
      </c>
      <c r="K868" t="str">
        <f>IF(Table1[[#This Row],[disputed]]=0, "no dispute", IF(Table1[[#This Row],[dispute_loss]]=0, "won","lost"))</f>
        <v>no dispute</v>
      </c>
      <c r="L868" s="1">
        <v>44090</v>
      </c>
      <c r="M868">
        <v>13</v>
      </c>
      <c r="N868">
        <v>0</v>
      </c>
    </row>
    <row r="869" spans="1:14" x14ac:dyDescent="0.3">
      <c r="A869" t="s">
        <v>17</v>
      </c>
      <c r="B869" t="s">
        <v>18</v>
      </c>
      <c r="C869" t="str">
        <f>VLOOKUP(Table1[[#This Row],[customer_ID]],'Company Names'!A:B,2,0)</f>
        <v>Gislason, Rice and Hilpert</v>
      </c>
      <c r="D869">
        <v>3517011034</v>
      </c>
      <c r="E869" s="1">
        <v>44242</v>
      </c>
      <c r="F869" s="1">
        <v>44272</v>
      </c>
      <c r="G869">
        <v>6528</v>
      </c>
      <c r="H869">
        <v>0</v>
      </c>
      <c r="I869" t="str">
        <f>IF(Table1[[#This Row],[disputed]]=1,"Yes","No")</f>
        <v>No</v>
      </c>
      <c r="J869">
        <v>0</v>
      </c>
      <c r="K869" t="str">
        <f>IF(Table1[[#This Row],[disputed]]=0, "no dispute", IF(Table1[[#This Row],[dispute_loss]]=0, "won","lost"))</f>
        <v>no dispute</v>
      </c>
      <c r="L869" s="1">
        <v>44256</v>
      </c>
      <c r="M869">
        <v>14</v>
      </c>
      <c r="N869">
        <v>0</v>
      </c>
    </row>
    <row r="870" spans="1:14" x14ac:dyDescent="0.3">
      <c r="A870" t="s">
        <v>20</v>
      </c>
      <c r="B870" t="s">
        <v>107</v>
      </c>
      <c r="C870" t="str">
        <f>VLOOKUP(Table1[[#This Row],[customer_ID]],'Company Names'!A:B,2,0)</f>
        <v>Ernser Inc</v>
      </c>
      <c r="D870">
        <v>3520423399</v>
      </c>
      <c r="E870" s="1">
        <v>44473</v>
      </c>
      <c r="F870" s="1">
        <v>44503</v>
      </c>
      <c r="G870">
        <v>2477</v>
      </c>
      <c r="H870">
        <v>0</v>
      </c>
      <c r="I870" t="str">
        <f>IF(Table1[[#This Row],[disputed]]=1,"Yes","No")</f>
        <v>No</v>
      </c>
      <c r="J870">
        <v>0</v>
      </c>
      <c r="K870" t="str">
        <f>IF(Table1[[#This Row],[disputed]]=0, "no dispute", IF(Table1[[#This Row],[dispute_loss]]=0, "won","lost"))</f>
        <v>no dispute</v>
      </c>
      <c r="L870" s="1">
        <v>44486</v>
      </c>
      <c r="M870">
        <v>13</v>
      </c>
      <c r="N870">
        <v>0</v>
      </c>
    </row>
    <row r="871" spans="1:14" x14ac:dyDescent="0.3">
      <c r="A871" t="s">
        <v>11</v>
      </c>
      <c r="B871" t="s">
        <v>39</v>
      </c>
      <c r="C871" t="str">
        <f>VLOOKUP(Table1[[#This Row],[customer_ID]],'Company Names'!A:B,2,0)</f>
        <v>Schmitt Inc</v>
      </c>
      <c r="D871">
        <v>3520663396</v>
      </c>
      <c r="E871" s="1">
        <v>44344</v>
      </c>
      <c r="F871" s="1">
        <v>44374</v>
      </c>
      <c r="G871">
        <v>7459</v>
      </c>
      <c r="H871">
        <v>0</v>
      </c>
      <c r="I871" t="str">
        <f>IF(Table1[[#This Row],[disputed]]=1,"Yes","No")</f>
        <v>No</v>
      </c>
      <c r="J871">
        <v>0</v>
      </c>
      <c r="K871" t="str">
        <f>IF(Table1[[#This Row],[disputed]]=0, "no dispute", IF(Table1[[#This Row],[dispute_loss]]=0, "won","lost"))</f>
        <v>no dispute</v>
      </c>
      <c r="L871" s="1">
        <v>44374</v>
      </c>
      <c r="M871">
        <v>30</v>
      </c>
      <c r="N871">
        <v>0</v>
      </c>
    </row>
    <row r="872" spans="1:14" x14ac:dyDescent="0.3">
      <c r="A872" t="s">
        <v>13</v>
      </c>
      <c r="B872" t="s">
        <v>16</v>
      </c>
      <c r="C872" t="str">
        <f>VLOOKUP(Table1[[#This Row],[customer_ID]],'Company Names'!A:B,2,0)</f>
        <v>Bruen - Crooks</v>
      </c>
      <c r="D872">
        <v>3523951475</v>
      </c>
      <c r="E872" s="1">
        <v>44525</v>
      </c>
      <c r="F872" s="1">
        <v>44555</v>
      </c>
      <c r="G872">
        <v>10704</v>
      </c>
      <c r="H872">
        <v>0</v>
      </c>
      <c r="I872" t="str">
        <f>IF(Table1[[#This Row],[disputed]]=1,"Yes","No")</f>
        <v>No</v>
      </c>
      <c r="J872">
        <v>0</v>
      </c>
      <c r="K872" t="str">
        <f>IF(Table1[[#This Row],[disputed]]=0, "no dispute", IF(Table1[[#This Row],[dispute_loss]]=0, "won","lost"))</f>
        <v>no dispute</v>
      </c>
      <c r="L872" s="1">
        <v>44557</v>
      </c>
      <c r="M872">
        <v>32</v>
      </c>
      <c r="N872">
        <v>2</v>
      </c>
    </row>
    <row r="873" spans="1:14" x14ac:dyDescent="0.3">
      <c r="A873" t="s">
        <v>11</v>
      </c>
      <c r="B873" t="s">
        <v>44</v>
      </c>
      <c r="C873" t="str">
        <f>VLOOKUP(Table1[[#This Row],[customer_ID]],'Company Names'!A:B,2,0)</f>
        <v>Pacocha Inc</v>
      </c>
      <c r="D873">
        <v>3524586307</v>
      </c>
      <c r="E873" s="1">
        <v>44098</v>
      </c>
      <c r="F873" s="1">
        <v>44128</v>
      </c>
      <c r="G873">
        <v>5536</v>
      </c>
      <c r="H873">
        <v>0</v>
      </c>
      <c r="I873" t="str">
        <f>IF(Table1[[#This Row],[disputed]]=1,"Yes","No")</f>
        <v>No</v>
      </c>
      <c r="J873">
        <v>0</v>
      </c>
      <c r="K873" t="str">
        <f>IF(Table1[[#This Row],[disputed]]=0, "no dispute", IF(Table1[[#This Row],[dispute_loss]]=0, "won","lost"))</f>
        <v>no dispute</v>
      </c>
      <c r="L873" s="1">
        <v>44120</v>
      </c>
      <c r="M873">
        <v>22</v>
      </c>
      <c r="N873">
        <v>0</v>
      </c>
    </row>
    <row r="874" spans="1:14" x14ac:dyDescent="0.3">
      <c r="A874" t="s">
        <v>22</v>
      </c>
      <c r="B874" t="s">
        <v>36</v>
      </c>
      <c r="C874" t="str">
        <f>VLOOKUP(Table1[[#This Row],[customer_ID]],'Company Names'!A:B,2,0)</f>
        <v>Sawayn - Johnson</v>
      </c>
      <c r="D874">
        <v>3524717788</v>
      </c>
      <c r="E874" s="1">
        <v>43876</v>
      </c>
      <c r="F874" s="1">
        <v>43906</v>
      </c>
      <c r="G874">
        <v>5636</v>
      </c>
      <c r="H874">
        <v>0</v>
      </c>
      <c r="I874" t="str">
        <f>IF(Table1[[#This Row],[disputed]]=1,"Yes","No")</f>
        <v>No</v>
      </c>
      <c r="J874">
        <v>0</v>
      </c>
      <c r="K874" t="str">
        <f>IF(Table1[[#This Row],[disputed]]=0, "no dispute", IF(Table1[[#This Row],[dispute_loss]]=0, "won","lost"))</f>
        <v>no dispute</v>
      </c>
      <c r="L874" s="1">
        <v>43915</v>
      </c>
      <c r="M874">
        <v>39</v>
      </c>
      <c r="N874">
        <v>9</v>
      </c>
    </row>
    <row r="875" spans="1:14" x14ac:dyDescent="0.3">
      <c r="A875" t="s">
        <v>20</v>
      </c>
      <c r="B875" t="s">
        <v>109</v>
      </c>
      <c r="C875" t="str">
        <f>VLOOKUP(Table1[[#This Row],[customer_ID]],'Company Names'!A:B,2,0)</f>
        <v>Wilderman Inc</v>
      </c>
      <c r="D875">
        <v>3530838063</v>
      </c>
      <c r="E875" s="1">
        <v>43967</v>
      </c>
      <c r="F875" s="1">
        <v>43997</v>
      </c>
      <c r="G875">
        <v>5058</v>
      </c>
      <c r="H875">
        <v>0</v>
      </c>
      <c r="I875" t="str">
        <f>IF(Table1[[#This Row],[disputed]]=1,"Yes","No")</f>
        <v>No</v>
      </c>
      <c r="J875">
        <v>0</v>
      </c>
      <c r="K875" t="str">
        <f>IF(Table1[[#This Row],[disputed]]=0, "no dispute", IF(Table1[[#This Row],[dispute_loss]]=0, "won","lost"))</f>
        <v>no dispute</v>
      </c>
      <c r="L875" s="1">
        <v>43983</v>
      </c>
      <c r="M875">
        <v>16</v>
      </c>
      <c r="N875">
        <v>0</v>
      </c>
    </row>
    <row r="876" spans="1:14" x14ac:dyDescent="0.3">
      <c r="A876" t="s">
        <v>22</v>
      </c>
      <c r="B876" t="s">
        <v>85</v>
      </c>
      <c r="C876" t="str">
        <f>VLOOKUP(Table1[[#This Row],[customer_ID]],'Company Names'!A:B,2,0)</f>
        <v>Bailey - Ondricka</v>
      </c>
      <c r="D876">
        <v>3542268547</v>
      </c>
      <c r="E876" s="1">
        <v>44435</v>
      </c>
      <c r="F876" s="1">
        <v>44465</v>
      </c>
      <c r="G876">
        <v>5720</v>
      </c>
      <c r="H876">
        <v>0</v>
      </c>
      <c r="I876" t="str">
        <f>IF(Table1[[#This Row],[disputed]]=1,"Yes","No")</f>
        <v>No</v>
      </c>
      <c r="J876">
        <v>0</v>
      </c>
      <c r="K876" t="str">
        <f>IF(Table1[[#This Row],[disputed]]=0, "no dispute", IF(Table1[[#This Row],[dispute_loss]]=0, "won","lost"))</f>
        <v>no dispute</v>
      </c>
      <c r="L876" s="1">
        <v>44470</v>
      </c>
      <c r="M876">
        <v>35</v>
      </c>
      <c r="N876">
        <v>5</v>
      </c>
    </row>
    <row r="877" spans="1:14" x14ac:dyDescent="0.3">
      <c r="A877" t="s">
        <v>11</v>
      </c>
      <c r="B877" t="s">
        <v>39</v>
      </c>
      <c r="C877" t="str">
        <f>VLOOKUP(Table1[[#This Row],[customer_ID]],'Company Names'!A:B,2,0)</f>
        <v>Schmitt Inc</v>
      </c>
      <c r="D877">
        <v>3548287166</v>
      </c>
      <c r="E877" s="1">
        <v>44476</v>
      </c>
      <c r="F877" s="1">
        <v>44506</v>
      </c>
      <c r="G877">
        <v>6339</v>
      </c>
      <c r="H877">
        <v>0</v>
      </c>
      <c r="I877" t="str">
        <f>IF(Table1[[#This Row],[disputed]]=1,"Yes","No")</f>
        <v>No</v>
      </c>
      <c r="J877">
        <v>0</v>
      </c>
      <c r="K877" t="str">
        <f>IF(Table1[[#This Row],[disputed]]=0, "no dispute", IF(Table1[[#This Row],[dispute_loss]]=0, "won","lost"))</f>
        <v>no dispute</v>
      </c>
      <c r="L877" s="1">
        <v>44503</v>
      </c>
      <c r="M877">
        <v>27</v>
      </c>
      <c r="N877">
        <v>0</v>
      </c>
    </row>
    <row r="878" spans="1:14" x14ac:dyDescent="0.3">
      <c r="A878" t="s">
        <v>11</v>
      </c>
      <c r="B878" t="s">
        <v>94</v>
      </c>
      <c r="C878" t="str">
        <f>VLOOKUP(Table1[[#This Row],[customer_ID]],'Company Names'!A:B,2,0)</f>
        <v>Schimmel, Kuhlman and Kassulke</v>
      </c>
      <c r="D878">
        <v>3550686615</v>
      </c>
      <c r="E878" s="1">
        <v>43889</v>
      </c>
      <c r="F878" s="1">
        <v>43919</v>
      </c>
      <c r="G878">
        <v>4049</v>
      </c>
      <c r="H878">
        <v>0</v>
      </c>
      <c r="I878" t="str">
        <f>IF(Table1[[#This Row],[disputed]]=1,"Yes","No")</f>
        <v>No</v>
      </c>
      <c r="J878">
        <v>0</v>
      </c>
      <c r="K878" t="str">
        <f>IF(Table1[[#This Row],[disputed]]=0, "no dispute", IF(Table1[[#This Row],[dispute_loss]]=0, "won","lost"))</f>
        <v>no dispute</v>
      </c>
      <c r="L878" s="1">
        <v>43909</v>
      </c>
      <c r="M878">
        <v>20</v>
      </c>
      <c r="N878">
        <v>0</v>
      </c>
    </row>
    <row r="879" spans="1:14" x14ac:dyDescent="0.3">
      <c r="A879" t="s">
        <v>22</v>
      </c>
      <c r="B879" t="s">
        <v>99</v>
      </c>
      <c r="C879" t="str">
        <f>VLOOKUP(Table1[[#This Row],[customer_ID]],'Company Names'!A:B,2,0)</f>
        <v>Durgan - Hamill</v>
      </c>
      <c r="D879">
        <v>3556035555</v>
      </c>
      <c r="E879" s="1">
        <v>43957</v>
      </c>
      <c r="F879" s="1">
        <v>43987</v>
      </c>
      <c r="G879">
        <v>7753</v>
      </c>
      <c r="H879">
        <v>0</v>
      </c>
      <c r="I879" t="str">
        <f>IF(Table1[[#This Row],[disputed]]=1,"Yes","No")</f>
        <v>No</v>
      </c>
      <c r="J879">
        <v>0</v>
      </c>
      <c r="K879" t="str">
        <f>IF(Table1[[#This Row],[disputed]]=0, "no dispute", IF(Table1[[#This Row],[dispute_loss]]=0, "won","lost"))</f>
        <v>no dispute</v>
      </c>
      <c r="L879" s="1">
        <v>43993</v>
      </c>
      <c r="M879">
        <v>36</v>
      </c>
      <c r="N879">
        <v>6</v>
      </c>
    </row>
    <row r="880" spans="1:14" x14ac:dyDescent="0.3">
      <c r="A880" t="s">
        <v>22</v>
      </c>
      <c r="B880" t="s">
        <v>53</v>
      </c>
      <c r="C880" t="str">
        <f>VLOOKUP(Table1[[#This Row],[customer_ID]],'Company Names'!A:B,2,0)</f>
        <v>Balistreri - Barrows</v>
      </c>
      <c r="D880">
        <v>3556859305</v>
      </c>
      <c r="E880" s="1">
        <v>44390</v>
      </c>
      <c r="F880" s="1">
        <v>44420</v>
      </c>
      <c r="G880">
        <v>4448</v>
      </c>
      <c r="H880">
        <v>0</v>
      </c>
      <c r="I880" t="str">
        <f>IF(Table1[[#This Row],[disputed]]=1,"Yes","No")</f>
        <v>No</v>
      </c>
      <c r="J880">
        <v>0</v>
      </c>
      <c r="K880" t="str">
        <f>IF(Table1[[#This Row],[disputed]]=0, "no dispute", IF(Table1[[#This Row],[dispute_loss]]=0, "won","lost"))</f>
        <v>no dispute</v>
      </c>
      <c r="L880" s="1">
        <v>44415</v>
      </c>
      <c r="M880">
        <v>25</v>
      </c>
      <c r="N880">
        <v>0</v>
      </c>
    </row>
    <row r="881" spans="1:14" x14ac:dyDescent="0.3">
      <c r="A881" t="s">
        <v>11</v>
      </c>
      <c r="B881" t="s">
        <v>105</v>
      </c>
      <c r="C881" t="str">
        <f>VLOOKUP(Table1[[#This Row],[customer_ID]],'Company Names'!A:B,2,0)</f>
        <v>Terry - Johns</v>
      </c>
      <c r="D881">
        <v>3557541459</v>
      </c>
      <c r="E881" s="1">
        <v>44427</v>
      </c>
      <c r="F881" s="1">
        <v>44457</v>
      </c>
      <c r="G881">
        <v>5186</v>
      </c>
      <c r="H881">
        <v>0</v>
      </c>
      <c r="I881" t="str">
        <f>IF(Table1[[#This Row],[disputed]]=1,"Yes","No")</f>
        <v>No</v>
      </c>
      <c r="J881">
        <v>0</v>
      </c>
      <c r="K881" t="str">
        <f>IF(Table1[[#This Row],[disputed]]=0, "no dispute", IF(Table1[[#This Row],[dispute_loss]]=0, "won","lost"))</f>
        <v>no dispute</v>
      </c>
      <c r="L881" s="1">
        <v>44458</v>
      </c>
      <c r="M881">
        <v>31</v>
      </c>
      <c r="N881">
        <v>1</v>
      </c>
    </row>
    <row r="882" spans="1:14" x14ac:dyDescent="0.3">
      <c r="A882" t="s">
        <v>13</v>
      </c>
      <c r="B882" t="s">
        <v>71</v>
      </c>
      <c r="C882" t="str">
        <f>VLOOKUP(Table1[[#This Row],[customer_ID]],'Company Names'!A:B,2,0)</f>
        <v>Murphy Inc</v>
      </c>
      <c r="D882">
        <v>498009655</v>
      </c>
      <c r="E882" s="1">
        <v>44067</v>
      </c>
      <c r="F882" s="1">
        <v>44097</v>
      </c>
      <c r="G882">
        <v>7634</v>
      </c>
      <c r="H882">
        <v>1</v>
      </c>
      <c r="I882" t="str">
        <f>IF(Table1[[#This Row],[disputed]]=1,"Yes","No")</f>
        <v>Yes</v>
      </c>
      <c r="J882">
        <v>0</v>
      </c>
      <c r="K882" t="str">
        <f>IF(Table1[[#This Row],[disputed]]=0, "no dispute", IF(Table1[[#This Row],[dispute_loss]]=0, "won","lost"))</f>
        <v>won</v>
      </c>
      <c r="L882" s="1">
        <v>44093</v>
      </c>
      <c r="M882">
        <v>26</v>
      </c>
      <c r="N882">
        <v>0</v>
      </c>
    </row>
    <row r="883" spans="1:14" x14ac:dyDescent="0.3">
      <c r="A883" t="s">
        <v>22</v>
      </c>
      <c r="B883" t="s">
        <v>103</v>
      </c>
      <c r="C883" t="str">
        <f>VLOOKUP(Table1[[#This Row],[customer_ID]],'Company Names'!A:B,2,0)</f>
        <v>Bernier - Mueller</v>
      </c>
      <c r="D883">
        <v>3559978043</v>
      </c>
      <c r="E883" s="1">
        <v>44433</v>
      </c>
      <c r="F883" s="1">
        <v>44463</v>
      </c>
      <c r="G883">
        <v>5017</v>
      </c>
      <c r="H883">
        <v>0</v>
      </c>
      <c r="I883" t="str">
        <f>IF(Table1[[#This Row],[disputed]]=1,"Yes","No")</f>
        <v>No</v>
      </c>
      <c r="J883">
        <v>0</v>
      </c>
      <c r="K883" t="str">
        <f>IF(Table1[[#This Row],[disputed]]=0, "no dispute", IF(Table1[[#This Row],[dispute_loss]]=0, "won","lost"))</f>
        <v>no dispute</v>
      </c>
      <c r="L883" s="1">
        <v>44450</v>
      </c>
      <c r="M883">
        <v>17</v>
      </c>
      <c r="N883">
        <v>0</v>
      </c>
    </row>
    <row r="884" spans="1:14" x14ac:dyDescent="0.3">
      <c r="A884" t="s">
        <v>11</v>
      </c>
      <c r="B884" t="s">
        <v>50</v>
      </c>
      <c r="C884" t="str">
        <f>VLOOKUP(Table1[[#This Row],[customer_ID]],'Company Names'!A:B,2,0)</f>
        <v>Rutherford, McGlynn and Kling</v>
      </c>
      <c r="D884">
        <v>3562071227</v>
      </c>
      <c r="E884" s="1">
        <v>44269</v>
      </c>
      <c r="F884" s="1">
        <v>44299</v>
      </c>
      <c r="G884">
        <v>6064</v>
      </c>
      <c r="H884">
        <v>0</v>
      </c>
      <c r="I884" t="str">
        <f>IF(Table1[[#This Row],[disputed]]=1,"Yes","No")</f>
        <v>No</v>
      </c>
      <c r="J884">
        <v>0</v>
      </c>
      <c r="K884" t="str">
        <f>IF(Table1[[#This Row],[disputed]]=0, "no dispute", IF(Table1[[#This Row],[dispute_loss]]=0, "won","lost"))</f>
        <v>no dispute</v>
      </c>
      <c r="L884" s="1">
        <v>44302</v>
      </c>
      <c r="M884">
        <v>33</v>
      </c>
      <c r="N884">
        <v>3</v>
      </c>
    </row>
    <row r="885" spans="1:14" x14ac:dyDescent="0.3">
      <c r="A885" t="s">
        <v>13</v>
      </c>
      <c r="B885" t="s">
        <v>59</v>
      </c>
      <c r="C885" t="str">
        <f>VLOOKUP(Table1[[#This Row],[customer_ID]],'Company Names'!A:B,2,0)</f>
        <v>Hane - Gleichner</v>
      </c>
      <c r="D885">
        <v>3563628885</v>
      </c>
      <c r="E885" s="1">
        <v>44497</v>
      </c>
      <c r="F885" s="1">
        <v>44527</v>
      </c>
      <c r="G885">
        <v>6726</v>
      </c>
      <c r="H885">
        <v>1</v>
      </c>
      <c r="I885" t="str">
        <f>IF(Table1[[#This Row],[disputed]]=1,"Yes","No")</f>
        <v>Yes</v>
      </c>
      <c r="J885">
        <v>0</v>
      </c>
      <c r="K885" t="str">
        <f>IF(Table1[[#This Row],[disputed]]=0, "no dispute", IF(Table1[[#This Row],[dispute_loss]]=0, "won","lost"))</f>
        <v>won</v>
      </c>
      <c r="L885" s="1">
        <v>44522</v>
      </c>
      <c r="M885">
        <v>25</v>
      </c>
      <c r="N885">
        <v>0</v>
      </c>
    </row>
    <row r="886" spans="1:14" x14ac:dyDescent="0.3">
      <c r="A886" t="s">
        <v>11</v>
      </c>
      <c r="B886" t="s">
        <v>50</v>
      </c>
      <c r="C886" t="str">
        <f>VLOOKUP(Table1[[#This Row],[customer_ID]],'Company Names'!A:B,2,0)</f>
        <v>Rutherford, McGlynn and Kling</v>
      </c>
      <c r="D886">
        <v>3564452169</v>
      </c>
      <c r="E886" s="1">
        <v>44397</v>
      </c>
      <c r="F886" s="1">
        <v>44427</v>
      </c>
      <c r="G886">
        <v>4893</v>
      </c>
      <c r="H886">
        <v>0</v>
      </c>
      <c r="I886" t="str">
        <f>IF(Table1[[#This Row],[disputed]]=1,"Yes","No")</f>
        <v>No</v>
      </c>
      <c r="J886">
        <v>0</v>
      </c>
      <c r="K886" t="str">
        <f>IF(Table1[[#This Row],[disputed]]=0, "no dispute", IF(Table1[[#This Row],[dispute_loss]]=0, "won","lost"))</f>
        <v>no dispute</v>
      </c>
      <c r="L886" s="1">
        <v>44422</v>
      </c>
      <c r="M886">
        <v>25</v>
      </c>
      <c r="N886">
        <v>0</v>
      </c>
    </row>
    <row r="887" spans="1:14" x14ac:dyDescent="0.3">
      <c r="A887" t="s">
        <v>13</v>
      </c>
      <c r="B887" t="s">
        <v>70</v>
      </c>
      <c r="C887" t="str">
        <f>VLOOKUP(Table1[[#This Row],[customer_ID]],'Company Names'!A:B,2,0)</f>
        <v>Gutkowski, Koch and Gleason</v>
      </c>
      <c r="D887">
        <v>3575343812</v>
      </c>
      <c r="E887" s="1">
        <v>44339</v>
      </c>
      <c r="F887" s="1">
        <v>44369</v>
      </c>
      <c r="G887">
        <v>7165</v>
      </c>
      <c r="H887">
        <v>0</v>
      </c>
      <c r="I887" t="str">
        <f>IF(Table1[[#This Row],[disputed]]=1,"Yes","No")</f>
        <v>No</v>
      </c>
      <c r="J887">
        <v>0</v>
      </c>
      <c r="K887" t="str">
        <f>IF(Table1[[#This Row],[disputed]]=0, "no dispute", IF(Table1[[#This Row],[dispute_loss]]=0, "won","lost"))</f>
        <v>no dispute</v>
      </c>
      <c r="L887" s="1">
        <v>44362</v>
      </c>
      <c r="M887">
        <v>23</v>
      </c>
      <c r="N887">
        <v>0</v>
      </c>
    </row>
    <row r="888" spans="1:14" x14ac:dyDescent="0.3">
      <c r="A888" t="s">
        <v>22</v>
      </c>
      <c r="B888" t="s">
        <v>67</v>
      </c>
      <c r="C888" t="str">
        <f>VLOOKUP(Table1[[#This Row],[customer_ID]],'Company Names'!A:B,2,0)</f>
        <v>Kemmer Inc</v>
      </c>
      <c r="D888">
        <v>3581281649</v>
      </c>
      <c r="E888" s="1">
        <v>44529</v>
      </c>
      <c r="F888" s="1">
        <v>44559</v>
      </c>
      <c r="G888">
        <v>5416</v>
      </c>
      <c r="H888">
        <v>0</v>
      </c>
      <c r="I888" t="str">
        <f>IF(Table1[[#This Row],[disputed]]=1,"Yes","No")</f>
        <v>No</v>
      </c>
      <c r="J888">
        <v>0</v>
      </c>
      <c r="K888" t="str">
        <f>IF(Table1[[#This Row],[disputed]]=0, "no dispute", IF(Table1[[#This Row],[dispute_loss]]=0, "won","lost"))</f>
        <v>no dispute</v>
      </c>
      <c r="L888" s="1">
        <v>44556</v>
      </c>
      <c r="M888">
        <v>27</v>
      </c>
      <c r="N888">
        <v>0</v>
      </c>
    </row>
    <row r="889" spans="1:14" x14ac:dyDescent="0.3">
      <c r="A889" t="s">
        <v>22</v>
      </c>
      <c r="B889" t="s">
        <v>103</v>
      </c>
      <c r="C889" t="str">
        <f>VLOOKUP(Table1[[#This Row],[customer_ID]],'Company Names'!A:B,2,0)</f>
        <v>Bernier - Mueller</v>
      </c>
      <c r="D889">
        <v>3582527568</v>
      </c>
      <c r="E889" s="1">
        <v>44044</v>
      </c>
      <c r="F889" s="1">
        <v>44074</v>
      </c>
      <c r="G889">
        <v>6444</v>
      </c>
      <c r="H889">
        <v>0</v>
      </c>
      <c r="I889" t="str">
        <f>IF(Table1[[#This Row],[disputed]]=1,"Yes","No")</f>
        <v>No</v>
      </c>
      <c r="J889">
        <v>0</v>
      </c>
      <c r="K889" t="str">
        <f>IF(Table1[[#This Row],[disputed]]=0, "no dispute", IF(Table1[[#This Row],[dispute_loss]]=0, "won","lost"))</f>
        <v>no dispute</v>
      </c>
      <c r="L889" s="1">
        <v>44074</v>
      </c>
      <c r="M889">
        <v>30</v>
      </c>
      <c r="N889">
        <v>0</v>
      </c>
    </row>
    <row r="890" spans="1:14" x14ac:dyDescent="0.3">
      <c r="A890" t="s">
        <v>20</v>
      </c>
      <c r="B890" t="s">
        <v>80</v>
      </c>
      <c r="C890" t="str">
        <f>VLOOKUP(Table1[[#This Row],[customer_ID]],'Company Names'!A:B,2,0)</f>
        <v>Larkin and Sons</v>
      </c>
      <c r="D890">
        <v>3603372611</v>
      </c>
      <c r="E890" s="1">
        <v>44301</v>
      </c>
      <c r="F890" s="1">
        <v>44331</v>
      </c>
      <c r="G890">
        <v>6519</v>
      </c>
      <c r="H890">
        <v>0</v>
      </c>
      <c r="I890" t="str">
        <f>IF(Table1[[#This Row],[disputed]]=1,"Yes","No")</f>
        <v>No</v>
      </c>
      <c r="J890">
        <v>0</v>
      </c>
      <c r="K890" t="str">
        <f>IF(Table1[[#This Row],[disputed]]=0, "no dispute", IF(Table1[[#This Row],[dispute_loss]]=0, "won","lost"))</f>
        <v>no dispute</v>
      </c>
      <c r="L890" s="1">
        <v>44323</v>
      </c>
      <c r="M890">
        <v>22</v>
      </c>
      <c r="N890">
        <v>0</v>
      </c>
    </row>
    <row r="891" spans="1:14" x14ac:dyDescent="0.3">
      <c r="A891" t="s">
        <v>11</v>
      </c>
      <c r="B891" t="s">
        <v>105</v>
      </c>
      <c r="C891" t="str">
        <f>VLOOKUP(Table1[[#This Row],[customer_ID]],'Company Names'!A:B,2,0)</f>
        <v>Terry - Johns</v>
      </c>
      <c r="D891">
        <v>3605319346</v>
      </c>
      <c r="E891" s="1">
        <v>43872</v>
      </c>
      <c r="F891" s="1">
        <v>43902</v>
      </c>
      <c r="G891">
        <v>3967</v>
      </c>
      <c r="H891">
        <v>0</v>
      </c>
      <c r="I891" t="str">
        <f>IF(Table1[[#This Row],[disputed]]=1,"Yes","No")</f>
        <v>No</v>
      </c>
      <c r="J891">
        <v>0</v>
      </c>
      <c r="K891" t="str">
        <f>IF(Table1[[#This Row],[disputed]]=0, "no dispute", IF(Table1[[#This Row],[dispute_loss]]=0, "won","lost"))</f>
        <v>no dispute</v>
      </c>
      <c r="L891" s="1">
        <v>43908</v>
      </c>
      <c r="M891">
        <v>36</v>
      </c>
      <c r="N891">
        <v>6</v>
      </c>
    </row>
    <row r="892" spans="1:14" x14ac:dyDescent="0.3">
      <c r="A892" t="s">
        <v>20</v>
      </c>
      <c r="B892" t="s">
        <v>107</v>
      </c>
      <c r="C892" t="str">
        <f>VLOOKUP(Table1[[#This Row],[customer_ID]],'Company Names'!A:B,2,0)</f>
        <v>Ernser Inc</v>
      </c>
      <c r="D892">
        <v>3619199367</v>
      </c>
      <c r="E892" s="1">
        <v>44499</v>
      </c>
      <c r="F892" s="1">
        <v>44529</v>
      </c>
      <c r="G892">
        <v>3047</v>
      </c>
      <c r="H892">
        <v>0</v>
      </c>
      <c r="I892" t="str">
        <f>IF(Table1[[#This Row],[disputed]]=1,"Yes","No")</f>
        <v>No</v>
      </c>
      <c r="J892">
        <v>0</v>
      </c>
      <c r="K892" t="str">
        <f>IF(Table1[[#This Row],[disputed]]=0, "no dispute", IF(Table1[[#This Row],[dispute_loss]]=0, "won","lost"))</f>
        <v>no dispute</v>
      </c>
      <c r="L892" s="1">
        <v>44515</v>
      </c>
      <c r="M892">
        <v>16</v>
      </c>
      <c r="N892">
        <v>0</v>
      </c>
    </row>
    <row r="893" spans="1:14" x14ac:dyDescent="0.3">
      <c r="A893" t="s">
        <v>22</v>
      </c>
      <c r="B893" t="s">
        <v>86</v>
      </c>
      <c r="C893" t="str">
        <f>VLOOKUP(Table1[[#This Row],[customer_ID]],'Company Names'!A:B,2,0)</f>
        <v>Langosh - Luettgen</v>
      </c>
      <c r="D893">
        <v>3621497785</v>
      </c>
      <c r="E893" s="1">
        <v>44184</v>
      </c>
      <c r="F893" s="1">
        <v>44214</v>
      </c>
      <c r="G893">
        <v>2964</v>
      </c>
      <c r="H893">
        <v>0</v>
      </c>
      <c r="I893" t="str">
        <f>IF(Table1[[#This Row],[disputed]]=1,"Yes","No")</f>
        <v>No</v>
      </c>
      <c r="J893">
        <v>0</v>
      </c>
      <c r="K893" t="str">
        <f>IF(Table1[[#This Row],[disputed]]=0, "no dispute", IF(Table1[[#This Row],[dispute_loss]]=0, "won","lost"))</f>
        <v>no dispute</v>
      </c>
      <c r="L893" s="1">
        <v>44197</v>
      </c>
      <c r="M893">
        <v>13</v>
      </c>
      <c r="N893">
        <v>0</v>
      </c>
    </row>
    <row r="894" spans="1:14" x14ac:dyDescent="0.3">
      <c r="A894" t="s">
        <v>20</v>
      </c>
      <c r="B894" t="s">
        <v>107</v>
      </c>
      <c r="C894" t="str">
        <f>VLOOKUP(Table1[[#This Row],[customer_ID]],'Company Names'!A:B,2,0)</f>
        <v>Ernser Inc</v>
      </c>
      <c r="D894">
        <v>3624022887</v>
      </c>
      <c r="E894" s="1">
        <v>44085</v>
      </c>
      <c r="F894" s="1">
        <v>44115</v>
      </c>
      <c r="G894">
        <v>1023</v>
      </c>
      <c r="H894">
        <v>0</v>
      </c>
      <c r="I894" t="str">
        <f>IF(Table1[[#This Row],[disputed]]=1,"Yes","No")</f>
        <v>No</v>
      </c>
      <c r="J894">
        <v>0</v>
      </c>
      <c r="K894" t="str">
        <f>IF(Table1[[#This Row],[disputed]]=0, "no dispute", IF(Table1[[#This Row],[dispute_loss]]=0, "won","lost"))</f>
        <v>no dispute</v>
      </c>
      <c r="L894" s="1">
        <v>44101</v>
      </c>
      <c r="M894">
        <v>16</v>
      </c>
      <c r="N894">
        <v>0</v>
      </c>
    </row>
    <row r="895" spans="1:14" x14ac:dyDescent="0.3">
      <c r="A895" t="s">
        <v>11</v>
      </c>
      <c r="B895" t="s">
        <v>94</v>
      </c>
      <c r="C895" t="str">
        <f>VLOOKUP(Table1[[#This Row],[customer_ID]],'Company Names'!A:B,2,0)</f>
        <v>Schimmel, Kuhlman and Kassulke</v>
      </c>
      <c r="D895">
        <v>3636727153</v>
      </c>
      <c r="E895" s="1">
        <v>43902</v>
      </c>
      <c r="F895" s="1">
        <v>43932</v>
      </c>
      <c r="G895">
        <v>6783</v>
      </c>
      <c r="H895">
        <v>1</v>
      </c>
      <c r="I895" t="str">
        <f>IF(Table1[[#This Row],[disputed]]=1,"Yes","No")</f>
        <v>Yes</v>
      </c>
      <c r="J895">
        <v>0</v>
      </c>
      <c r="K895" t="str">
        <f>IF(Table1[[#This Row],[disputed]]=0, "no dispute", IF(Table1[[#This Row],[dispute_loss]]=0, "won","lost"))</f>
        <v>won</v>
      </c>
      <c r="L895" s="1">
        <v>43933</v>
      </c>
      <c r="M895">
        <v>31</v>
      </c>
      <c r="N895">
        <v>1</v>
      </c>
    </row>
    <row r="896" spans="1:14" x14ac:dyDescent="0.3">
      <c r="A896" t="s">
        <v>13</v>
      </c>
      <c r="B896" t="s">
        <v>59</v>
      </c>
      <c r="C896" t="str">
        <f>VLOOKUP(Table1[[#This Row],[customer_ID]],'Company Names'!A:B,2,0)</f>
        <v>Hane - Gleichner</v>
      </c>
      <c r="D896">
        <v>3638200662</v>
      </c>
      <c r="E896" s="1">
        <v>44188</v>
      </c>
      <c r="F896" s="1">
        <v>44218</v>
      </c>
      <c r="G896">
        <v>9294</v>
      </c>
      <c r="H896">
        <v>0</v>
      </c>
      <c r="I896" t="str">
        <f>IF(Table1[[#This Row],[disputed]]=1,"Yes","No")</f>
        <v>No</v>
      </c>
      <c r="J896">
        <v>0</v>
      </c>
      <c r="K896" t="str">
        <f>IF(Table1[[#This Row],[disputed]]=0, "no dispute", IF(Table1[[#This Row],[dispute_loss]]=0, "won","lost"))</f>
        <v>no dispute</v>
      </c>
      <c r="L896" s="1">
        <v>44234</v>
      </c>
      <c r="M896">
        <v>46</v>
      </c>
      <c r="N896">
        <v>16</v>
      </c>
    </row>
    <row r="897" spans="1:14" x14ac:dyDescent="0.3">
      <c r="A897" t="s">
        <v>20</v>
      </c>
      <c r="B897" t="s">
        <v>21</v>
      </c>
      <c r="C897" t="str">
        <f>VLOOKUP(Table1[[#This Row],[customer_ID]],'Company Names'!A:B,2,0)</f>
        <v>Turner and Sons</v>
      </c>
      <c r="D897">
        <v>3651082685</v>
      </c>
      <c r="E897" s="1">
        <v>43910</v>
      </c>
      <c r="F897" s="1">
        <v>43940</v>
      </c>
      <c r="G897">
        <v>2934</v>
      </c>
      <c r="H897">
        <v>0</v>
      </c>
      <c r="I897" t="str">
        <f>IF(Table1[[#This Row],[disputed]]=1,"Yes","No")</f>
        <v>No</v>
      </c>
      <c r="J897">
        <v>0</v>
      </c>
      <c r="K897" t="str">
        <f>IF(Table1[[#This Row],[disputed]]=0, "no dispute", IF(Table1[[#This Row],[dispute_loss]]=0, "won","lost"))</f>
        <v>no dispute</v>
      </c>
      <c r="L897" s="1">
        <v>43952</v>
      </c>
      <c r="M897">
        <v>42</v>
      </c>
      <c r="N897">
        <v>12</v>
      </c>
    </row>
    <row r="898" spans="1:14" x14ac:dyDescent="0.3">
      <c r="A898" t="s">
        <v>11</v>
      </c>
      <c r="B898" t="s">
        <v>54</v>
      </c>
      <c r="C898" t="str">
        <f>VLOOKUP(Table1[[#This Row],[customer_ID]],'Company Names'!A:B,2,0)</f>
        <v>Emmerich - Swift</v>
      </c>
      <c r="D898">
        <v>3652831331</v>
      </c>
      <c r="E898" s="1">
        <v>44522</v>
      </c>
      <c r="F898" s="1">
        <v>44552</v>
      </c>
      <c r="G898">
        <v>4471</v>
      </c>
      <c r="H898">
        <v>0</v>
      </c>
      <c r="I898" t="str">
        <f>IF(Table1[[#This Row],[disputed]]=1,"Yes","No")</f>
        <v>No</v>
      </c>
      <c r="J898">
        <v>0</v>
      </c>
      <c r="K898" t="str">
        <f>IF(Table1[[#This Row],[disputed]]=0, "no dispute", IF(Table1[[#This Row],[dispute_loss]]=0, "won","lost"))</f>
        <v>no dispute</v>
      </c>
      <c r="L898" s="1">
        <v>44534</v>
      </c>
      <c r="M898">
        <v>12</v>
      </c>
      <c r="N898">
        <v>0</v>
      </c>
    </row>
    <row r="899" spans="1:14" x14ac:dyDescent="0.3">
      <c r="A899" t="s">
        <v>13</v>
      </c>
      <c r="B899" t="s">
        <v>84</v>
      </c>
      <c r="C899" t="str">
        <f>VLOOKUP(Table1[[#This Row],[customer_ID]],'Company Names'!A:B,2,0)</f>
        <v>Schultz, Wiegand and Kling</v>
      </c>
      <c r="D899">
        <v>3655387597</v>
      </c>
      <c r="E899" s="1">
        <v>44103</v>
      </c>
      <c r="F899" s="1">
        <v>44133</v>
      </c>
      <c r="G899">
        <v>6310</v>
      </c>
      <c r="H899">
        <v>0</v>
      </c>
      <c r="I899" t="str">
        <f>IF(Table1[[#This Row],[disputed]]=1,"Yes","No")</f>
        <v>No</v>
      </c>
      <c r="J899">
        <v>0</v>
      </c>
      <c r="K899" t="str">
        <f>IF(Table1[[#This Row],[disputed]]=0, "no dispute", IF(Table1[[#This Row],[dispute_loss]]=0, "won","lost"))</f>
        <v>no dispute</v>
      </c>
      <c r="L899" s="1">
        <v>44125</v>
      </c>
      <c r="M899">
        <v>22</v>
      </c>
      <c r="N899">
        <v>0</v>
      </c>
    </row>
    <row r="900" spans="1:14" x14ac:dyDescent="0.3">
      <c r="A900" t="s">
        <v>20</v>
      </c>
      <c r="B900" t="s">
        <v>60</v>
      </c>
      <c r="C900" t="str">
        <f>VLOOKUP(Table1[[#This Row],[customer_ID]],'Company Names'!A:B,2,0)</f>
        <v>McCullough Inc</v>
      </c>
      <c r="D900">
        <v>3666273580</v>
      </c>
      <c r="E900" s="1">
        <v>43974</v>
      </c>
      <c r="F900" s="1">
        <v>44004</v>
      </c>
      <c r="G900">
        <v>4803</v>
      </c>
      <c r="H900">
        <v>0</v>
      </c>
      <c r="I900" t="str">
        <f>IF(Table1[[#This Row],[disputed]]=1,"Yes","No")</f>
        <v>No</v>
      </c>
      <c r="J900">
        <v>0</v>
      </c>
      <c r="K900" t="str">
        <f>IF(Table1[[#This Row],[disputed]]=0, "no dispute", IF(Table1[[#This Row],[dispute_loss]]=0, "won","lost"))</f>
        <v>no dispute</v>
      </c>
      <c r="L900" s="1">
        <v>43991</v>
      </c>
      <c r="M900">
        <v>17</v>
      </c>
      <c r="N900">
        <v>0</v>
      </c>
    </row>
    <row r="901" spans="1:14" x14ac:dyDescent="0.3">
      <c r="A901" t="s">
        <v>20</v>
      </c>
      <c r="B901" t="s">
        <v>63</v>
      </c>
      <c r="C901" t="str">
        <f>VLOOKUP(Table1[[#This Row],[customer_ID]],'Company Names'!A:B,2,0)</f>
        <v>Hauck - Hodkiewicz</v>
      </c>
      <c r="D901">
        <v>3671610537</v>
      </c>
      <c r="E901" s="1">
        <v>44454</v>
      </c>
      <c r="F901" s="1">
        <v>44484</v>
      </c>
      <c r="G901">
        <v>3337</v>
      </c>
      <c r="H901">
        <v>0</v>
      </c>
      <c r="I901" t="str">
        <f>IF(Table1[[#This Row],[disputed]]=1,"Yes","No")</f>
        <v>No</v>
      </c>
      <c r="J901">
        <v>0</v>
      </c>
      <c r="K901" t="str">
        <f>IF(Table1[[#This Row],[disputed]]=0, "no dispute", IF(Table1[[#This Row],[dispute_loss]]=0, "won","lost"))</f>
        <v>no dispute</v>
      </c>
      <c r="L901" s="1">
        <v>44497</v>
      </c>
      <c r="M901">
        <v>43</v>
      </c>
      <c r="N901">
        <v>13</v>
      </c>
    </row>
    <row r="902" spans="1:14" x14ac:dyDescent="0.3">
      <c r="A902" t="s">
        <v>13</v>
      </c>
      <c r="B902" t="s">
        <v>70</v>
      </c>
      <c r="C902" t="str">
        <f>VLOOKUP(Table1[[#This Row],[customer_ID]],'Company Names'!A:B,2,0)</f>
        <v>Gutkowski, Koch and Gleason</v>
      </c>
      <c r="D902">
        <v>3675527586</v>
      </c>
      <c r="E902" s="1">
        <v>44423</v>
      </c>
      <c r="F902" s="1">
        <v>44453</v>
      </c>
      <c r="G902">
        <v>7405</v>
      </c>
      <c r="H902">
        <v>0</v>
      </c>
      <c r="I902" t="str">
        <f>IF(Table1[[#This Row],[disputed]]=1,"Yes","No")</f>
        <v>No</v>
      </c>
      <c r="J902">
        <v>0</v>
      </c>
      <c r="K902" t="str">
        <f>IF(Table1[[#This Row],[disputed]]=0, "no dispute", IF(Table1[[#This Row],[dispute_loss]]=0, "won","lost"))</f>
        <v>no dispute</v>
      </c>
      <c r="L902" s="1">
        <v>44437</v>
      </c>
      <c r="M902">
        <v>14</v>
      </c>
      <c r="N902">
        <v>0</v>
      </c>
    </row>
    <row r="903" spans="1:14" x14ac:dyDescent="0.3">
      <c r="A903" t="s">
        <v>20</v>
      </c>
      <c r="B903" t="s">
        <v>81</v>
      </c>
      <c r="C903" t="str">
        <f>VLOOKUP(Table1[[#This Row],[customer_ID]],'Company Names'!A:B,2,0)</f>
        <v>Rowe and Sons</v>
      </c>
      <c r="D903">
        <v>3679770947</v>
      </c>
      <c r="E903" s="1">
        <v>44208</v>
      </c>
      <c r="F903" s="1">
        <v>44238</v>
      </c>
      <c r="G903">
        <v>1409</v>
      </c>
      <c r="H903">
        <v>0</v>
      </c>
      <c r="I903" t="str">
        <f>IF(Table1[[#This Row],[disputed]]=1,"Yes","No")</f>
        <v>No</v>
      </c>
      <c r="J903">
        <v>0</v>
      </c>
      <c r="K903" t="str">
        <f>IF(Table1[[#This Row],[disputed]]=0, "no dispute", IF(Table1[[#This Row],[dispute_loss]]=0, "won","lost"))</f>
        <v>no dispute</v>
      </c>
      <c r="L903" s="1">
        <v>44217</v>
      </c>
      <c r="M903">
        <v>9</v>
      </c>
      <c r="N903">
        <v>0</v>
      </c>
    </row>
    <row r="904" spans="1:14" x14ac:dyDescent="0.3">
      <c r="A904" t="s">
        <v>17</v>
      </c>
      <c r="B904" t="s">
        <v>30</v>
      </c>
      <c r="C904" t="str">
        <f>VLOOKUP(Table1[[#This Row],[customer_ID]],'Company Names'!A:B,2,0)</f>
        <v>Jacobi - Nolan</v>
      </c>
      <c r="D904">
        <v>3686599515</v>
      </c>
      <c r="E904" s="1">
        <v>44449</v>
      </c>
      <c r="F904" s="1">
        <v>44479</v>
      </c>
      <c r="G904">
        <v>5560</v>
      </c>
      <c r="H904">
        <v>1</v>
      </c>
      <c r="I904" t="str">
        <f>IF(Table1[[#This Row],[disputed]]=1,"Yes","No")</f>
        <v>Yes</v>
      </c>
      <c r="J904">
        <v>0</v>
      </c>
      <c r="K904" t="str">
        <f>IF(Table1[[#This Row],[disputed]]=0, "no dispute", IF(Table1[[#This Row],[dispute_loss]]=0, "won","lost"))</f>
        <v>won</v>
      </c>
      <c r="L904" s="1">
        <v>44472</v>
      </c>
      <c r="M904">
        <v>23</v>
      </c>
      <c r="N904">
        <v>0</v>
      </c>
    </row>
    <row r="905" spans="1:14" x14ac:dyDescent="0.3">
      <c r="A905" t="s">
        <v>22</v>
      </c>
      <c r="B905" t="s">
        <v>96</v>
      </c>
      <c r="C905" t="str">
        <f>VLOOKUP(Table1[[#This Row],[customer_ID]],'Company Names'!A:B,2,0)</f>
        <v>Schuppe Inc</v>
      </c>
      <c r="D905">
        <v>3693108174</v>
      </c>
      <c r="E905" s="1">
        <v>44452</v>
      </c>
      <c r="F905" s="1">
        <v>44482</v>
      </c>
      <c r="G905">
        <v>3788</v>
      </c>
      <c r="H905">
        <v>0</v>
      </c>
      <c r="I905" t="str">
        <f>IF(Table1[[#This Row],[disputed]]=1,"Yes","No")</f>
        <v>No</v>
      </c>
      <c r="J905">
        <v>0</v>
      </c>
      <c r="K905" t="str">
        <f>IF(Table1[[#This Row],[disputed]]=0, "no dispute", IF(Table1[[#This Row],[dispute_loss]]=0, "won","lost"))</f>
        <v>no dispute</v>
      </c>
      <c r="L905" s="1">
        <v>44464</v>
      </c>
      <c r="M905">
        <v>12</v>
      </c>
      <c r="N905">
        <v>0</v>
      </c>
    </row>
    <row r="906" spans="1:14" x14ac:dyDescent="0.3">
      <c r="A906" t="s">
        <v>17</v>
      </c>
      <c r="B906" t="s">
        <v>98</v>
      </c>
      <c r="C906" t="str">
        <f>VLOOKUP(Table1[[#This Row],[customer_ID]],'Company Names'!A:B,2,0)</f>
        <v>Wolf LLC</v>
      </c>
      <c r="D906">
        <v>3693123052</v>
      </c>
      <c r="E906" s="1">
        <v>44311</v>
      </c>
      <c r="F906" s="1">
        <v>44341</v>
      </c>
      <c r="G906">
        <v>4782</v>
      </c>
      <c r="H906">
        <v>0</v>
      </c>
      <c r="I906" t="str">
        <f>IF(Table1[[#This Row],[disputed]]=1,"Yes","No")</f>
        <v>No</v>
      </c>
      <c r="J906">
        <v>0</v>
      </c>
      <c r="K906" t="str">
        <f>IF(Table1[[#This Row],[disputed]]=0, "no dispute", IF(Table1[[#This Row],[dispute_loss]]=0, "won","lost"))</f>
        <v>no dispute</v>
      </c>
      <c r="L906" s="1">
        <v>44350</v>
      </c>
      <c r="M906">
        <v>39</v>
      </c>
      <c r="N906">
        <v>9</v>
      </c>
    </row>
    <row r="907" spans="1:14" x14ac:dyDescent="0.3">
      <c r="A907" t="s">
        <v>11</v>
      </c>
      <c r="B907" t="s">
        <v>12</v>
      </c>
      <c r="C907" t="str">
        <f>VLOOKUP(Table1[[#This Row],[customer_ID]],'Company Names'!A:B,2,0)</f>
        <v>Morissette - Bernier</v>
      </c>
      <c r="D907">
        <v>3699989123</v>
      </c>
      <c r="E907" s="1">
        <v>44446</v>
      </c>
      <c r="F907" s="1">
        <v>44476</v>
      </c>
      <c r="G907">
        <v>6288</v>
      </c>
      <c r="H907">
        <v>0</v>
      </c>
      <c r="I907" t="str">
        <f>IF(Table1[[#This Row],[disputed]]=1,"Yes","No")</f>
        <v>No</v>
      </c>
      <c r="J907">
        <v>0</v>
      </c>
      <c r="K907" t="str">
        <f>IF(Table1[[#This Row],[disputed]]=0, "no dispute", IF(Table1[[#This Row],[dispute_loss]]=0, "won","lost"))</f>
        <v>no dispute</v>
      </c>
      <c r="L907" s="1">
        <v>44452</v>
      </c>
      <c r="M907">
        <v>6</v>
      </c>
      <c r="N907">
        <v>0</v>
      </c>
    </row>
    <row r="908" spans="1:14" x14ac:dyDescent="0.3">
      <c r="A908" t="s">
        <v>13</v>
      </c>
      <c r="B908" t="s">
        <v>56</v>
      </c>
      <c r="C908" t="str">
        <f>VLOOKUP(Table1[[#This Row],[customer_ID]],'Company Names'!A:B,2,0)</f>
        <v>Nader - Dooley</v>
      </c>
      <c r="D908">
        <v>3705856926</v>
      </c>
      <c r="E908" s="1">
        <v>44315</v>
      </c>
      <c r="F908" s="1">
        <v>44345</v>
      </c>
      <c r="G908">
        <v>4921</v>
      </c>
      <c r="H908">
        <v>0</v>
      </c>
      <c r="I908" t="str">
        <f>IF(Table1[[#This Row],[disputed]]=1,"Yes","No")</f>
        <v>No</v>
      </c>
      <c r="J908">
        <v>0</v>
      </c>
      <c r="K908" t="str">
        <f>IF(Table1[[#This Row],[disputed]]=0, "no dispute", IF(Table1[[#This Row],[dispute_loss]]=0, "won","lost"))</f>
        <v>no dispute</v>
      </c>
      <c r="L908" s="1">
        <v>44319</v>
      </c>
      <c r="M908">
        <v>4</v>
      </c>
      <c r="N908">
        <v>0</v>
      </c>
    </row>
    <row r="909" spans="1:14" x14ac:dyDescent="0.3">
      <c r="A909" t="s">
        <v>17</v>
      </c>
      <c r="B909" t="s">
        <v>101</v>
      </c>
      <c r="C909" t="str">
        <f>VLOOKUP(Table1[[#This Row],[customer_ID]],'Company Names'!A:B,2,0)</f>
        <v>Daugherty LLC</v>
      </c>
      <c r="D909">
        <v>3706686871</v>
      </c>
      <c r="E909" s="1">
        <v>43937</v>
      </c>
      <c r="F909" s="1">
        <v>43967</v>
      </c>
      <c r="G909">
        <v>8884</v>
      </c>
      <c r="H909">
        <v>1</v>
      </c>
      <c r="I909" t="str">
        <f>IF(Table1[[#This Row],[disputed]]=1,"Yes","No")</f>
        <v>Yes</v>
      </c>
      <c r="J909">
        <v>0</v>
      </c>
      <c r="K909" t="str">
        <f>IF(Table1[[#This Row],[disputed]]=0, "no dispute", IF(Table1[[#This Row],[dispute_loss]]=0, "won","lost"))</f>
        <v>won</v>
      </c>
      <c r="L909" s="1">
        <v>44000</v>
      </c>
      <c r="M909">
        <v>63</v>
      </c>
      <c r="N909">
        <v>33</v>
      </c>
    </row>
    <row r="910" spans="1:14" x14ac:dyDescent="0.3">
      <c r="A910" t="s">
        <v>11</v>
      </c>
      <c r="B910" t="s">
        <v>94</v>
      </c>
      <c r="C910" t="str">
        <f>VLOOKUP(Table1[[#This Row],[customer_ID]],'Company Names'!A:B,2,0)</f>
        <v>Schimmel, Kuhlman and Kassulke</v>
      </c>
      <c r="D910">
        <v>3707879583</v>
      </c>
      <c r="E910" s="1">
        <v>44134</v>
      </c>
      <c r="F910" s="1">
        <v>44164</v>
      </c>
      <c r="G910">
        <v>7082</v>
      </c>
      <c r="H910">
        <v>0</v>
      </c>
      <c r="I910" t="str">
        <f>IF(Table1[[#This Row],[disputed]]=1,"Yes","No")</f>
        <v>No</v>
      </c>
      <c r="J910">
        <v>0</v>
      </c>
      <c r="K910" t="str">
        <f>IF(Table1[[#This Row],[disputed]]=0, "no dispute", IF(Table1[[#This Row],[dispute_loss]]=0, "won","lost"))</f>
        <v>no dispute</v>
      </c>
      <c r="L910" s="1">
        <v>44164</v>
      </c>
      <c r="M910">
        <v>30</v>
      </c>
      <c r="N910">
        <v>0</v>
      </c>
    </row>
    <row r="911" spans="1:14" x14ac:dyDescent="0.3">
      <c r="A911" t="s">
        <v>13</v>
      </c>
      <c r="B911" t="s">
        <v>62</v>
      </c>
      <c r="C911" t="str">
        <f>VLOOKUP(Table1[[#This Row],[customer_ID]],'Company Names'!A:B,2,0)</f>
        <v>Bosco, Gutkowski and Strosin</v>
      </c>
      <c r="D911">
        <v>3714896459</v>
      </c>
      <c r="E911" s="1">
        <v>43841</v>
      </c>
      <c r="F911" s="1">
        <v>43871</v>
      </c>
      <c r="G911">
        <v>8442</v>
      </c>
      <c r="H911">
        <v>0</v>
      </c>
      <c r="I911" t="str">
        <f>IF(Table1[[#This Row],[disputed]]=1,"Yes","No")</f>
        <v>No</v>
      </c>
      <c r="J911">
        <v>0</v>
      </c>
      <c r="K911" t="str">
        <f>IF(Table1[[#This Row],[disputed]]=0, "no dispute", IF(Table1[[#This Row],[dispute_loss]]=0, "won","lost"))</f>
        <v>no dispute</v>
      </c>
      <c r="L911" s="1">
        <v>43869</v>
      </c>
      <c r="M911">
        <v>28</v>
      </c>
      <c r="N911">
        <v>0</v>
      </c>
    </row>
    <row r="912" spans="1:14" x14ac:dyDescent="0.3">
      <c r="A912" t="s">
        <v>20</v>
      </c>
      <c r="B912" t="s">
        <v>107</v>
      </c>
      <c r="C912" t="str">
        <f>VLOOKUP(Table1[[#This Row],[customer_ID]],'Company Names'!A:B,2,0)</f>
        <v>Ernser Inc</v>
      </c>
      <c r="D912">
        <v>3715216234</v>
      </c>
      <c r="E912" s="1">
        <v>44381</v>
      </c>
      <c r="F912" s="1">
        <v>44411</v>
      </c>
      <c r="G912">
        <v>1076</v>
      </c>
      <c r="H912">
        <v>0</v>
      </c>
      <c r="I912" t="str">
        <f>IF(Table1[[#This Row],[disputed]]=1,"Yes","No")</f>
        <v>No</v>
      </c>
      <c r="J912">
        <v>0</v>
      </c>
      <c r="K912" t="str">
        <f>IF(Table1[[#This Row],[disputed]]=0, "no dispute", IF(Table1[[#This Row],[dispute_loss]]=0, "won","lost"))</f>
        <v>no dispute</v>
      </c>
      <c r="L912" s="1">
        <v>44395</v>
      </c>
      <c r="M912">
        <v>14</v>
      </c>
      <c r="N912">
        <v>0</v>
      </c>
    </row>
    <row r="913" spans="1:14" x14ac:dyDescent="0.3">
      <c r="A913" t="s">
        <v>20</v>
      </c>
      <c r="B913" t="s">
        <v>25</v>
      </c>
      <c r="C913" t="str">
        <f>VLOOKUP(Table1[[#This Row],[customer_ID]],'Company Names'!A:B,2,0)</f>
        <v>Homenick - Tromp</v>
      </c>
      <c r="D913">
        <v>3717676857</v>
      </c>
      <c r="E913" s="1">
        <v>44087</v>
      </c>
      <c r="F913" s="1">
        <v>44117</v>
      </c>
      <c r="G913">
        <v>822</v>
      </c>
      <c r="H913">
        <v>0</v>
      </c>
      <c r="I913" t="str">
        <f>IF(Table1[[#This Row],[disputed]]=1,"Yes","No")</f>
        <v>No</v>
      </c>
      <c r="J913">
        <v>0</v>
      </c>
      <c r="K913" t="str">
        <f>IF(Table1[[#This Row],[disputed]]=0, "no dispute", IF(Table1[[#This Row],[dispute_loss]]=0, "won","lost"))</f>
        <v>no dispute</v>
      </c>
      <c r="L913" s="1">
        <v>44109</v>
      </c>
      <c r="M913">
        <v>22</v>
      </c>
      <c r="N913">
        <v>0</v>
      </c>
    </row>
    <row r="914" spans="1:14" x14ac:dyDescent="0.3">
      <c r="A914" t="s">
        <v>13</v>
      </c>
      <c r="B914" t="s">
        <v>106</v>
      </c>
      <c r="C914" t="str">
        <f>VLOOKUP(Table1[[#This Row],[customer_ID]],'Company Names'!A:B,2,0)</f>
        <v>Leffler - Greenfelder</v>
      </c>
      <c r="D914">
        <v>3720515641</v>
      </c>
      <c r="E914" s="1">
        <v>44137</v>
      </c>
      <c r="F914" s="1">
        <v>44167</v>
      </c>
      <c r="G914">
        <v>6227</v>
      </c>
      <c r="H914">
        <v>0</v>
      </c>
      <c r="I914" t="str">
        <f>IF(Table1[[#This Row],[disputed]]=1,"Yes","No")</f>
        <v>No</v>
      </c>
      <c r="J914">
        <v>0</v>
      </c>
      <c r="K914" t="str">
        <f>IF(Table1[[#This Row],[disputed]]=0, "no dispute", IF(Table1[[#This Row],[dispute_loss]]=0, "won","lost"))</f>
        <v>no dispute</v>
      </c>
      <c r="L914" s="1">
        <v>44169</v>
      </c>
      <c r="M914">
        <v>32</v>
      </c>
      <c r="N914">
        <v>2</v>
      </c>
    </row>
    <row r="915" spans="1:14" x14ac:dyDescent="0.3">
      <c r="A915" t="s">
        <v>11</v>
      </c>
      <c r="B915" t="s">
        <v>64</v>
      </c>
      <c r="C915" t="str">
        <f>VLOOKUP(Table1[[#This Row],[customer_ID]],'Company Names'!A:B,2,0)</f>
        <v>Weber - Lindgren</v>
      </c>
      <c r="D915">
        <v>3723989407</v>
      </c>
      <c r="E915" s="1">
        <v>44191</v>
      </c>
      <c r="F915" s="1">
        <v>44221</v>
      </c>
      <c r="G915">
        <v>3486</v>
      </c>
      <c r="H915">
        <v>0</v>
      </c>
      <c r="I915" t="str">
        <f>IF(Table1[[#This Row],[disputed]]=1,"Yes","No")</f>
        <v>No</v>
      </c>
      <c r="J915">
        <v>0</v>
      </c>
      <c r="K915" t="str">
        <f>IF(Table1[[#This Row],[disputed]]=0, "no dispute", IF(Table1[[#This Row],[dispute_loss]]=0, "won","lost"))</f>
        <v>no dispute</v>
      </c>
      <c r="L915" s="1">
        <v>44217</v>
      </c>
      <c r="M915">
        <v>26</v>
      </c>
      <c r="N915">
        <v>0</v>
      </c>
    </row>
    <row r="916" spans="1:14" x14ac:dyDescent="0.3">
      <c r="A916" t="s">
        <v>13</v>
      </c>
      <c r="B916" t="s">
        <v>92</v>
      </c>
      <c r="C916" t="str">
        <f>VLOOKUP(Table1[[#This Row],[customer_ID]],'Company Names'!A:B,2,0)</f>
        <v>Mueller and Sons</v>
      </c>
      <c r="D916">
        <v>3724015185</v>
      </c>
      <c r="E916" s="1">
        <v>44072</v>
      </c>
      <c r="F916" s="1">
        <v>44102</v>
      </c>
      <c r="G916">
        <v>7179</v>
      </c>
      <c r="H916">
        <v>0</v>
      </c>
      <c r="I916" t="str">
        <f>IF(Table1[[#This Row],[disputed]]=1,"Yes","No")</f>
        <v>No</v>
      </c>
      <c r="J916">
        <v>0</v>
      </c>
      <c r="K916" t="str">
        <f>IF(Table1[[#This Row],[disputed]]=0, "no dispute", IF(Table1[[#This Row],[dispute_loss]]=0, "won","lost"))</f>
        <v>no dispute</v>
      </c>
      <c r="L916" s="1">
        <v>44107</v>
      </c>
      <c r="M916">
        <v>35</v>
      </c>
      <c r="N916">
        <v>5</v>
      </c>
    </row>
    <row r="917" spans="1:14" x14ac:dyDescent="0.3">
      <c r="A917" t="s">
        <v>17</v>
      </c>
      <c r="B917" t="s">
        <v>34</v>
      </c>
      <c r="C917" t="str">
        <f>VLOOKUP(Table1[[#This Row],[customer_ID]],'Company Names'!A:B,2,0)</f>
        <v>Rosenbaum LLC</v>
      </c>
      <c r="D917">
        <v>3724269616</v>
      </c>
      <c r="E917" s="1">
        <v>44004</v>
      </c>
      <c r="F917" s="1">
        <v>44034</v>
      </c>
      <c r="G917">
        <v>4971</v>
      </c>
      <c r="H917">
        <v>1</v>
      </c>
      <c r="I917" t="str">
        <f>IF(Table1[[#This Row],[disputed]]=1,"Yes","No")</f>
        <v>Yes</v>
      </c>
      <c r="J917">
        <v>1</v>
      </c>
      <c r="K917" t="str">
        <f>IF(Table1[[#This Row],[disputed]]=0, "no dispute", IF(Table1[[#This Row],[dispute_loss]]=0, "won","lost"))</f>
        <v>lost</v>
      </c>
      <c r="L917" s="1">
        <v>44046</v>
      </c>
      <c r="M917">
        <v>42</v>
      </c>
      <c r="N917">
        <v>12</v>
      </c>
    </row>
    <row r="918" spans="1:14" x14ac:dyDescent="0.3">
      <c r="A918" t="s">
        <v>11</v>
      </c>
      <c r="B918" t="s">
        <v>31</v>
      </c>
      <c r="C918" t="str">
        <f>VLOOKUP(Table1[[#This Row],[customer_ID]],'Company Names'!A:B,2,0)</f>
        <v>McGlynn, Rutherford and Schiller</v>
      </c>
      <c r="D918">
        <v>3732687518</v>
      </c>
      <c r="E918" s="1">
        <v>44430</v>
      </c>
      <c r="F918" s="1">
        <v>44460</v>
      </c>
      <c r="G918">
        <v>7091</v>
      </c>
      <c r="H918">
        <v>0</v>
      </c>
      <c r="I918" t="str">
        <f>IF(Table1[[#This Row],[disputed]]=1,"Yes","No")</f>
        <v>No</v>
      </c>
      <c r="J918">
        <v>0</v>
      </c>
      <c r="K918" t="str">
        <f>IF(Table1[[#This Row],[disputed]]=0, "no dispute", IF(Table1[[#This Row],[dispute_loss]]=0, "won","lost"))</f>
        <v>no dispute</v>
      </c>
      <c r="L918" s="1">
        <v>44436</v>
      </c>
      <c r="M918">
        <v>6</v>
      </c>
      <c r="N918">
        <v>0</v>
      </c>
    </row>
    <row r="919" spans="1:14" x14ac:dyDescent="0.3">
      <c r="A919" t="s">
        <v>11</v>
      </c>
      <c r="B919" t="s">
        <v>15</v>
      </c>
      <c r="C919" t="str">
        <f>VLOOKUP(Table1[[#This Row],[customer_ID]],'Company Names'!A:B,2,0)</f>
        <v>Spencer - Purdy</v>
      </c>
      <c r="D919">
        <v>3737203878</v>
      </c>
      <c r="E919" s="1">
        <v>44020</v>
      </c>
      <c r="F919" s="1">
        <v>44050</v>
      </c>
      <c r="G919">
        <v>8162</v>
      </c>
      <c r="H919">
        <v>0</v>
      </c>
      <c r="I919" t="str">
        <f>IF(Table1[[#This Row],[disputed]]=1,"Yes","No")</f>
        <v>No</v>
      </c>
      <c r="J919">
        <v>0</v>
      </c>
      <c r="K919" t="str">
        <f>IF(Table1[[#This Row],[disputed]]=0, "no dispute", IF(Table1[[#This Row],[dispute_loss]]=0, "won","lost"))</f>
        <v>no dispute</v>
      </c>
      <c r="L919" s="1">
        <v>44025</v>
      </c>
      <c r="M919">
        <v>5</v>
      </c>
      <c r="N919">
        <v>0</v>
      </c>
    </row>
    <row r="920" spans="1:14" x14ac:dyDescent="0.3">
      <c r="A920" t="s">
        <v>11</v>
      </c>
      <c r="B920" t="s">
        <v>79</v>
      </c>
      <c r="C920" t="str">
        <f>VLOOKUP(Table1[[#This Row],[customer_ID]],'Company Names'!A:B,2,0)</f>
        <v>Sauer - Parisian</v>
      </c>
      <c r="D920">
        <v>3746199110</v>
      </c>
      <c r="E920" s="1">
        <v>43920</v>
      </c>
      <c r="F920" s="1">
        <v>43950</v>
      </c>
      <c r="G920">
        <v>5857</v>
      </c>
      <c r="H920">
        <v>0</v>
      </c>
      <c r="I920" t="str">
        <f>IF(Table1[[#This Row],[disputed]]=1,"Yes","No")</f>
        <v>No</v>
      </c>
      <c r="J920">
        <v>0</v>
      </c>
      <c r="K920" t="str">
        <f>IF(Table1[[#This Row],[disputed]]=0, "no dispute", IF(Table1[[#This Row],[dispute_loss]]=0, "won","lost"))</f>
        <v>no dispute</v>
      </c>
      <c r="L920" s="1">
        <v>43945</v>
      </c>
      <c r="M920">
        <v>25</v>
      </c>
      <c r="N920">
        <v>0</v>
      </c>
    </row>
    <row r="921" spans="1:14" x14ac:dyDescent="0.3">
      <c r="A921" t="s">
        <v>22</v>
      </c>
      <c r="B921" t="s">
        <v>78</v>
      </c>
      <c r="C921" t="str">
        <f>VLOOKUP(Table1[[#This Row],[customer_ID]],'Company Names'!A:B,2,0)</f>
        <v>Muller, Gaylord and Pollich</v>
      </c>
      <c r="D921">
        <v>3752294245</v>
      </c>
      <c r="E921" s="1">
        <v>44001</v>
      </c>
      <c r="F921" s="1">
        <v>44031</v>
      </c>
      <c r="G921">
        <v>5573</v>
      </c>
      <c r="H921">
        <v>0</v>
      </c>
      <c r="I921" t="str">
        <f>IF(Table1[[#This Row],[disputed]]=1,"Yes","No")</f>
        <v>No</v>
      </c>
      <c r="J921">
        <v>0</v>
      </c>
      <c r="K921" t="str">
        <f>IF(Table1[[#This Row],[disputed]]=0, "no dispute", IF(Table1[[#This Row],[dispute_loss]]=0, "won","lost"))</f>
        <v>no dispute</v>
      </c>
      <c r="L921" s="1">
        <v>44033</v>
      </c>
      <c r="M921">
        <v>32</v>
      </c>
      <c r="N921">
        <v>2</v>
      </c>
    </row>
    <row r="922" spans="1:14" x14ac:dyDescent="0.3">
      <c r="A922" t="s">
        <v>13</v>
      </c>
      <c r="B922" t="s">
        <v>56</v>
      </c>
      <c r="C922" t="str">
        <f>VLOOKUP(Table1[[#This Row],[customer_ID]],'Company Names'!A:B,2,0)</f>
        <v>Nader - Dooley</v>
      </c>
      <c r="D922">
        <v>6163803491</v>
      </c>
      <c r="E922" s="1">
        <v>44071</v>
      </c>
      <c r="F922" s="1">
        <v>44101</v>
      </c>
      <c r="G922">
        <v>6137</v>
      </c>
      <c r="H922">
        <v>1</v>
      </c>
      <c r="I922" t="str">
        <f>IF(Table1[[#This Row],[disputed]]=1,"Yes","No")</f>
        <v>Yes</v>
      </c>
      <c r="J922">
        <v>0</v>
      </c>
      <c r="K922" t="str">
        <f>IF(Table1[[#This Row],[disputed]]=0, "no dispute", IF(Table1[[#This Row],[dispute_loss]]=0, "won","lost"))</f>
        <v>won</v>
      </c>
      <c r="L922" s="1">
        <v>44090</v>
      </c>
      <c r="M922">
        <v>19</v>
      </c>
      <c r="N922">
        <v>0</v>
      </c>
    </row>
    <row r="923" spans="1:14" x14ac:dyDescent="0.3">
      <c r="A923" t="s">
        <v>22</v>
      </c>
      <c r="B923" t="s">
        <v>65</v>
      </c>
      <c r="C923" t="str">
        <f>VLOOKUP(Table1[[#This Row],[customer_ID]],'Company Names'!A:B,2,0)</f>
        <v>Leuschke, Hermann and Zieme</v>
      </c>
      <c r="D923">
        <v>3761293373</v>
      </c>
      <c r="E923" s="1">
        <v>44163</v>
      </c>
      <c r="F923" s="1">
        <v>44193</v>
      </c>
      <c r="G923">
        <v>3655</v>
      </c>
      <c r="H923">
        <v>0</v>
      </c>
      <c r="I923" t="str">
        <f>IF(Table1[[#This Row],[disputed]]=1,"Yes","No")</f>
        <v>No</v>
      </c>
      <c r="J923">
        <v>0</v>
      </c>
      <c r="K923" t="str">
        <f>IF(Table1[[#This Row],[disputed]]=0, "no dispute", IF(Table1[[#This Row],[dispute_loss]]=0, "won","lost"))</f>
        <v>no dispute</v>
      </c>
      <c r="L923" s="1">
        <v>44183</v>
      </c>
      <c r="M923">
        <v>20</v>
      </c>
      <c r="N923">
        <v>0</v>
      </c>
    </row>
    <row r="924" spans="1:14" x14ac:dyDescent="0.3">
      <c r="A924" t="s">
        <v>22</v>
      </c>
      <c r="B924" t="s">
        <v>67</v>
      </c>
      <c r="C924" t="str">
        <f>VLOOKUP(Table1[[#This Row],[customer_ID]],'Company Names'!A:B,2,0)</f>
        <v>Kemmer Inc</v>
      </c>
      <c r="D924">
        <v>3761658749</v>
      </c>
      <c r="E924" s="1">
        <v>44347</v>
      </c>
      <c r="F924" s="1">
        <v>44377</v>
      </c>
      <c r="G924">
        <v>6638</v>
      </c>
      <c r="H924">
        <v>0</v>
      </c>
      <c r="I924" t="str">
        <f>IF(Table1[[#This Row],[disputed]]=1,"Yes","No")</f>
        <v>No</v>
      </c>
      <c r="J924">
        <v>0</v>
      </c>
      <c r="K924" t="str">
        <f>IF(Table1[[#This Row],[disputed]]=0, "no dispute", IF(Table1[[#This Row],[dispute_loss]]=0, "won","lost"))</f>
        <v>no dispute</v>
      </c>
      <c r="L924" s="1">
        <v>44385</v>
      </c>
      <c r="M924">
        <v>38</v>
      </c>
      <c r="N924">
        <v>8</v>
      </c>
    </row>
    <row r="925" spans="1:14" x14ac:dyDescent="0.3">
      <c r="A925" t="s">
        <v>17</v>
      </c>
      <c r="B925" t="s">
        <v>42</v>
      </c>
      <c r="C925" t="str">
        <f>VLOOKUP(Table1[[#This Row],[customer_ID]],'Company Names'!A:B,2,0)</f>
        <v>Ortiz - Schiller</v>
      </c>
      <c r="D925">
        <v>3769234535</v>
      </c>
      <c r="E925" s="1">
        <v>43999</v>
      </c>
      <c r="F925" s="1">
        <v>44029</v>
      </c>
      <c r="G925">
        <v>1073</v>
      </c>
      <c r="H925">
        <v>0</v>
      </c>
      <c r="I925" t="str">
        <f>IF(Table1[[#This Row],[disputed]]=1,"Yes","No")</f>
        <v>No</v>
      </c>
      <c r="J925">
        <v>0</v>
      </c>
      <c r="K925" t="str">
        <f>IF(Table1[[#This Row],[disputed]]=0, "no dispute", IF(Table1[[#This Row],[dispute_loss]]=0, "won","lost"))</f>
        <v>no dispute</v>
      </c>
      <c r="L925" s="1">
        <v>44017</v>
      </c>
      <c r="M925">
        <v>18</v>
      </c>
      <c r="N925">
        <v>0</v>
      </c>
    </row>
    <row r="926" spans="1:14" x14ac:dyDescent="0.3">
      <c r="A926" t="s">
        <v>11</v>
      </c>
      <c r="B926" t="s">
        <v>44</v>
      </c>
      <c r="C926" t="str">
        <f>VLOOKUP(Table1[[#This Row],[customer_ID]],'Company Names'!A:B,2,0)</f>
        <v>Pacocha Inc</v>
      </c>
      <c r="D926">
        <v>3773503534</v>
      </c>
      <c r="E926" s="1">
        <v>44167</v>
      </c>
      <c r="F926" s="1">
        <v>44197</v>
      </c>
      <c r="G926">
        <v>5805</v>
      </c>
      <c r="H926">
        <v>0</v>
      </c>
      <c r="I926" t="str">
        <f>IF(Table1[[#This Row],[disputed]]=1,"Yes","No")</f>
        <v>No</v>
      </c>
      <c r="J926">
        <v>0</v>
      </c>
      <c r="K926" t="str">
        <f>IF(Table1[[#This Row],[disputed]]=0, "no dispute", IF(Table1[[#This Row],[dispute_loss]]=0, "won","lost"))</f>
        <v>no dispute</v>
      </c>
      <c r="L926" s="1">
        <v>44192</v>
      </c>
      <c r="M926">
        <v>25</v>
      </c>
      <c r="N926">
        <v>0</v>
      </c>
    </row>
    <row r="927" spans="1:14" x14ac:dyDescent="0.3">
      <c r="A927" t="s">
        <v>13</v>
      </c>
      <c r="B927" t="s">
        <v>51</v>
      </c>
      <c r="C927" t="str">
        <f>VLOOKUP(Table1[[#This Row],[customer_ID]],'Company Names'!A:B,2,0)</f>
        <v>Kilback Inc</v>
      </c>
      <c r="D927">
        <v>3775864259</v>
      </c>
      <c r="E927" s="1">
        <v>44044</v>
      </c>
      <c r="F927" s="1">
        <v>44074</v>
      </c>
      <c r="G927">
        <v>6266</v>
      </c>
      <c r="H927">
        <v>0</v>
      </c>
      <c r="I927" t="str">
        <f>IF(Table1[[#This Row],[disputed]]=1,"Yes","No")</f>
        <v>No</v>
      </c>
      <c r="J927">
        <v>0</v>
      </c>
      <c r="K927" t="str">
        <f>IF(Table1[[#This Row],[disputed]]=0, "no dispute", IF(Table1[[#This Row],[dispute_loss]]=0, "won","lost"))</f>
        <v>no dispute</v>
      </c>
      <c r="L927" s="1">
        <v>44087</v>
      </c>
      <c r="M927">
        <v>43</v>
      </c>
      <c r="N927">
        <v>13</v>
      </c>
    </row>
    <row r="928" spans="1:14" x14ac:dyDescent="0.3">
      <c r="A928" t="s">
        <v>11</v>
      </c>
      <c r="B928" t="s">
        <v>114</v>
      </c>
      <c r="C928" t="str">
        <f>VLOOKUP(Table1[[#This Row],[customer_ID]],'Company Names'!A:B,2,0)</f>
        <v>Davis and Sons</v>
      </c>
      <c r="D928">
        <v>3776405169</v>
      </c>
      <c r="E928" s="1">
        <v>44321</v>
      </c>
      <c r="F928" s="1">
        <v>44351</v>
      </c>
      <c r="G928">
        <v>6646</v>
      </c>
      <c r="H928">
        <v>0</v>
      </c>
      <c r="I928" t="str">
        <f>IF(Table1[[#This Row],[disputed]]=1,"Yes","No")</f>
        <v>No</v>
      </c>
      <c r="J928">
        <v>0</v>
      </c>
      <c r="K928" t="str">
        <f>IF(Table1[[#This Row],[disputed]]=0, "no dispute", IF(Table1[[#This Row],[dispute_loss]]=0, "won","lost"))</f>
        <v>no dispute</v>
      </c>
      <c r="L928" s="1">
        <v>44341</v>
      </c>
      <c r="M928">
        <v>20</v>
      </c>
      <c r="N928">
        <v>0</v>
      </c>
    </row>
    <row r="929" spans="1:14" x14ac:dyDescent="0.3">
      <c r="A929" t="s">
        <v>20</v>
      </c>
      <c r="B929" t="s">
        <v>43</v>
      </c>
      <c r="C929" t="str">
        <f>VLOOKUP(Table1[[#This Row],[customer_ID]],'Company Names'!A:B,2,0)</f>
        <v>Spinka, Bogisich and Pouros</v>
      </c>
      <c r="D929">
        <v>3787074696</v>
      </c>
      <c r="E929" s="1">
        <v>43918</v>
      </c>
      <c r="F929" s="1">
        <v>43948</v>
      </c>
      <c r="G929">
        <v>2970</v>
      </c>
      <c r="H929">
        <v>0</v>
      </c>
      <c r="I929" t="str">
        <f>IF(Table1[[#This Row],[disputed]]=1,"Yes","No")</f>
        <v>No</v>
      </c>
      <c r="J929">
        <v>0</v>
      </c>
      <c r="K929" t="str">
        <f>IF(Table1[[#This Row],[disputed]]=0, "no dispute", IF(Table1[[#This Row],[dispute_loss]]=0, "won","lost"))</f>
        <v>no dispute</v>
      </c>
      <c r="L929" s="1">
        <v>43925</v>
      </c>
      <c r="M929">
        <v>7</v>
      </c>
      <c r="N929">
        <v>0</v>
      </c>
    </row>
    <row r="930" spans="1:14" x14ac:dyDescent="0.3">
      <c r="A930" t="s">
        <v>20</v>
      </c>
      <c r="B930" t="s">
        <v>46</v>
      </c>
      <c r="C930" t="str">
        <f>VLOOKUP(Table1[[#This Row],[customer_ID]],'Company Names'!A:B,2,0)</f>
        <v>Ondricka and Sons</v>
      </c>
      <c r="D930">
        <v>3789813449</v>
      </c>
      <c r="E930" s="1">
        <v>43991</v>
      </c>
      <c r="F930" s="1">
        <v>44021</v>
      </c>
      <c r="G930">
        <v>4825</v>
      </c>
      <c r="H930">
        <v>0</v>
      </c>
      <c r="I930" t="str">
        <f>IF(Table1[[#This Row],[disputed]]=1,"Yes","No")</f>
        <v>No</v>
      </c>
      <c r="J930">
        <v>0</v>
      </c>
      <c r="K930" t="str">
        <f>IF(Table1[[#This Row],[disputed]]=0, "no dispute", IF(Table1[[#This Row],[dispute_loss]]=0, "won","lost"))</f>
        <v>no dispute</v>
      </c>
      <c r="L930" s="1">
        <v>43993</v>
      </c>
      <c r="M930">
        <v>2</v>
      </c>
      <c r="N930">
        <v>0</v>
      </c>
    </row>
    <row r="931" spans="1:14" x14ac:dyDescent="0.3">
      <c r="A931" t="s">
        <v>22</v>
      </c>
      <c r="B931" t="s">
        <v>100</v>
      </c>
      <c r="C931" t="str">
        <f>VLOOKUP(Table1[[#This Row],[customer_ID]],'Company Names'!A:B,2,0)</f>
        <v>Stark - Paucek</v>
      </c>
      <c r="D931">
        <v>3795765177</v>
      </c>
      <c r="E931" s="1">
        <v>44368</v>
      </c>
      <c r="F931" s="1">
        <v>44398</v>
      </c>
      <c r="G931">
        <v>3713</v>
      </c>
      <c r="H931">
        <v>0</v>
      </c>
      <c r="I931" t="str">
        <f>IF(Table1[[#This Row],[disputed]]=1,"Yes","No")</f>
        <v>No</v>
      </c>
      <c r="J931">
        <v>0</v>
      </c>
      <c r="K931" t="str">
        <f>IF(Table1[[#This Row],[disputed]]=0, "no dispute", IF(Table1[[#This Row],[dispute_loss]]=0, "won","lost"))</f>
        <v>no dispute</v>
      </c>
      <c r="L931" s="1">
        <v>44382</v>
      </c>
      <c r="M931">
        <v>14</v>
      </c>
      <c r="N931">
        <v>0</v>
      </c>
    </row>
    <row r="932" spans="1:14" x14ac:dyDescent="0.3">
      <c r="A932" t="s">
        <v>20</v>
      </c>
      <c r="B932" t="s">
        <v>63</v>
      </c>
      <c r="C932" t="str">
        <f>VLOOKUP(Table1[[#This Row],[customer_ID]],'Company Names'!A:B,2,0)</f>
        <v>Hauck - Hodkiewicz</v>
      </c>
      <c r="D932">
        <v>3800378393</v>
      </c>
      <c r="E932" s="1">
        <v>44362</v>
      </c>
      <c r="F932" s="1">
        <v>44392</v>
      </c>
      <c r="G932">
        <v>952</v>
      </c>
      <c r="H932">
        <v>0</v>
      </c>
      <c r="I932" t="str">
        <f>IF(Table1[[#This Row],[disputed]]=1,"Yes","No")</f>
        <v>No</v>
      </c>
      <c r="J932">
        <v>0</v>
      </c>
      <c r="K932" t="str">
        <f>IF(Table1[[#This Row],[disputed]]=0, "no dispute", IF(Table1[[#This Row],[dispute_loss]]=0, "won","lost"))</f>
        <v>no dispute</v>
      </c>
      <c r="L932" s="1">
        <v>44400</v>
      </c>
      <c r="M932">
        <v>38</v>
      </c>
      <c r="N932">
        <v>8</v>
      </c>
    </row>
    <row r="933" spans="1:14" x14ac:dyDescent="0.3">
      <c r="A933" t="s">
        <v>13</v>
      </c>
      <c r="B933" t="s">
        <v>71</v>
      </c>
      <c r="C933" t="str">
        <f>VLOOKUP(Table1[[#This Row],[customer_ID]],'Company Names'!A:B,2,0)</f>
        <v>Murphy Inc</v>
      </c>
      <c r="D933">
        <v>9242625204</v>
      </c>
      <c r="E933" s="1">
        <v>44071</v>
      </c>
      <c r="F933" s="1">
        <v>44101</v>
      </c>
      <c r="G933">
        <v>9529</v>
      </c>
      <c r="H933">
        <v>1</v>
      </c>
      <c r="I933" t="str">
        <f>IF(Table1[[#This Row],[disputed]]=1,"Yes","No")</f>
        <v>Yes</v>
      </c>
      <c r="J933">
        <v>0</v>
      </c>
      <c r="K933" t="str">
        <f>IF(Table1[[#This Row],[disputed]]=0, "no dispute", IF(Table1[[#This Row],[dispute_loss]]=0, "won","lost"))</f>
        <v>won</v>
      </c>
      <c r="L933" s="1">
        <v>44089</v>
      </c>
      <c r="M933">
        <v>18</v>
      </c>
      <c r="N933">
        <v>0</v>
      </c>
    </row>
    <row r="934" spans="1:14" x14ac:dyDescent="0.3">
      <c r="A934" t="s">
        <v>22</v>
      </c>
      <c r="B934" t="s">
        <v>88</v>
      </c>
      <c r="C934" t="str">
        <f>VLOOKUP(Table1[[#This Row],[customer_ID]],'Company Names'!A:B,2,0)</f>
        <v>Rohan - Carroll</v>
      </c>
      <c r="D934">
        <v>3812264523</v>
      </c>
      <c r="E934" s="1">
        <v>44193</v>
      </c>
      <c r="F934" s="1">
        <v>44223</v>
      </c>
      <c r="G934">
        <v>5871</v>
      </c>
      <c r="H934">
        <v>0</v>
      </c>
      <c r="I934" t="str">
        <f>IF(Table1[[#This Row],[disputed]]=1,"Yes","No")</f>
        <v>No</v>
      </c>
      <c r="J934">
        <v>0</v>
      </c>
      <c r="K934" t="str">
        <f>IF(Table1[[#This Row],[disputed]]=0, "no dispute", IF(Table1[[#This Row],[dispute_loss]]=0, "won","lost"))</f>
        <v>no dispute</v>
      </c>
      <c r="L934" s="1">
        <v>44221</v>
      </c>
      <c r="M934">
        <v>28</v>
      </c>
      <c r="N934">
        <v>0</v>
      </c>
    </row>
    <row r="935" spans="1:14" x14ac:dyDescent="0.3">
      <c r="A935" t="s">
        <v>13</v>
      </c>
      <c r="B935" t="s">
        <v>74</v>
      </c>
      <c r="C935" t="str">
        <f>VLOOKUP(Table1[[#This Row],[customer_ID]],'Company Names'!A:B,2,0)</f>
        <v>Ankunding - Rempel</v>
      </c>
      <c r="D935">
        <v>2015068982</v>
      </c>
      <c r="E935" s="1">
        <v>44073</v>
      </c>
      <c r="F935" s="1">
        <v>44103</v>
      </c>
      <c r="G935">
        <v>7443</v>
      </c>
      <c r="H935">
        <v>1</v>
      </c>
      <c r="I935" t="str">
        <f>IF(Table1[[#This Row],[disputed]]=1,"Yes","No")</f>
        <v>Yes</v>
      </c>
      <c r="J935">
        <v>0</v>
      </c>
      <c r="K935" t="str">
        <f>IF(Table1[[#This Row],[disputed]]=0, "no dispute", IF(Table1[[#This Row],[dispute_loss]]=0, "won","lost"))</f>
        <v>won</v>
      </c>
      <c r="L935" s="1">
        <v>44110</v>
      </c>
      <c r="M935">
        <v>37</v>
      </c>
      <c r="N935">
        <v>7</v>
      </c>
    </row>
    <row r="936" spans="1:14" x14ac:dyDescent="0.3">
      <c r="A936" t="s">
        <v>11</v>
      </c>
      <c r="B936" t="s">
        <v>12</v>
      </c>
      <c r="C936" t="str">
        <f>VLOOKUP(Table1[[#This Row],[customer_ID]],'Company Names'!A:B,2,0)</f>
        <v>Morissette - Bernier</v>
      </c>
      <c r="D936">
        <v>3819986935</v>
      </c>
      <c r="E936" s="1">
        <v>43891</v>
      </c>
      <c r="F936" s="1">
        <v>43921</v>
      </c>
      <c r="G936">
        <v>4865</v>
      </c>
      <c r="H936">
        <v>1</v>
      </c>
      <c r="I936" t="str">
        <f>IF(Table1[[#This Row],[disputed]]=1,"Yes","No")</f>
        <v>Yes</v>
      </c>
      <c r="J936">
        <v>0</v>
      </c>
      <c r="K936" t="str">
        <f>IF(Table1[[#This Row],[disputed]]=0, "no dispute", IF(Table1[[#This Row],[dispute_loss]]=0, "won","lost"))</f>
        <v>won</v>
      </c>
      <c r="L936" s="1">
        <v>43938</v>
      </c>
      <c r="M936">
        <v>47</v>
      </c>
      <c r="N936">
        <v>17</v>
      </c>
    </row>
    <row r="937" spans="1:14" x14ac:dyDescent="0.3">
      <c r="A937" t="s">
        <v>22</v>
      </c>
      <c r="B937" t="s">
        <v>89</v>
      </c>
      <c r="C937" t="str">
        <f>VLOOKUP(Table1[[#This Row],[customer_ID]],'Company Names'!A:B,2,0)</f>
        <v>Lynch - Lebsack</v>
      </c>
      <c r="D937">
        <v>3824960117</v>
      </c>
      <c r="E937" s="1">
        <v>44101</v>
      </c>
      <c r="F937" s="1">
        <v>44131</v>
      </c>
      <c r="G937">
        <v>3548</v>
      </c>
      <c r="H937">
        <v>0</v>
      </c>
      <c r="I937" t="str">
        <f>IF(Table1[[#This Row],[disputed]]=1,"Yes","No")</f>
        <v>No</v>
      </c>
      <c r="J937">
        <v>0</v>
      </c>
      <c r="K937" t="str">
        <f>IF(Table1[[#This Row],[disputed]]=0, "no dispute", IF(Table1[[#This Row],[dispute_loss]]=0, "won","lost"))</f>
        <v>no dispute</v>
      </c>
      <c r="L937" s="1">
        <v>44144</v>
      </c>
      <c r="M937">
        <v>43</v>
      </c>
      <c r="N937">
        <v>13</v>
      </c>
    </row>
    <row r="938" spans="1:14" x14ac:dyDescent="0.3">
      <c r="A938" t="s">
        <v>22</v>
      </c>
      <c r="B938" t="s">
        <v>96</v>
      </c>
      <c r="C938" t="str">
        <f>VLOOKUP(Table1[[#This Row],[customer_ID]],'Company Names'!A:B,2,0)</f>
        <v>Schuppe Inc</v>
      </c>
      <c r="D938">
        <v>3829618241</v>
      </c>
      <c r="E938" s="1">
        <v>44170</v>
      </c>
      <c r="F938" s="1">
        <v>44200</v>
      </c>
      <c r="G938">
        <v>4228</v>
      </c>
      <c r="H938">
        <v>0</v>
      </c>
      <c r="I938" t="str">
        <f>IF(Table1[[#This Row],[disputed]]=1,"Yes","No")</f>
        <v>No</v>
      </c>
      <c r="J938">
        <v>0</v>
      </c>
      <c r="K938" t="str">
        <f>IF(Table1[[#This Row],[disputed]]=0, "no dispute", IF(Table1[[#This Row],[dispute_loss]]=0, "won","lost"))</f>
        <v>no dispute</v>
      </c>
      <c r="L938" s="1">
        <v>44202</v>
      </c>
      <c r="M938">
        <v>32</v>
      </c>
      <c r="N938">
        <v>2</v>
      </c>
    </row>
    <row r="939" spans="1:14" x14ac:dyDescent="0.3">
      <c r="A939" t="s">
        <v>13</v>
      </c>
      <c r="B939" t="s">
        <v>84</v>
      </c>
      <c r="C939" t="str">
        <f>VLOOKUP(Table1[[#This Row],[customer_ID]],'Company Names'!A:B,2,0)</f>
        <v>Schultz, Wiegand and Kling</v>
      </c>
      <c r="D939">
        <v>3831133517</v>
      </c>
      <c r="E939" s="1">
        <v>43951</v>
      </c>
      <c r="F939" s="1">
        <v>43981</v>
      </c>
      <c r="G939">
        <v>8370</v>
      </c>
      <c r="H939">
        <v>0</v>
      </c>
      <c r="I939" t="str">
        <f>IF(Table1[[#This Row],[disputed]]=1,"Yes","No")</f>
        <v>No</v>
      </c>
      <c r="J939">
        <v>0</v>
      </c>
      <c r="K939" t="str">
        <f>IF(Table1[[#This Row],[disputed]]=0, "no dispute", IF(Table1[[#This Row],[dispute_loss]]=0, "won","lost"))</f>
        <v>no dispute</v>
      </c>
      <c r="L939" s="1">
        <v>43973</v>
      </c>
      <c r="M939">
        <v>22</v>
      </c>
      <c r="N939">
        <v>0</v>
      </c>
    </row>
    <row r="940" spans="1:14" x14ac:dyDescent="0.3">
      <c r="A940" t="s">
        <v>13</v>
      </c>
      <c r="B940" t="s">
        <v>95</v>
      </c>
      <c r="C940" t="str">
        <f>VLOOKUP(Table1[[#This Row],[customer_ID]],'Company Names'!A:B,2,0)</f>
        <v>Rempel - Morar</v>
      </c>
      <c r="D940">
        <v>3836894738</v>
      </c>
      <c r="E940" s="1">
        <v>44360</v>
      </c>
      <c r="F940" s="1">
        <v>44390</v>
      </c>
      <c r="G940">
        <v>5843</v>
      </c>
      <c r="H940">
        <v>0</v>
      </c>
      <c r="I940" t="str">
        <f>IF(Table1[[#This Row],[disputed]]=1,"Yes","No")</f>
        <v>No</v>
      </c>
      <c r="J940">
        <v>0</v>
      </c>
      <c r="K940" t="str">
        <f>IF(Table1[[#This Row],[disputed]]=0, "no dispute", IF(Table1[[#This Row],[dispute_loss]]=0, "won","lost"))</f>
        <v>no dispute</v>
      </c>
      <c r="L940" s="1">
        <v>44391</v>
      </c>
      <c r="M940">
        <v>31</v>
      </c>
      <c r="N940">
        <v>1</v>
      </c>
    </row>
    <row r="941" spans="1:14" x14ac:dyDescent="0.3">
      <c r="A941" t="s">
        <v>13</v>
      </c>
      <c r="B941" t="s">
        <v>35</v>
      </c>
      <c r="C941" t="str">
        <f>VLOOKUP(Table1[[#This Row],[customer_ID]],'Company Names'!A:B,2,0)</f>
        <v>Ebert Group</v>
      </c>
      <c r="D941">
        <v>3839625778</v>
      </c>
      <c r="E941" s="1">
        <v>44494</v>
      </c>
      <c r="F941" s="1">
        <v>44524</v>
      </c>
      <c r="G941">
        <v>8506</v>
      </c>
      <c r="H941">
        <v>1</v>
      </c>
      <c r="I941" t="str">
        <f>IF(Table1[[#This Row],[disputed]]=1,"Yes","No")</f>
        <v>Yes</v>
      </c>
      <c r="J941">
        <v>1</v>
      </c>
      <c r="K941" t="str">
        <f>IF(Table1[[#This Row],[disputed]]=0, "no dispute", IF(Table1[[#This Row],[dispute_loss]]=0, "won","lost"))</f>
        <v>lost</v>
      </c>
      <c r="L941" s="1">
        <v>44510</v>
      </c>
      <c r="M941">
        <v>16</v>
      </c>
      <c r="N941">
        <v>0</v>
      </c>
    </row>
    <row r="942" spans="1:14" x14ac:dyDescent="0.3">
      <c r="A942" t="s">
        <v>13</v>
      </c>
      <c r="B942" t="s">
        <v>56</v>
      </c>
      <c r="C942" t="str">
        <f>VLOOKUP(Table1[[#This Row],[customer_ID]],'Company Names'!A:B,2,0)</f>
        <v>Nader - Dooley</v>
      </c>
      <c r="D942">
        <v>6475160337</v>
      </c>
      <c r="E942" s="1">
        <v>44074</v>
      </c>
      <c r="F942" s="1">
        <v>44104</v>
      </c>
      <c r="G942">
        <v>5275</v>
      </c>
      <c r="H942">
        <v>1</v>
      </c>
      <c r="I942" t="str">
        <f>IF(Table1[[#This Row],[disputed]]=1,"Yes","No")</f>
        <v>Yes</v>
      </c>
      <c r="J942">
        <v>0</v>
      </c>
      <c r="K942" t="str">
        <f>IF(Table1[[#This Row],[disputed]]=0, "no dispute", IF(Table1[[#This Row],[dispute_loss]]=0, "won","lost"))</f>
        <v>won</v>
      </c>
      <c r="L942" s="1">
        <v>44093</v>
      </c>
      <c r="M942">
        <v>19</v>
      </c>
      <c r="N942">
        <v>0</v>
      </c>
    </row>
    <row r="943" spans="1:14" x14ac:dyDescent="0.3">
      <c r="A943" t="s">
        <v>20</v>
      </c>
      <c r="B943" t="s">
        <v>90</v>
      </c>
      <c r="C943" t="str">
        <f>VLOOKUP(Table1[[#This Row],[customer_ID]],'Company Names'!A:B,2,0)</f>
        <v>Bosco and Sons</v>
      </c>
      <c r="D943">
        <v>3845592498</v>
      </c>
      <c r="E943" s="1">
        <v>44425</v>
      </c>
      <c r="F943" s="1">
        <v>44455</v>
      </c>
      <c r="G943">
        <v>4518</v>
      </c>
      <c r="H943">
        <v>0</v>
      </c>
      <c r="I943" t="str">
        <f>IF(Table1[[#This Row],[disputed]]=1,"Yes","No")</f>
        <v>No</v>
      </c>
      <c r="J943">
        <v>0</v>
      </c>
      <c r="K943" t="str">
        <f>IF(Table1[[#This Row],[disputed]]=0, "no dispute", IF(Table1[[#This Row],[dispute_loss]]=0, "won","lost"))</f>
        <v>no dispute</v>
      </c>
      <c r="L943" s="1">
        <v>44459</v>
      </c>
      <c r="M943">
        <v>34</v>
      </c>
      <c r="N943">
        <v>4</v>
      </c>
    </row>
    <row r="944" spans="1:14" x14ac:dyDescent="0.3">
      <c r="A944" t="s">
        <v>22</v>
      </c>
      <c r="B944" t="s">
        <v>58</v>
      </c>
      <c r="C944" t="str">
        <f>VLOOKUP(Table1[[#This Row],[customer_ID]],'Company Names'!A:B,2,0)</f>
        <v>Bashirian Inc</v>
      </c>
      <c r="D944">
        <v>3861006083</v>
      </c>
      <c r="E944" s="1">
        <v>44515</v>
      </c>
      <c r="F944" s="1">
        <v>44545</v>
      </c>
      <c r="G944">
        <v>2194</v>
      </c>
      <c r="H944">
        <v>1</v>
      </c>
      <c r="I944" t="str">
        <f>IF(Table1[[#This Row],[disputed]]=1,"Yes","No")</f>
        <v>Yes</v>
      </c>
      <c r="J944">
        <v>0</v>
      </c>
      <c r="K944" t="str">
        <f>IF(Table1[[#This Row],[disputed]]=0, "no dispute", IF(Table1[[#This Row],[dispute_loss]]=0, "won","lost"))</f>
        <v>won</v>
      </c>
      <c r="L944" s="1">
        <v>44561</v>
      </c>
      <c r="M944">
        <v>46</v>
      </c>
      <c r="N944">
        <v>16</v>
      </c>
    </row>
    <row r="945" spans="1:14" x14ac:dyDescent="0.3">
      <c r="A945" t="s">
        <v>13</v>
      </c>
      <c r="B945" t="s">
        <v>51</v>
      </c>
      <c r="C945" t="str">
        <f>VLOOKUP(Table1[[#This Row],[customer_ID]],'Company Names'!A:B,2,0)</f>
        <v>Kilback Inc</v>
      </c>
      <c r="D945">
        <v>3861752292</v>
      </c>
      <c r="E945" s="1">
        <v>43956</v>
      </c>
      <c r="F945" s="1">
        <v>43986</v>
      </c>
      <c r="G945">
        <v>5578</v>
      </c>
      <c r="H945">
        <v>0</v>
      </c>
      <c r="I945" t="str">
        <f>IF(Table1[[#This Row],[disputed]]=1,"Yes","No")</f>
        <v>No</v>
      </c>
      <c r="J945">
        <v>0</v>
      </c>
      <c r="K945" t="str">
        <f>IF(Table1[[#This Row],[disputed]]=0, "no dispute", IF(Table1[[#This Row],[dispute_loss]]=0, "won","lost"))</f>
        <v>no dispute</v>
      </c>
      <c r="L945" s="1">
        <v>43994</v>
      </c>
      <c r="M945">
        <v>38</v>
      </c>
      <c r="N945">
        <v>8</v>
      </c>
    </row>
    <row r="946" spans="1:14" x14ac:dyDescent="0.3">
      <c r="A946" t="s">
        <v>11</v>
      </c>
      <c r="B946" t="s">
        <v>79</v>
      </c>
      <c r="C946" t="str">
        <f>VLOOKUP(Table1[[#This Row],[customer_ID]],'Company Names'!A:B,2,0)</f>
        <v>Sauer - Parisian</v>
      </c>
      <c r="D946">
        <v>3863229608</v>
      </c>
      <c r="E946" s="1">
        <v>44367</v>
      </c>
      <c r="F946" s="1">
        <v>44397</v>
      </c>
      <c r="G946">
        <v>6903</v>
      </c>
      <c r="H946">
        <v>0</v>
      </c>
      <c r="I946" t="str">
        <f>IF(Table1[[#This Row],[disputed]]=1,"Yes","No")</f>
        <v>No</v>
      </c>
      <c r="J946">
        <v>0</v>
      </c>
      <c r="K946" t="str">
        <f>IF(Table1[[#This Row],[disputed]]=0, "no dispute", IF(Table1[[#This Row],[dispute_loss]]=0, "won","lost"))</f>
        <v>no dispute</v>
      </c>
      <c r="L946" s="1">
        <v>44385</v>
      </c>
      <c r="M946">
        <v>18</v>
      </c>
      <c r="N946">
        <v>0</v>
      </c>
    </row>
    <row r="947" spans="1:14" x14ac:dyDescent="0.3">
      <c r="A947" t="s">
        <v>13</v>
      </c>
      <c r="B947" t="s">
        <v>41</v>
      </c>
      <c r="C947" t="str">
        <f>VLOOKUP(Table1[[#This Row],[customer_ID]],'Company Names'!A:B,2,0)</f>
        <v>Stanton, Labadie and Roberts</v>
      </c>
      <c r="D947">
        <v>5990869923</v>
      </c>
      <c r="E947" s="1">
        <v>44065</v>
      </c>
      <c r="F947" s="1">
        <v>44095</v>
      </c>
      <c r="G947">
        <v>4872</v>
      </c>
      <c r="H947">
        <v>1</v>
      </c>
      <c r="I947" t="str">
        <f>IF(Table1[[#This Row],[disputed]]=1,"Yes","No")</f>
        <v>Yes</v>
      </c>
      <c r="J947">
        <v>1</v>
      </c>
      <c r="K947" t="str">
        <f>IF(Table1[[#This Row],[disputed]]=0, "no dispute", IF(Table1[[#This Row],[dispute_loss]]=0, "won","lost"))</f>
        <v>lost</v>
      </c>
      <c r="L947" s="1">
        <v>44112</v>
      </c>
      <c r="M947">
        <v>47</v>
      </c>
      <c r="N947">
        <v>17</v>
      </c>
    </row>
    <row r="948" spans="1:14" x14ac:dyDescent="0.3">
      <c r="A948" t="s">
        <v>13</v>
      </c>
      <c r="B948" t="s">
        <v>14</v>
      </c>
      <c r="C948" t="str">
        <f>VLOOKUP(Table1[[#This Row],[customer_ID]],'Company Names'!A:B,2,0)</f>
        <v>Bogisich and Sons</v>
      </c>
      <c r="D948">
        <v>3867210105</v>
      </c>
      <c r="E948" s="1">
        <v>43883</v>
      </c>
      <c r="F948" s="1">
        <v>43913</v>
      </c>
      <c r="G948">
        <v>6980</v>
      </c>
      <c r="H948">
        <v>0</v>
      </c>
      <c r="I948" t="str">
        <f>IF(Table1[[#This Row],[disputed]]=1,"Yes","No")</f>
        <v>No</v>
      </c>
      <c r="J948">
        <v>0</v>
      </c>
      <c r="K948" t="str">
        <f>IF(Table1[[#This Row],[disputed]]=0, "no dispute", IF(Table1[[#This Row],[dispute_loss]]=0, "won","lost"))</f>
        <v>no dispute</v>
      </c>
      <c r="L948" s="1">
        <v>43926</v>
      </c>
      <c r="M948">
        <v>43</v>
      </c>
      <c r="N948">
        <v>13</v>
      </c>
    </row>
    <row r="949" spans="1:14" x14ac:dyDescent="0.3">
      <c r="A949" t="s">
        <v>13</v>
      </c>
      <c r="B949" t="s">
        <v>32</v>
      </c>
      <c r="C949" t="str">
        <f>VLOOKUP(Table1[[#This Row],[customer_ID]],'Company Names'!A:B,2,0)</f>
        <v>Nolan Group</v>
      </c>
      <c r="D949">
        <v>3867618352</v>
      </c>
      <c r="E949" s="1">
        <v>44129</v>
      </c>
      <c r="F949" s="1">
        <v>44159</v>
      </c>
      <c r="G949">
        <v>5196</v>
      </c>
      <c r="H949">
        <v>0</v>
      </c>
      <c r="I949" t="str">
        <f>IF(Table1[[#This Row],[disputed]]=1,"Yes","No")</f>
        <v>No</v>
      </c>
      <c r="J949">
        <v>0</v>
      </c>
      <c r="K949" t="str">
        <f>IF(Table1[[#This Row],[disputed]]=0, "no dispute", IF(Table1[[#This Row],[dispute_loss]]=0, "won","lost"))</f>
        <v>no dispute</v>
      </c>
      <c r="L949" s="1">
        <v>44158</v>
      </c>
      <c r="M949">
        <v>29</v>
      </c>
      <c r="N949">
        <v>0</v>
      </c>
    </row>
    <row r="950" spans="1:14" x14ac:dyDescent="0.3">
      <c r="A950" t="s">
        <v>11</v>
      </c>
      <c r="B950" t="s">
        <v>49</v>
      </c>
      <c r="C950" t="str">
        <f>VLOOKUP(Table1[[#This Row],[customer_ID]],'Company Names'!A:B,2,0)</f>
        <v>Strosin Inc</v>
      </c>
      <c r="D950">
        <v>3869938435</v>
      </c>
      <c r="E950" s="1">
        <v>44038</v>
      </c>
      <c r="F950" s="1">
        <v>44068</v>
      </c>
      <c r="G950">
        <v>8426</v>
      </c>
      <c r="H950">
        <v>0</v>
      </c>
      <c r="I950" t="str">
        <f>IF(Table1[[#This Row],[disputed]]=1,"Yes","No")</f>
        <v>No</v>
      </c>
      <c r="J950">
        <v>0</v>
      </c>
      <c r="K950" t="str">
        <f>IF(Table1[[#This Row],[disputed]]=0, "no dispute", IF(Table1[[#This Row],[dispute_loss]]=0, "won","lost"))</f>
        <v>no dispute</v>
      </c>
      <c r="L950" s="1">
        <v>44059</v>
      </c>
      <c r="M950">
        <v>21</v>
      </c>
      <c r="N950">
        <v>0</v>
      </c>
    </row>
    <row r="951" spans="1:14" x14ac:dyDescent="0.3">
      <c r="A951" t="s">
        <v>20</v>
      </c>
      <c r="B951" t="s">
        <v>63</v>
      </c>
      <c r="C951" t="str">
        <f>VLOOKUP(Table1[[#This Row],[customer_ID]],'Company Names'!A:B,2,0)</f>
        <v>Hauck - Hodkiewicz</v>
      </c>
      <c r="D951">
        <v>3876210500</v>
      </c>
      <c r="E951" s="1">
        <v>44447</v>
      </c>
      <c r="F951" s="1">
        <v>44477</v>
      </c>
      <c r="G951">
        <v>2290</v>
      </c>
      <c r="H951">
        <v>0</v>
      </c>
      <c r="I951" t="str">
        <f>IF(Table1[[#This Row],[disputed]]=1,"Yes","No")</f>
        <v>No</v>
      </c>
      <c r="J951">
        <v>0</v>
      </c>
      <c r="K951" t="str">
        <f>IF(Table1[[#This Row],[disputed]]=0, "no dispute", IF(Table1[[#This Row],[dispute_loss]]=0, "won","lost"))</f>
        <v>no dispute</v>
      </c>
      <c r="L951" s="1">
        <v>44495</v>
      </c>
      <c r="M951">
        <v>48</v>
      </c>
      <c r="N951">
        <v>18</v>
      </c>
    </row>
    <row r="952" spans="1:14" x14ac:dyDescent="0.3">
      <c r="A952" t="s">
        <v>17</v>
      </c>
      <c r="B952" t="s">
        <v>19</v>
      </c>
      <c r="C952" t="str">
        <f>VLOOKUP(Table1[[#This Row],[customer_ID]],'Company Names'!A:B,2,0)</f>
        <v>Schinner Inc</v>
      </c>
      <c r="D952">
        <v>3877994257</v>
      </c>
      <c r="E952" s="1">
        <v>44000</v>
      </c>
      <c r="F952" s="1">
        <v>44030</v>
      </c>
      <c r="G952">
        <v>5835</v>
      </c>
      <c r="H952">
        <v>1</v>
      </c>
      <c r="I952" t="str">
        <f>IF(Table1[[#This Row],[disputed]]=1,"Yes","No")</f>
        <v>Yes</v>
      </c>
      <c r="J952">
        <v>0</v>
      </c>
      <c r="K952" t="str">
        <f>IF(Table1[[#This Row],[disputed]]=0, "no dispute", IF(Table1[[#This Row],[dispute_loss]]=0, "won","lost"))</f>
        <v>won</v>
      </c>
      <c r="L952" s="1">
        <v>44045</v>
      </c>
      <c r="M952">
        <v>45</v>
      </c>
      <c r="N952">
        <v>15</v>
      </c>
    </row>
    <row r="953" spans="1:14" x14ac:dyDescent="0.3">
      <c r="A953" t="s">
        <v>11</v>
      </c>
      <c r="B953" t="s">
        <v>15</v>
      </c>
      <c r="C953" t="str">
        <f>VLOOKUP(Table1[[#This Row],[customer_ID]],'Company Names'!A:B,2,0)</f>
        <v>Spencer - Purdy</v>
      </c>
      <c r="D953">
        <v>3878072664</v>
      </c>
      <c r="E953" s="1">
        <v>43974</v>
      </c>
      <c r="F953" s="1">
        <v>44004</v>
      </c>
      <c r="G953">
        <v>6525</v>
      </c>
      <c r="H953">
        <v>0</v>
      </c>
      <c r="I953" t="str">
        <f>IF(Table1[[#This Row],[disputed]]=1,"Yes","No")</f>
        <v>No</v>
      </c>
      <c r="J953">
        <v>0</v>
      </c>
      <c r="K953" t="str">
        <f>IF(Table1[[#This Row],[disputed]]=0, "no dispute", IF(Table1[[#This Row],[dispute_loss]]=0, "won","lost"))</f>
        <v>no dispute</v>
      </c>
      <c r="L953" s="1">
        <v>43981</v>
      </c>
      <c r="M953">
        <v>7</v>
      </c>
      <c r="N953">
        <v>0</v>
      </c>
    </row>
    <row r="954" spans="1:14" x14ac:dyDescent="0.3">
      <c r="A954" t="s">
        <v>11</v>
      </c>
      <c r="B954" t="s">
        <v>64</v>
      </c>
      <c r="C954" t="str">
        <f>VLOOKUP(Table1[[#This Row],[customer_ID]],'Company Names'!A:B,2,0)</f>
        <v>Weber - Lindgren</v>
      </c>
      <c r="D954">
        <v>3889145574</v>
      </c>
      <c r="E954" s="1">
        <v>43905</v>
      </c>
      <c r="F954" s="1">
        <v>43935</v>
      </c>
      <c r="G954">
        <v>3966</v>
      </c>
      <c r="H954">
        <v>0</v>
      </c>
      <c r="I954" t="str">
        <f>IF(Table1[[#This Row],[disputed]]=1,"Yes","No")</f>
        <v>No</v>
      </c>
      <c r="J954">
        <v>0</v>
      </c>
      <c r="K954" t="str">
        <f>IF(Table1[[#This Row],[disputed]]=0, "no dispute", IF(Table1[[#This Row],[dispute_loss]]=0, "won","lost"))</f>
        <v>no dispute</v>
      </c>
      <c r="L954" s="1">
        <v>43928</v>
      </c>
      <c r="M954">
        <v>23</v>
      </c>
      <c r="N954">
        <v>0</v>
      </c>
    </row>
    <row r="955" spans="1:14" x14ac:dyDescent="0.3">
      <c r="A955" t="s">
        <v>20</v>
      </c>
      <c r="B955" t="s">
        <v>63</v>
      </c>
      <c r="C955" t="str">
        <f>VLOOKUP(Table1[[#This Row],[customer_ID]],'Company Names'!A:B,2,0)</f>
        <v>Hauck - Hodkiewicz</v>
      </c>
      <c r="D955">
        <v>3894033760</v>
      </c>
      <c r="E955" s="1">
        <v>43936</v>
      </c>
      <c r="F955" s="1">
        <v>43966</v>
      </c>
      <c r="G955">
        <v>3530</v>
      </c>
      <c r="H955">
        <v>0</v>
      </c>
      <c r="I955" t="str">
        <f>IF(Table1[[#This Row],[disputed]]=1,"Yes","No")</f>
        <v>No</v>
      </c>
      <c r="J955">
        <v>0</v>
      </c>
      <c r="K955" t="str">
        <f>IF(Table1[[#This Row],[disputed]]=0, "no dispute", IF(Table1[[#This Row],[dispute_loss]]=0, "won","lost"))</f>
        <v>no dispute</v>
      </c>
      <c r="L955" s="1">
        <v>43985</v>
      </c>
      <c r="M955">
        <v>49</v>
      </c>
      <c r="N955">
        <v>19</v>
      </c>
    </row>
    <row r="956" spans="1:14" x14ac:dyDescent="0.3">
      <c r="A956" t="s">
        <v>20</v>
      </c>
      <c r="B956" t="s">
        <v>80</v>
      </c>
      <c r="C956" t="str">
        <f>VLOOKUP(Table1[[#This Row],[customer_ID]],'Company Names'!A:B,2,0)</f>
        <v>Larkin and Sons</v>
      </c>
      <c r="D956">
        <v>3894320237</v>
      </c>
      <c r="E956" s="1">
        <v>44166</v>
      </c>
      <c r="F956" s="1">
        <v>44196</v>
      </c>
      <c r="G956">
        <v>6343</v>
      </c>
      <c r="H956">
        <v>0</v>
      </c>
      <c r="I956" t="str">
        <f>IF(Table1[[#This Row],[disputed]]=1,"Yes","No")</f>
        <v>No</v>
      </c>
      <c r="J956">
        <v>0</v>
      </c>
      <c r="K956" t="str">
        <f>IF(Table1[[#This Row],[disputed]]=0, "no dispute", IF(Table1[[#This Row],[dispute_loss]]=0, "won","lost"))</f>
        <v>no dispute</v>
      </c>
      <c r="L956" s="1">
        <v>44189</v>
      </c>
      <c r="M956">
        <v>23</v>
      </c>
      <c r="N956">
        <v>0</v>
      </c>
    </row>
    <row r="957" spans="1:14" x14ac:dyDescent="0.3">
      <c r="A957" t="s">
        <v>22</v>
      </c>
      <c r="B957" t="s">
        <v>67</v>
      </c>
      <c r="C957" t="str">
        <f>VLOOKUP(Table1[[#This Row],[customer_ID]],'Company Names'!A:B,2,0)</f>
        <v>Kemmer Inc</v>
      </c>
      <c r="D957">
        <v>3898799509</v>
      </c>
      <c r="E957" s="1">
        <v>44015</v>
      </c>
      <c r="F957" s="1">
        <v>44045</v>
      </c>
      <c r="G957">
        <v>4580</v>
      </c>
      <c r="H957">
        <v>0</v>
      </c>
      <c r="I957" t="str">
        <f>IF(Table1[[#This Row],[disputed]]=1,"Yes","No")</f>
        <v>No</v>
      </c>
      <c r="J957">
        <v>0</v>
      </c>
      <c r="K957" t="str">
        <f>IF(Table1[[#This Row],[disputed]]=0, "no dispute", IF(Table1[[#This Row],[dispute_loss]]=0, "won","lost"))</f>
        <v>no dispute</v>
      </c>
      <c r="L957" s="1">
        <v>44050</v>
      </c>
      <c r="M957">
        <v>35</v>
      </c>
      <c r="N957">
        <v>5</v>
      </c>
    </row>
    <row r="958" spans="1:14" x14ac:dyDescent="0.3">
      <c r="A958" t="s">
        <v>13</v>
      </c>
      <c r="B958" t="s">
        <v>84</v>
      </c>
      <c r="C958" t="str">
        <f>VLOOKUP(Table1[[#This Row],[customer_ID]],'Company Names'!A:B,2,0)</f>
        <v>Schultz, Wiegand and Kling</v>
      </c>
      <c r="D958">
        <v>3901727084</v>
      </c>
      <c r="E958" s="1">
        <v>44293</v>
      </c>
      <c r="F958" s="1">
        <v>44323</v>
      </c>
      <c r="G958">
        <v>8906</v>
      </c>
      <c r="H958">
        <v>0</v>
      </c>
      <c r="I958" t="str">
        <f>IF(Table1[[#This Row],[disputed]]=1,"Yes","No")</f>
        <v>No</v>
      </c>
      <c r="J958">
        <v>0</v>
      </c>
      <c r="K958" t="str">
        <f>IF(Table1[[#This Row],[disputed]]=0, "no dispute", IF(Table1[[#This Row],[dispute_loss]]=0, "won","lost"))</f>
        <v>no dispute</v>
      </c>
      <c r="L958" s="1">
        <v>44314</v>
      </c>
      <c r="M958">
        <v>21</v>
      </c>
      <c r="N958">
        <v>0</v>
      </c>
    </row>
    <row r="959" spans="1:14" x14ac:dyDescent="0.3">
      <c r="A959" t="s">
        <v>17</v>
      </c>
      <c r="B959" t="s">
        <v>93</v>
      </c>
      <c r="C959" t="str">
        <f>VLOOKUP(Table1[[#This Row],[customer_ID]],'Company Names'!A:B,2,0)</f>
        <v>Sawayn - Hane</v>
      </c>
      <c r="D959">
        <v>3905872436</v>
      </c>
      <c r="E959" s="1">
        <v>43978</v>
      </c>
      <c r="F959" s="1">
        <v>44008</v>
      </c>
      <c r="G959">
        <v>7007</v>
      </c>
      <c r="H959">
        <v>1</v>
      </c>
      <c r="I959" t="str">
        <f>IF(Table1[[#This Row],[disputed]]=1,"Yes","No")</f>
        <v>Yes</v>
      </c>
      <c r="J959">
        <v>0</v>
      </c>
      <c r="K959" t="str">
        <f>IF(Table1[[#This Row],[disputed]]=0, "no dispute", IF(Table1[[#This Row],[dispute_loss]]=0, "won","lost"))</f>
        <v>won</v>
      </c>
      <c r="L959" s="1">
        <v>44016</v>
      </c>
      <c r="M959">
        <v>38</v>
      </c>
      <c r="N959">
        <v>8</v>
      </c>
    </row>
    <row r="960" spans="1:14" x14ac:dyDescent="0.3">
      <c r="A960" t="s">
        <v>22</v>
      </c>
      <c r="B960" t="s">
        <v>85</v>
      </c>
      <c r="C960" t="str">
        <f>VLOOKUP(Table1[[#This Row],[customer_ID]],'Company Names'!A:B,2,0)</f>
        <v>Bailey - Ondricka</v>
      </c>
      <c r="D960">
        <v>3910002517</v>
      </c>
      <c r="E960" s="1">
        <v>44528</v>
      </c>
      <c r="F960" s="1">
        <v>44558</v>
      </c>
      <c r="G960">
        <v>2937</v>
      </c>
      <c r="H960">
        <v>0</v>
      </c>
      <c r="I960" t="str">
        <f>IF(Table1[[#This Row],[disputed]]=1,"Yes","No")</f>
        <v>No</v>
      </c>
      <c r="J960">
        <v>0</v>
      </c>
      <c r="K960" t="str">
        <f>IF(Table1[[#This Row],[disputed]]=0, "no dispute", IF(Table1[[#This Row],[dispute_loss]]=0, "won","lost"))</f>
        <v>no dispute</v>
      </c>
      <c r="L960" s="1">
        <v>44556</v>
      </c>
      <c r="M960">
        <v>28</v>
      </c>
      <c r="N960">
        <v>0</v>
      </c>
    </row>
    <row r="961" spans="1:14" x14ac:dyDescent="0.3">
      <c r="A961" t="s">
        <v>20</v>
      </c>
      <c r="B961" t="s">
        <v>63</v>
      </c>
      <c r="C961" t="str">
        <f>VLOOKUP(Table1[[#This Row],[customer_ID]],'Company Names'!A:B,2,0)</f>
        <v>Hauck - Hodkiewicz</v>
      </c>
      <c r="D961">
        <v>3913519192</v>
      </c>
      <c r="E961" s="1">
        <v>44104</v>
      </c>
      <c r="F961" s="1">
        <v>44134</v>
      </c>
      <c r="G961">
        <v>4640</v>
      </c>
      <c r="H961">
        <v>0</v>
      </c>
      <c r="I961" t="str">
        <f>IF(Table1[[#This Row],[disputed]]=1,"Yes","No")</f>
        <v>No</v>
      </c>
      <c r="J961">
        <v>0</v>
      </c>
      <c r="K961" t="str">
        <f>IF(Table1[[#This Row],[disputed]]=0, "no dispute", IF(Table1[[#This Row],[dispute_loss]]=0, "won","lost"))</f>
        <v>no dispute</v>
      </c>
      <c r="L961" s="1">
        <v>44149</v>
      </c>
      <c r="M961">
        <v>45</v>
      </c>
      <c r="N961">
        <v>15</v>
      </c>
    </row>
    <row r="962" spans="1:14" x14ac:dyDescent="0.3">
      <c r="A962" t="s">
        <v>13</v>
      </c>
      <c r="B962" t="s">
        <v>62</v>
      </c>
      <c r="C962" t="str">
        <f>VLOOKUP(Table1[[#This Row],[customer_ID]],'Company Names'!A:B,2,0)</f>
        <v>Bosco, Gutkowski and Strosin</v>
      </c>
      <c r="D962">
        <v>1102427426</v>
      </c>
      <c r="E962" s="1">
        <v>44076</v>
      </c>
      <c r="F962" s="1">
        <v>44106</v>
      </c>
      <c r="G962">
        <v>6857</v>
      </c>
      <c r="H962">
        <v>1</v>
      </c>
      <c r="I962" t="str">
        <f>IF(Table1[[#This Row],[disputed]]=1,"Yes","No")</f>
        <v>Yes</v>
      </c>
      <c r="J962">
        <v>1</v>
      </c>
      <c r="K962" t="str">
        <f>IF(Table1[[#This Row],[disputed]]=0, "no dispute", IF(Table1[[#This Row],[dispute_loss]]=0, "won","lost"))</f>
        <v>lost</v>
      </c>
      <c r="L962" s="1">
        <v>44118</v>
      </c>
      <c r="M962">
        <v>42</v>
      </c>
      <c r="N962">
        <v>12</v>
      </c>
    </row>
    <row r="963" spans="1:14" x14ac:dyDescent="0.3">
      <c r="A963" t="s">
        <v>13</v>
      </c>
      <c r="B963" t="s">
        <v>70</v>
      </c>
      <c r="C963" t="str">
        <f>VLOOKUP(Table1[[#This Row],[customer_ID]],'Company Names'!A:B,2,0)</f>
        <v>Gutkowski, Koch and Gleason</v>
      </c>
      <c r="D963">
        <v>6584242369</v>
      </c>
      <c r="E963" s="1">
        <v>44085</v>
      </c>
      <c r="F963" s="1">
        <v>44115</v>
      </c>
      <c r="G963">
        <v>4635</v>
      </c>
      <c r="H963">
        <v>1</v>
      </c>
      <c r="I963" t="str">
        <f>IF(Table1[[#This Row],[disputed]]=1,"Yes","No")</f>
        <v>Yes</v>
      </c>
      <c r="J963">
        <v>0</v>
      </c>
      <c r="K963" t="str">
        <f>IF(Table1[[#This Row],[disputed]]=0, "no dispute", IF(Table1[[#This Row],[dispute_loss]]=0, "won","lost"))</f>
        <v>won</v>
      </c>
      <c r="L963" s="1">
        <v>44113</v>
      </c>
      <c r="M963">
        <v>28</v>
      </c>
      <c r="N963">
        <v>0</v>
      </c>
    </row>
    <row r="964" spans="1:14" x14ac:dyDescent="0.3">
      <c r="A964" t="s">
        <v>13</v>
      </c>
      <c r="B964" t="s">
        <v>104</v>
      </c>
      <c r="C964" t="str">
        <f>VLOOKUP(Table1[[#This Row],[customer_ID]],'Company Names'!A:B,2,0)</f>
        <v>Little, Konopelski and Hackett</v>
      </c>
      <c r="D964">
        <v>3931477108</v>
      </c>
      <c r="E964" s="1">
        <v>44315</v>
      </c>
      <c r="F964" s="1">
        <v>44345</v>
      </c>
      <c r="G964">
        <v>6571</v>
      </c>
      <c r="H964">
        <v>0</v>
      </c>
      <c r="I964" t="str">
        <f>IF(Table1[[#This Row],[disputed]]=1,"Yes","No")</f>
        <v>No</v>
      </c>
      <c r="J964">
        <v>0</v>
      </c>
      <c r="K964" t="str">
        <f>IF(Table1[[#This Row],[disputed]]=0, "no dispute", IF(Table1[[#This Row],[dispute_loss]]=0, "won","lost"))</f>
        <v>no dispute</v>
      </c>
      <c r="L964" s="1">
        <v>44331</v>
      </c>
      <c r="M964">
        <v>16</v>
      </c>
      <c r="N964">
        <v>0</v>
      </c>
    </row>
    <row r="965" spans="1:14" x14ac:dyDescent="0.3">
      <c r="A965" t="s">
        <v>22</v>
      </c>
      <c r="B965" t="s">
        <v>58</v>
      </c>
      <c r="C965" t="str">
        <f>VLOOKUP(Table1[[#This Row],[customer_ID]],'Company Names'!A:B,2,0)</f>
        <v>Bashirian Inc</v>
      </c>
      <c r="D965">
        <v>3932416127</v>
      </c>
      <c r="E965" s="1">
        <v>44436</v>
      </c>
      <c r="F965" s="1">
        <v>44466</v>
      </c>
      <c r="G965">
        <v>5294</v>
      </c>
      <c r="H965">
        <v>1</v>
      </c>
      <c r="I965" t="str">
        <f>IF(Table1[[#This Row],[disputed]]=1,"Yes","No")</f>
        <v>Yes</v>
      </c>
      <c r="J965">
        <v>0</v>
      </c>
      <c r="K965" t="str">
        <f>IF(Table1[[#This Row],[disputed]]=0, "no dispute", IF(Table1[[#This Row],[dispute_loss]]=0, "won","lost"))</f>
        <v>won</v>
      </c>
      <c r="L965" s="1">
        <v>44481</v>
      </c>
      <c r="M965">
        <v>45</v>
      </c>
      <c r="N965">
        <v>15</v>
      </c>
    </row>
    <row r="966" spans="1:14" x14ac:dyDescent="0.3">
      <c r="A966" t="s">
        <v>20</v>
      </c>
      <c r="B966" t="s">
        <v>102</v>
      </c>
      <c r="C966" t="str">
        <f>VLOOKUP(Table1[[#This Row],[customer_ID]],'Company Names'!A:B,2,0)</f>
        <v>Bogisich, Gorczany and Gislason</v>
      </c>
      <c r="D966">
        <v>3938548126</v>
      </c>
      <c r="E966" s="1">
        <v>44291</v>
      </c>
      <c r="F966" s="1">
        <v>44321</v>
      </c>
      <c r="G966">
        <v>5086</v>
      </c>
      <c r="H966">
        <v>0</v>
      </c>
      <c r="I966" t="str">
        <f>IF(Table1[[#This Row],[disputed]]=1,"Yes","No")</f>
        <v>No</v>
      </c>
      <c r="J966">
        <v>0</v>
      </c>
      <c r="K966" t="str">
        <f>IF(Table1[[#This Row],[disputed]]=0, "no dispute", IF(Table1[[#This Row],[dispute_loss]]=0, "won","lost"))</f>
        <v>no dispute</v>
      </c>
      <c r="L966" s="1">
        <v>44312</v>
      </c>
      <c r="M966">
        <v>21</v>
      </c>
      <c r="N966">
        <v>0</v>
      </c>
    </row>
    <row r="967" spans="1:14" x14ac:dyDescent="0.3">
      <c r="A967" t="s">
        <v>20</v>
      </c>
      <c r="B967" t="s">
        <v>109</v>
      </c>
      <c r="C967" t="str">
        <f>VLOOKUP(Table1[[#This Row],[customer_ID]],'Company Names'!A:B,2,0)</f>
        <v>Wilderman Inc</v>
      </c>
      <c r="D967">
        <v>3940788745</v>
      </c>
      <c r="E967" s="1">
        <v>43869</v>
      </c>
      <c r="F967" s="1">
        <v>43899</v>
      </c>
      <c r="G967">
        <v>3074</v>
      </c>
      <c r="H967">
        <v>0</v>
      </c>
      <c r="I967" t="str">
        <f>IF(Table1[[#This Row],[disputed]]=1,"Yes","No")</f>
        <v>No</v>
      </c>
      <c r="J967">
        <v>0</v>
      </c>
      <c r="K967" t="str">
        <f>IF(Table1[[#This Row],[disputed]]=0, "no dispute", IF(Table1[[#This Row],[dispute_loss]]=0, "won","lost"))</f>
        <v>no dispute</v>
      </c>
      <c r="L967" s="1">
        <v>43893</v>
      </c>
      <c r="M967">
        <v>24</v>
      </c>
      <c r="N967">
        <v>0</v>
      </c>
    </row>
    <row r="968" spans="1:14" x14ac:dyDescent="0.3">
      <c r="A968" t="s">
        <v>11</v>
      </c>
      <c r="B968" t="s">
        <v>38</v>
      </c>
      <c r="C968" t="str">
        <f>VLOOKUP(Table1[[#This Row],[customer_ID]],'Company Names'!A:B,2,0)</f>
        <v>Willms, Yundt and Smitham</v>
      </c>
      <c r="D968">
        <v>3943254945</v>
      </c>
      <c r="E968" s="1">
        <v>44383</v>
      </c>
      <c r="F968" s="1">
        <v>44413</v>
      </c>
      <c r="G968">
        <v>3633</v>
      </c>
      <c r="H968">
        <v>0</v>
      </c>
      <c r="I968" t="str">
        <f>IF(Table1[[#This Row],[disputed]]=1,"Yes","No")</f>
        <v>No</v>
      </c>
      <c r="J968">
        <v>0</v>
      </c>
      <c r="K968" t="str">
        <f>IF(Table1[[#This Row],[disputed]]=0, "no dispute", IF(Table1[[#This Row],[dispute_loss]]=0, "won","lost"))</f>
        <v>no dispute</v>
      </c>
      <c r="L968" s="1">
        <v>44409</v>
      </c>
      <c r="M968">
        <v>26</v>
      </c>
      <c r="N968">
        <v>0</v>
      </c>
    </row>
    <row r="969" spans="1:14" x14ac:dyDescent="0.3">
      <c r="A969" t="s">
        <v>11</v>
      </c>
      <c r="B969" t="s">
        <v>73</v>
      </c>
      <c r="C969" t="str">
        <f>VLOOKUP(Table1[[#This Row],[customer_ID]],'Company Names'!A:B,2,0)</f>
        <v>Rau, Hodkiewicz and Bauch</v>
      </c>
      <c r="D969">
        <v>3944350713</v>
      </c>
      <c r="E969" s="1">
        <v>44499</v>
      </c>
      <c r="F969" s="1">
        <v>44529</v>
      </c>
      <c r="G969">
        <v>7506</v>
      </c>
      <c r="H969">
        <v>0</v>
      </c>
      <c r="I969" t="str">
        <f>IF(Table1[[#This Row],[disputed]]=1,"Yes","No")</f>
        <v>No</v>
      </c>
      <c r="J969">
        <v>0</v>
      </c>
      <c r="K969" t="str">
        <f>IF(Table1[[#This Row],[disputed]]=0, "no dispute", IF(Table1[[#This Row],[dispute_loss]]=0, "won","lost"))</f>
        <v>no dispute</v>
      </c>
      <c r="L969" s="1">
        <v>44519</v>
      </c>
      <c r="M969">
        <v>20</v>
      </c>
      <c r="N969">
        <v>0</v>
      </c>
    </row>
    <row r="970" spans="1:14" x14ac:dyDescent="0.3">
      <c r="A970" t="s">
        <v>22</v>
      </c>
      <c r="B970" t="s">
        <v>103</v>
      </c>
      <c r="C970" t="str">
        <f>VLOOKUP(Table1[[#This Row],[customer_ID]],'Company Names'!A:B,2,0)</f>
        <v>Bernier - Mueller</v>
      </c>
      <c r="D970">
        <v>3945949225</v>
      </c>
      <c r="E970" s="1">
        <v>44135</v>
      </c>
      <c r="F970" s="1">
        <v>44165</v>
      </c>
      <c r="G970">
        <v>3790</v>
      </c>
      <c r="H970">
        <v>0</v>
      </c>
      <c r="I970" t="str">
        <f>IF(Table1[[#This Row],[disputed]]=1,"Yes","No")</f>
        <v>No</v>
      </c>
      <c r="J970">
        <v>0</v>
      </c>
      <c r="K970" t="str">
        <f>IF(Table1[[#This Row],[disputed]]=0, "no dispute", IF(Table1[[#This Row],[dispute_loss]]=0, "won","lost"))</f>
        <v>no dispute</v>
      </c>
      <c r="L970" s="1">
        <v>44150</v>
      </c>
      <c r="M970">
        <v>15</v>
      </c>
      <c r="N970">
        <v>0</v>
      </c>
    </row>
    <row r="971" spans="1:14" x14ac:dyDescent="0.3">
      <c r="A971" t="s">
        <v>13</v>
      </c>
      <c r="B971" t="s">
        <v>92</v>
      </c>
      <c r="C971" t="str">
        <f>VLOOKUP(Table1[[#This Row],[customer_ID]],'Company Names'!A:B,2,0)</f>
        <v>Mueller and Sons</v>
      </c>
      <c r="D971">
        <v>9860244611</v>
      </c>
      <c r="E971" s="1">
        <v>44089</v>
      </c>
      <c r="F971" s="1">
        <v>44119</v>
      </c>
      <c r="G971">
        <v>6258</v>
      </c>
      <c r="H971">
        <v>1</v>
      </c>
      <c r="I971" t="str">
        <f>IF(Table1[[#This Row],[disputed]]=1,"Yes","No")</f>
        <v>Yes</v>
      </c>
      <c r="J971">
        <v>0</v>
      </c>
      <c r="K971" t="str">
        <f>IF(Table1[[#This Row],[disputed]]=0, "no dispute", IF(Table1[[#This Row],[dispute_loss]]=0, "won","lost"))</f>
        <v>won</v>
      </c>
      <c r="L971" s="1">
        <v>44126</v>
      </c>
      <c r="M971">
        <v>37</v>
      </c>
      <c r="N971">
        <v>7</v>
      </c>
    </row>
    <row r="972" spans="1:14" x14ac:dyDescent="0.3">
      <c r="A972" t="s">
        <v>11</v>
      </c>
      <c r="B972" t="s">
        <v>45</v>
      </c>
      <c r="C972" t="str">
        <f>VLOOKUP(Table1[[#This Row],[customer_ID]],'Company Names'!A:B,2,0)</f>
        <v>Bosco and Sons</v>
      </c>
      <c r="D972">
        <v>3954057080</v>
      </c>
      <c r="E972" s="1">
        <v>44326</v>
      </c>
      <c r="F972" s="1">
        <v>44356</v>
      </c>
      <c r="G972">
        <v>7450</v>
      </c>
      <c r="H972">
        <v>1</v>
      </c>
      <c r="I972" t="str">
        <f>IF(Table1[[#This Row],[disputed]]=1,"Yes","No")</f>
        <v>Yes</v>
      </c>
      <c r="J972">
        <v>0</v>
      </c>
      <c r="K972" t="str">
        <f>IF(Table1[[#This Row],[disputed]]=0, "no dispute", IF(Table1[[#This Row],[dispute_loss]]=0, "won","lost"))</f>
        <v>won</v>
      </c>
      <c r="L972" s="1">
        <v>44362</v>
      </c>
      <c r="M972">
        <v>36</v>
      </c>
      <c r="N972">
        <v>6</v>
      </c>
    </row>
    <row r="973" spans="1:14" x14ac:dyDescent="0.3">
      <c r="A973" t="s">
        <v>22</v>
      </c>
      <c r="B973" t="s">
        <v>85</v>
      </c>
      <c r="C973" t="str">
        <f>VLOOKUP(Table1[[#This Row],[customer_ID]],'Company Names'!A:B,2,0)</f>
        <v>Bailey - Ondricka</v>
      </c>
      <c r="D973">
        <v>3958060330</v>
      </c>
      <c r="E973" s="1">
        <v>43973</v>
      </c>
      <c r="F973" s="1">
        <v>44003</v>
      </c>
      <c r="G973">
        <v>3502</v>
      </c>
      <c r="H973">
        <v>0</v>
      </c>
      <c r="I973" t="str">
        <f>IF(Table1[[#This Row],[disputed]]=1,"Yes","No")</f>
        <v>No</v>
      </c>
      <c r="J973">
        <v>0</v>
      </c>
      <c r="K973" t="str">
        <f>IF(Table1[[#This Row],[disputed]]=0, "no dispute", IF(Table1[[#This Row],[dispute_loss]]=0, "won","lost"))</f>
        <v>no dispute</v>
      </c>
      <c r="L973" s="1">
        <v>44010</v>
      </c>
      <c r="M973">
        <v>37</v>
      </c>
      <c r="N973">
        <v>7</v>
      </c>
    </row>
    <row r="974" spans="1:14" x14ac:dyDescent="0.3">
      <c r="A974" t="s">
        <v>13</v>
      </c>
      <c r="B974" t="s">
        <v>74</v>
      </c>
      <c r="C974" t="str">
        <f>VLOOKUP(Table1[[#This Row],[customer_ID]],'Company Names'!A:B,2,0)</f>
        <v>Ankunding - Rempel</v>
      </c>
      <c r="D974">
        <v>8131192839</v>
      </c>
      <c r="E974" s="1">
        <v>44090</v>
      </c>
      <c r="F974" s="1">
        <v>44120</v>
      </c>
      <c r="G974">
        <v>6095</v>
      </c>
      <c r="H974">
        <v>1</v>
      </c>
      <c r="I974" t="str">
        <f>IF(Table1[[#This Row],[disputed]]=1,"Yes","No")</f>
        <v>Yes</v>
      </c>
      <c r="J974">
        <v>1</v>
      </c>
      <c r="K974" t="str">
        <f>IF(Table1[[#This Row],[disputed]]=0, "no dispute", IF(Table1[[#This Row],[dispute_loss]]=0, "won","lost"))</f>
        <v>lost</v>
      </c>
      <c r="L974" s="1">
        <v>44129</v>
      </c>
      <c r="M974">
        <v>39</v>
      </c>
      <c r="N974">
        <v>9</v>
      </c>
    </row>
    <row r="975" spans="1:14" x14ac:dyDescent="0.3">
      <c r="A975" t="s">
        <v>13</v>
      </c>
      <c r="B975" t="s">
        <v>68</v>
      </c>
      <c r="C975" t="str">
        <f>VLOOKUP(Table1[[#This Row],[customer_ID]],'Company Names'!A:B,2,0)</f>
        <v>West - Rogahn</v>
      </c>
      <c r="D975">
        <v>6265099337</v>
      </c>
      <c r="E975" s="1">
        <v>44102</v>
      </c>
      <c r="F975" s="1">
        <v>44132</v>
      </c>
      <c r="G975">
        <v>5554</v>
      </c>
      <c r="H975">
        <v>1</v>
      </c>
      <c r="I975" t="str">
        <f>IF(Table1[[#This Row],[disputed]]=1,"Yes","No")</f>
        <v>Yes</v>
      </c>
      <c r="J975">
        <v>1</v>
      </c>
      <c r="K975" t="str">
        <f>IF(Table1[[#This Row],[disputed]]=0, "no dispute", IF(Table1[[#This Row],[dispute_loss]]=0, "won","lost"))</f>
        <v>lost</v>
      </c>
      <c r="L975" s="1">
        <v>44134</v>
      </c>
      <c r="M975">
        <v>32</v>
      </c>
      <c r="N975">
        <v>2</v>
      </c>
    </row>
    <row r="976" spans="1:14" x14ac:dyDescent="0.3">
      <c r="A976" t="s">
        <v>22</v>
      </c>
      <c r="B976" t="s">
        <v>47</v>
      </c>
      <c r="C976" t="str">
        <f>VLOOKUP(Table1[[#This Row],[customer_ID]],'Company Names'!A:B,2,0)</f>
        <v>Bergnaum - Weimann</v>
      </c>
      <c r="D976">
        <v>3961690887</v>
      </c>
      <c r="E976" s="1">
        <v>43845</v>
      </c>
      <c r="F976" s="1">
        <v>43875</v>
      </c>
      <c r="G976">
        <v>4628</v>
      </c>
      <c r="H976">
        <v>0</v>
      </c>
      <c r="I976" t="str">
        <f>IF(Table1[[#This Row],[disputed]]=1,"Yes","No")</f>
        <v>No</v>
      </c>
      <c r="J976">
        <v>0</v>
      </c>
      <c r="K976" t="str">
        <f>IF(Table1[[#This Row],[disputed]]=0, "no dispute", IF(Table1[[#This Row],[dispute_loss]]=0, "won","lost"))</f>
        <v>no dispute</v>
      </c>
      <c r="L976" s="1">
        <v>43874</v>
      </c>
      <c r="M976">
        <v>29</v>
      </c>
      <c r="N976">
        <v>0</v>
      </c>
    </row>
    <row r="977" spans="1:14" x14ac:dyDescent="0.3">
      <c r="A977" t="s">
        <v>13</v>
      </c>
      <c r="B977" t="s">
        <v>106</v>
      </c>
      <c r="C977" t="str">
        <f>VLOOKUP(Table1[[#This Row],[customer_ID]],'Company Names'!A:B,2,0)</f>
        <v>Leffler - Greenfelder</v>
      </c>
      <c r="D977">
        <v>8382421151</v>
      </c>
      <c r="E977" s="1">
        <v>44104</v>
      </c>
      <c r="F977" s="1">
        <v>44134</v>
      </c>
      <c r="G977">
        <v>8736</v>
      </c>
      <c r="H977">
        <v>1</v>
      </c>
      <c r="I977" t="str">
        <f>IF(Table1[[#This Row],[disputed]]=1,"Yes","No")</f>
        <v>Yes</v>
      </c>
      <c r="J977">
        <v>0</v>
      </c>
      <c r="K977" t="str">
        <f>IF(Table1[[#This Row],[disputed]]=0, "no dispute", IF(Table1[[#This Row],[dispute_loss]]=0, "won","lost"))</f>
        <v>won</v>
      </c>
      <c r="L977" s="1">
        <v>44153</v>
      </c>
      <c r="M977">
        <v>49</v>
      </c>
      <c r="N977">
        <v>19</v>
      </c>
    </row>
    <row r="978" spans="1:14" x14ac:dyDescent="0.3">
      <c r="A978" t="s">
        <v>17</v>
      </c>
      <c r="B978" t="s">
        <v>40</v>
      </c>
      <c r="C978" t="str">
        <f>VLOOKUP(Table1[[#This Row],[customer_ID]],'Company Names'!A:B,2,0)</f>
        <v>Nolan - Bayer</v>
      </c>
      <c r="D978">
        <v>3974531546</v>
      </c>
      <c r="E978" s="1">
        <v>44320</v>
      </c>
      <c r="F978" s="1">
        <v>44350</v>
      </c>
      <c r="G978">
        <v>4328</v>
      </c>
      <c r="H978">
        <v>0</v>
      </c>
      <c r="I978" t="str">
        <f>IF(Table1[[#This Row],[disputed]]=1,"Yes","No")</f>
        <v>No</v>
      </c>
      <c r="J978">
        <v>0</v>
      </c>
      <c r="K978" t="str">
        <f>IF(Table1[[#This Row],[disputed]]=0, "no dispute", IF(Table1[[#This Row],[dispute_loss]]=0, "won","lost"))</f>
        <v>no dispute</v>
      </c>
      <c r="L978" s="1">
        <v>44351</v>
      </c>
      <c r="M978">
        <v>31</v>
      </c>
      <c r="N978">
        <v>1</v>
      </c>
    </row>
    <row r="979" spans="1:14" x14ac:dyDescent="0.3">
      <c r="A979" t="s">
        <v>11</v>
      </c>
      <c r="B979" t="s">
        <v>57</v>
      </c>
      <c r="C979" t="str">
        <f>VLOOKUP(Table1[[#This Row],[customer_ID]],'Company Names'!A:B,2,0)</f>
        <v>Koch LLC</v>
      </c>
      <c r="D979">
        <v>3975362830</v>
      </c>
      <c r="E979" s="1">
        <v>44190</v>
      </c>
      <c r="F979" s="1">
        <v>44220</v>
      </c>
      <c r="G979">
        <v>2700</v>
      </c>
      <c r="H979">
        <v>0</v>
      </c>
      <c r="I979" t="str">
        <f>IF(Table1[[#This Row],[disputed]]=1,"Yes","No")</f>
        <v>No</v>
      </c>
      <c r="J979">
        <v>0</v>
      </c>
      <c r="K979" t="str">
        <f>IF(Table1[[#This Row],[disputed]]=0, "no dispute", IF(Table1[[#This Row],[dispute_loss]]=0, "won","lost"))</f>
        <v>no dispute</v>
      </c>
      <c r="L979" s="1">
        <v>44222</v>
      </c>
      <c r="M979">
        <v>32</v>
      </c>
      <c r="N979">
        <v>2</v>
      </c>
    </row>
    <row r="980" spans="1:14" x14ac:dyDescent="0.3">
      <c r="A980" t="s">
        <v>11</v>
      </c>
      <c r="B980" t="s">
        <v>61</v>
      </c>
      <c r="C980" t="str">
        <f>VLOOKUP(Table1[[#This Row],[customer_ID]],'Company Names'!A:B,2,0)</f>
        <v>Block and Sons</v>
      </c>
      <c r="D980">
        <v>3978972752</v>
      </c>
      <c r="E980" s="1">
        <v>44102</v>
      </c>
      <c r="F980" s="1">
        <v>44132</v>
      </c>
      <c r="G980">
        <v>8659</v>
      </c>
      <c r="H980">
        <v>0</v>
      </c>
      <c r="I980" t="str">
        <f>IF(Table1[[#This Row],[disputed]]=1,"Yes","No")</f>
        <v>No</v>
      </c>
      <c r="J980">
        <v>0</v>
      </c>
      <c r="K980" t="str">
        <f>IF(Table1[[#This Row],[disputed]]=0, "no dispute", IF(Table1[[#This Row],[dispute_loss]]=0, "won","lost"))</f>
        <v>no dispute</v>
      </c>
      <c r="L980" s="1">
        <v>44134</v>
      </c>
      <c r="M980">
        <v>32</v>
      </c>
      <c r="N980">
        <v>2</v>
      </c>
    </row>
    <row r="981" spans="1:14" x14ac:dyDescent="0.3">
      <c r="A981" t="s">
        <v>11</v>
      </c>
      <c r="B981" t="s">
        <v>87</v>
      </c>
      <c r="C981" t="str">
        <f>VLOOKUP(Table1[[#This Row],[customer_ID]],'Company Names'!A:B,2,0)</f>
        <v>Steuber Inc</v>
      </c>
      <c r="D981">
        <v>3980946112</v>
      </c>
      <c r="E981" s="1">
        <v>43932</v>
      </c>
      <c r="F981" s="1">
        <v>43962</v>
      </c>
      <c r="G981">
        <v>6326</v>
      </c>
      <c r="H981">
        <v>0</v>
      </c>
      <c r="I981" t="str">
        <f>IF(Table1[[#This Row],[disputed]]=1,"Yes","No")</f>
        <v>No</v>
      </c>
      <c r="J981">
        <v>0</v>
      </c>
      <c r="K981" t="str">
        <f>IF(Table1[[#This Row],[disputed]]=0, "no dispute", IF(Table1[[#This Row],[dispute_loss]]=0, "won","lost"))</f>
        <v>no dispute</v>
      </c>
      <c r="L981" s="1">
        <v>43947</v>
      </c>
      <c r="M981">
        <v>15</v>
      </c>
      <c r="N981">
        <v>0</v>
      </c>
    </row>
    <row r="982" spans="1:14" x14ac:dyDescent="0.3">
      <c r="A982" t="s">
        <v>11</v>
      </c>
      <c r="B982" t="s">
        <v>44</v>
      </c>
      <c r="C982" t="str">
        <f>VLOOKUP(Table1[[#This Row],[customer_ID]],'Company Names'!A:B,2,0)</f>
        <v>Pacocha Inc</v>
      </c>
      <c r="D982">
        <v>3987219947</v>
      </c>
      <c r="E982" s="1">
        <v>44203</v>
      </c>
      <c r="F982" s="1">
        <v>44233</v>
      </c>
      <c r="G982">
        <v>6985</v>
      </c>
      <c r="H982">
        <v>0</v>
      </c>
      <c r="I982" t="str">
        <f>IF(Table1[[#This Row],[disputed]]=1,"Yes","No")</f>
        <v>No</v>
      </c>
      <c r="J982">
        <v>0</v>
      </c>
      <c r="K982" t="str">
        <f>IF(Table1[[#This Row],[disputed]]=0, "no dispute", IF(Table1[[#This Row],[dispute_loss]]=0, "won","lost"))</f>
        <v>no dispute</v>
      </c>
      <c r="L982" s="1">
        <v>44235</v>
      </c>
      <c r="M982">
        <v>32</v>
      </c>
      <c r="N982">
        <v>2</v>
      </c>
    </row>
    <row r="983" spans="1:14" x14ac:dyDescent="0.3">
      <c r="A983" t="s">
        <v>22</v>
      </c>
      <c r="B983" t="s">
        <v>78</v>
      </c>
      <c r="C983" t="str">
        <f>VLOOKUP(Table1[[#This Row],[customer_ID]],'Company Names'!A:B,2,0)</f>
        <v>Muller, Gaylord and Pollich</v>
      </c>
      <c r="D983">
        <v>3990073198</v>
      </c>
      <c r="E983" s="1">
        <v>44283</v>
      </c>
      <c r="F983" s="1">
        <v>44313</v>
      </c>
      <c r="G983">
        <v>1136</v>
      </c>
      <c r="H983">
        <v>0</v>
      </c>
      <c r="I983" t="str">
        <f>IF(Table1[[#This Row],[disputed]]=1,"Yes","No")</f>
        <v>No</v>
      </c>
      <c r="J983">
        <v>0</v>
      </c>
      <c r="K983" t="str">
        <f>IF(Table1[[#This Row],[disputed]]=0, "no dispute", IF(Table1[[#This Row],[dispute_loss]]=0, "won","lost"))</f>
        <v>no dispute</v>
      </c>
      <c r="L983" s="1">
        <v>44307</v>
      </c>
      <c r="M983">
        <v>24</v>
      </c>
      <c r="N983">
        <v>0</v>
      </c>
    </row>
    <row r="984" spans="1:14" x14ac:dyDescent="0.3">
      <c r="A984" t="s">
        <v>17</v>
      </c>
      <c r="B984" t="s">
        <v>40</v>
      </c>
      <c r="C984" t="str">
        <f>VLOOKUP(Table1[[#This Row],[customer_ID]],'Company Names'!A:B,2,0)</f>
        <v>Nolan - Bayer</v>
      </c>
      <c r="D984">
        <v>4003153624</v>
      </c>
      <c r="E984" s="1">
        <v>43991</v>
      </c>
      <c r="F984" s="1">
        <v>44021</v>
      </c>
      <c r="G984">
        <v>5885</v>
      </c>
      <c r="H984">
        <v>0</v>
      </c>
      <c r="I984" t="str">
        <f>IF(Table1[[#This Row],[disputed]]=1,"Yes","No")</f>
        <v>No</v>
      </c>
      <c r="J984">
        <v>0</v>
      </c>
      <c r="K984" t="str">
        <f>IF(Table1[[#This Row],[disputed]]=0, "no dispute", IF(Table1[[#This Row],[dispute_loss]]=0, "won","lost"))</f>
        <v>no dispute</v>
      </c>
      <c r="L984" s="1">
        <v>44021</v>
      </c>
      <c r="M984">
        <v>30</v>
      </c>
      <c r="N984">
        <v>0</v>
      </c>
    </row>
    <row r="985" spans="1:14" x14ac:dyDescent="0.3">
      <c r="A985" t="s">
        <v>22</v>
      </c>
      <c r="B985" t="s">
        <v>78</v>
      </c>
      <c r="C985" t="str">
        <f>VLOOKUP(Table1[[#This Row],[customer_ID]],'Company Names'!A:B,2,0)</f>
        <v>Muller, Gaylord and Pollich</v>
      </c>
      <c r="D985">
        <v>4003648294</v>
      </c>
      <c r="E985" s="1">
        <v>44291</v>
      </c>
      <c r="F985" s="1">
        <v>44321</v>
      </c>
      <c r="G985">
        <v>3924</v>
      </c>
      <c r="H985">
        <v>0</v>
      </c>
      <c r="I985" t="str">
        <f>IF(Table1[[#This Row],[disputed]]=1,"Yes","No")</f>
        <v>No</v>
      </c>
      <c r="J985">
        <v>0</v>
      </c>
      <c r="K985" t="str">
        <f>IF(Table1[[#This Row],[disputed]]=0, "no dispute", IF(Table1[[#This Row],[dispute_loss]]=0, "won","lost"))</f>
        <v>no dispute</v>
      </c>
      <c r="L985" s="1">
        <v>44314</v>
      </c>
      <c r="M985">
        <v>23</v>
      </c>
      <c r="N985">
        <v>0</v>
      </c>
    </row>
    <row r="986" spans="1:14" x14ac:dyDescent="0.3">
      <c r="A986" t="s">
        <v>22</v>
      </c>
      <c r="B986" t="s">
        <v>96</v>
      </c>
      <c r="C986" t="str">
        <f>VLOOKUP(Table1[[#This Row],[customer_ID]],'Company Names'!A:B,2,0)</f>
        <v>Schuppe Inc</v>
      </c>
      <c r="D986">
        <v>4004477846</v>
      </c>
      <c r="E986" s="1">
        <v>44133</v>
      </c>
      <c r="F986" s="1">
        <v>44163</v>
      </c>
      <c r="G986">
        <v>2583</v>
      </c>
      <c r="H986">
        <v>0</v>
      </c>
      <c r="I986" t="str">
        <f>IF(Table1[[#This Row],[disputed]]=1,"Yes","No")</f>
        <v>No</v>
      </c>
      <c r="J986">
        <v>0</v>
      </c>
      <c r="K986" t="str">
        <f>IF(Table1[[#This Row],[disputed]]=0, "no dispute", IF(Table1[[#This Row],[dispute_loss]]=0, "won","lost"))</f>
        <v>no dispute</v>
      </c>
      <c r="L986" s="1">
        <v>44162</v>
      </c>
      <c r="M986">
        <v>29</v>
      </c>
      <c r="N986">
        <v>0</v>
      </c>
    </row>
    <row r="987" spans="1:14" x14ac:dyDescent="0.3">
      <c r="A987" t="s">
        <v>13</v>
      </c>
      <c r="B987" t="s">
        <v>27</v>
      </c>
      <c r="C987" t="str">
        <f>VLOOKUP(Table1[[#This Row],[customer_ID]],'Company Names'!A:B,2,0)</f>
        <v>Ryan Inc</v>
      </c>
      <c r="D987">
        <v>4016860144</v>
      </c>
      <c r="E987" s="1">
        <v>43921</v>
      </c>
      <c r="F987" s="1">
        <v>43951</v>
      </c>
      <c r="G987">
        <v>5856</v>
      </c>
      <c r="H987">
        <v>0</v>
      </c>
      <c r="I987" t="str">
        <f>IF(Table1[[#This Row],[disputed]]=1,"Yes","No")</f>
        <v>No</v>
      </c>
      <c r="J987">
        <v>0</v>
      </c>
      <c r="K987" t="str">
        <f>IF(Table1[[#This Row],[disputed]]=0, "no dispute", IF(Table1[[#This Row],[dispute_loss]]=0, "won","lost"))</f>
        <v>no dispute</v>
      </c>
      <c r="L987" s="1">
        <v>43933</v>
      </c>
      <c r="M987">
        <v>12</v>
      </c>
      <c r="N987">
        <v>0</v>
      </c>
    </row>
    <row r="988" spans="1:14" x14ac:dyDescent="0.3">
      <c r="A988" t="s">
        <v>11</v>
      </c>
      <c r="B988" t="s">
        <v>39</v>
      </c>
      <c r="C988" t="str">
        <f>VLOOKUP(Table1[[#This Row],[customer_ID]],'Company Names'!A:B,2,0)</f>
        <v>Schmitt Inc</v>
      </c>
      <c r="D988">
        <v>4023295233</v>
      </c>
      <c r="E988" s="1">
        <v>43900</v>
      </c>
      <c r="F988" s="1">
        <v>43930</v>
      </c>
      <c r="G988">
        <v>7180</v>
      </c>
      <c r="H988">
        <v>0</v>
      </c>
      <c r="I988" t="str">
        <f>IF(Table1[[#This Row],[disputed]]=1,"Yes","No")</f>
        <v>No</v>
      </c>
      <c r="J988">
        <v>0</v>
      </c>
      <c r="K988" t="str">
        <f>IF(Table1[[#This Row],[disputed]]=0, "no dispute", IF(Table1[[#This Row],[dispute_loss]]=0, "won","lost"))</f>
        <v>no dispute</v>
      </c>
      <c r="L988" s="1">
        <v>43925</v>
      </c>
      <c r="M988">
        <v>25</v>
      </c>
      <c r="N988">
        <v>0</v>
      </c>
    </row>
    <row r="989" spans="1:14" x14ac:dyDescent="0.3">
      <c r="A989" t="s">
        <v>22</v>
      </c>
      <c r="B989" t="s">
        <v>53</v>
      </c>
      <c r="C989" t="str">
        <f>VLOOKUP(Table1[[#This Row],[customer_ID]],'Company Names'!A:B,2,0)</f>
        <v>Balistreri - Barrows</v>
      </c>
      <c r="D989">
        <v>4025313129</v>
      </c>
      <c r="E989" s="1">
        <v>44529</v>
      </c>
      <c r="F989" s="1">
        <v>44559</v>
      </c>
      <c r="G989">
        <v>8438</v>
      </c>
      <c r="H989">
        <v>0</v>
      </c>
      <c r="I989" t="str">
        <f>IF(Table1[[#This Row],[disputed]]=1,"Yes","No")</f>
        <v>No</v>
      </c>
      <c r="J989">
        <v>0</v>
      </c>
      <c r="K989" t="str">
        <f>IF(Table1[[#This Row],[disputed]]=0, "no dispute", IF(Table1[[#This Row],[dispute_loss]]=0, "won","lost"))</f>
        <v>no dispute</v>
      </c>
      <c r="L989" s="1">
        <v>44570</v>
      </c>
      <c r="M989">
        <v>41</v>
      </c>
      <c r="N989">
        <v>11</v>
      </c>
    </row>
    <row r="990" spans="1:14" x14ac:dyDescent="0.3">
      <c r="A990" t="s">
        <v>11</v>
      </c>
      <c r="B990" t="s">
        <v>44</v>
      </c>
      <c r="C990" t="str">
        <f>VLOOKUP(Table1[[#This Row],[customer_ID]],'Company Names'!A:B,2,0)</f>
        <v>Pacocha Inc</v>
      </c>
      <c r="D990">
        <v>4026967253</v>
      </c>
      <c r="E990" s="1">
        <v>44438</v>
      </c>
      <c r="F990" s="1">
        <v>44468</v>
      </c>
      <c r="G990">
        <v>6948</v>
      </c>
      <c r="H990">
        <v>0</v>
      </c>
      <c r="I990" t="str">
        <f>IF(Table1[[#This Row],[disputed]]=1,"Yes","No")</f>
        <v>No</v>
      </c>
      <c r="J990">
        <v>0</v>
      </c>
      <c r="K990" t="str">
        <f>IF(Table1[[#This Row],[disputed]]=0, "no dispute", IF(Table1[[#This Row],[dispute_loss]]=0, "won","lost"))</f>
        <v>no dispute</v>
      </c>
      <c r="L990" s="1">
        <v>44456</v>
      </c>
      <c r="M990">
        <v>18</v>
      </c>
      <c r="N990">
        <v>0</v>
      </c>
    </row>
    <row r="991" spans="1:14" x14ac:dyDescent="0.3">
      <c r="A991" t="s">
        <v>20</v>
      </c>
      <c r="B991" t="s">
        <v>113</v>
      </c>
      <c r="C991" t="str">
        <f>VLOOKUP(Table1[[#This Row],[customer_ID]],'Company Names'!A:B,2,0)</f>
        <v>Ryan and Sons</v>
      </c>
      <c r="D991">
        <v>4028893076</v>
      </c>
      <c r="E991" s="1">
        <v>44373</v>
      </c>
      <c r="F991" s="1">
        <v>44403</v>
      </c>
      <c r="G991">
        <v>2837</v>
      </c>
      <c r="H991">
        <v>0</v>
      </c>
      <c r="I991" t="str">
        <f>IF(Table1[[#This Row],[disputed]]=1,"Yes","No")</f>
        <v>No</v>
      </c>
      <c r="J991">
        <v>0</v>
      </c>
      <c r="K991" t="str">
        <f>IF(Table1[[#This Row],[disputed]]=0, "no dispute", IF(Table1[[#This Row],[dispute_loss]]=0, "won","lost"))</f>
        <v>no dispute</v>
      </c>
      <c r="L991" s="1">
        <v>44384</v>
      </c>
      <c r="M991">
        <v>11</v>
      </c>
      <c r="N991">
        <v>0</v>
      </c>
    </row>
    <row r="992" spans="1:14" x14ac:dyDescent="0.3">
      <c r="A992" t="s">
        <v>20</v>
      </c>
      <c r="B992" t="s">
        <v>21</v>
      </c>
      <c r="C992" t="str">
        <f>VLOOKUP(Table1[[#This Row],[customer_ID]],'Company Names'!A:B,2,0)</f>
        <v>Turner and Sons</v>
      </c>
      <c r="D992">
        <v>4033537104</v>
      </c>
      <c r="E992" s="1">
        <v>44493</v>
      </c>
      <c r="F992" s="1">
        <v>44523</v>
      </c>
      <c r="G992">
        <v>4331</v>
      </c>
      <c r="H992">
        <v>0</v>
      </c>
      <c r="I992" t="str">
        <f>IF(Table1[[#This Row],[disputed]]=1,"Yes","No")</f>
        <v>No</v>
      </c>
      <c r="J992">
        <v>0</v>
      </c>
      <c r="K992" t="str">
        <f>IF(Table1[[#This Row],[disputed]]=0, "no dispute", IF(Table1[[#This Row],[dispute_loss]]=0, "won","lost"))</f>
        <v>no dispute</v>
      </c>
      <c r="L992" s="1">
        <v>44531</v>
      </c>
      <c r="M992">
        <v>38</v>
      </c>
      <c r="N992">
        <v>8</v>
      </c>
    </row>
    <row r="993" spans="1:14" x14ac:dyDescent="0.3">
      <c r="A993" t="s">
        <v>11</v>
      </c>
      <c r="B993" t="s">
        <v>115</v>
      </c>
      <c r="C993" t="str">
        <f>VLOOKUP(Table1[[#This Row],[customer_ID]],'Company Names'!A:B,2,0)</f>
        <v>Ritchie, Lesch and Conroy</v>
      </c>
      <c r="D993">
        <v>4037644863</v>
      </c>
      <c r="E993" s="1">
        <v>43919</v>
      </c>
      <c r="F993" s="1">
        <v>43949</v>
      </c>
      <c r="G993">
        <v>6268</v>
      </c>
      <c r="H993">
        <v>1</v>
      </c>
      <c r="I993" t="str">
        <f>IF(Table1[[#This Row],[disputed]]=1,"Yes","No")</f>
        <v>Yes</v>
      </c>
      <c r="J993">
        <v>0</v>
      </c>
      <c r="K993" t="str">
        <f>IF(Table1[[#This Row],[disputed]]=0, "no dispute", IF(Table1[[#This Row],[dispute_loss]]=0, "won","lost"))</f>
        <v>won</v>
      </c>
      <c r="L993" s="1">
        <v>43946</v>
      </c>
      <c r="M993">
        <v>27</v>
      </c>
      <c r="N993">
        <v>0</v>
      </c>
    </row>
    <row r="994" spans="1:14" x14ac:dyDescent="0.3">
      <c r="A994" t="s">
        <v>13</v>
      </c>
      <c r="B994" t="s">
        <v>32</v>
      </c>
      <c r="C994" t="str">
        <f>VLOOKUP(Table1[[#This Row],[customer_ID]],'Company Names'!A:B,2,0)</f>
        <v>Nolan Group</v>
      </c>
      <c r="D994">
        <v>4039055586</v>
      </c>
      <c r="E994" s="1">
        <v>44337</v>
      </c>
      <c r="F994" s="1">
        <v>44367</v>
      </c>
      <c r="G994">
        <v>9763</v>
      </c>
      <c r="H994">
        <v>0</v>
      </c>
      <c r="I994" t="str">
        <f>IF(Table1[[#This Row],[disputed]]=1,"Yes","No")</f>
        <v>No</v>
      </c>
      <c r="J994">
        <v>0</v>
      </c>
      <c r="K994" t="str">
        <f>IF(Table1[[#This Row],[disputed]]=0, "no dispute", IF(Table1[[#This Row],[dispute_loss]]=0, "won","lost"))</f>
        <v>no dispute</v>
      </c>
      <c r="L994" s="1">
        <v>44361</v>
      </c>
      <c r="M994">
        <v>24</v>
      </c>
      <c r="N994">
        <v>0</v>
      </c>
    </row>
    <row r="995" spans="1:14" x14ac:dyDescent="0.3">
      <c r="A995" t="s">
        <v>20</v>
      </c>
      <c r="B995" t="s">
        <v>25</v>
      </c>
      <c r="C995" t="str">
        <f>VLOOKUP(Table1[[#This Row],[customer_ID]],'Company Names'!A:B,2,0)</f>
        <v>Homenick - Tromp</v>
      </c>
      <c r="D995">
        <v>4041763430</v>
      </c>
      <c r="E995" s="1">
        <v>43927</v>
      </c>
      <c r="F995" s="1">
        <v>43957</v>
      </c>
      <c r="G995">
        <v>3793</v>
      </c>
      <c r="H995">
        <v>0</v>
      </c>
      <c r="I995" t="str">
        <f>IF(Table1[[#This Row],[disputed]]=1,"Yes","No")</f>
        <v>No</v>
      </c>
      <c r="J995">
        <v>0</v>
      </c>
      <c r="K995" t="str">
        <f>IF(Table1[[#This Row],[disputed]]=0, "no dispute", IF(Table1[[#This Row],[dispute_loss]]=0, "won","lost"))</f>
        <v>no dispute</v>
      </c>
      <c r="L995" s="1">
        <v>43960</v>
      </c>
      <c r="M995">
        <v>33</v>
      </c>
      <c r="N995">
        <v>3</v>
      </c>
    </row>
    <row r="996" spans="1:14" x14ac:dyDescent="0.3">
      <c r="A996" t="s">
        <v>13</v>
      </c>
      <c r="B996" t="s">
        <v>32</v>
      </c>
      <c r="C996" t="str">
        <f>VLOOKUP(Table1[[#This Row],[customer_ID]],'Company Names'!A:B,2,0)</f>
        <v>Nolan Group</v>
      </c>
      <c r="D996">
        <v>4041880316</v>
      </c>
      <c r="E996" s="1">
        <v>43935</v>
      </c>
      <c r="F996" s="1">
        <v>43965</v>
      </c>
      <c r="G996">
        <v>7790</v>
      </c>
      <c r="H996">
        <v>0</v>
      </c>
      <c r="I996" t="str">
        <f>IF(Table1[[#This Row],[disputed]]=1,"Yes","No")</f>
        <v>No</v>
      </c>
      <c r="J996">
        <v>0</v>
      </c>
      <c r="K996" t="str">
        <f>IF(Table1[[#This Row],[disputed]]=0, "no dispute", IF(Table1[[#This Row],[dispute_loss]]=0, "won","lost"))</f>
        <v>no dispute</v>
      </c>
      <c r="L996" s="1">
        <v>43961</v>
      </c>
      <c r="M996">
        <v>26</v>
      </c>
      <c r="N996">
        <v>0</v>
      </c>
    </row>
    <row r="997" spans="1:14" x14ac:dyDescent="0.3">
      <c r="A997" t="s">
        <v>17</v>
      </c>
      <c r="B997" t="s">
        <v>93</v>
      </c>
      <c r="C997" t="str">
        <f>VLOOKUP(Table1[[#This Row],[customer_ID]],'Company Names'!A:B,2,0)</f>
        <v>Sawayn - Hane</v>
      </c>
      <c r="D997">
        <v>4046691560</v>
      </c>
      <c r="E997" s="1">
        <v>44195</v>
      </c>
      <c r="F997" s="1">
        <v>44225</v>
      </c>
      <c r="G997">
        <v>8137</v>
      </c>
      <c r="H997">
        <v>1</v>
      </c>
      <c r="I997" t="str">
        <f>IF(Table1[[#This Row],[disputed]]=1,"Yes","No")</f>
        <v>Yes</v>
      </c>
      <c r="J997">
        <v>0</v>
      </c>
      <c r="K997" t="str">
        <f>IF(Table1[[#This Row],[disputed]]=0, "no dispute", IF(Table1[[#This Row],[dispute_loss]]=0, "won","lost"))</f>
        <v>won</v>
      </c>
      <c r="L997" s="1">
        <v>44238</v>
      </c>
      <c r="M997">
        <v>43</v>
      </c>
      <c r="N997">
        <v>13</v>
      </c>
    </row>
    <row r="998" spans="1:14" x14ac:dyDescent="0.3">
      <c r="A998" t="s">
        <v>20</v>
      </c>
      <c r="B998" t="s">
        <v>113</v>
      </c>
      <c r="C998" t="str">
        <f>VLOOKUP(Table1[[#This Row],[customer_ID]],'Company Names'!A:B,2,0)</f>
        <v>Ryan and Sons</v>
      </c>
      <c r="D998">
        <v>4047974141</v>
      </c>
      <c r="E998" s="1">
        <v>44467</v>
      </c>
      <c r="F998" s="1">
        <v>44497</v>
      </c>
      <c r="G998">
        <v>5100</v>
      </c>
      <c r="H998">
        <v>0</v>
      </c>
      <c r="I998" t="str">
        <f>IF(Table1[[#This Row],[disputed]]=1,"Yes","No")</f>
        <v>No</v>
      </c>
      <c r="J998">
        <v>0</v>
      </c>
      <c r="K998" t="str">
        <f>IF(Table1[[#This Row],[disputed]]=0, "no dispute", IF(Table1[[#This Row],[dispute_loss]]=0, "won","lost"))</f>
        <v>no dispute</v>
      </c>
      <c r="L998" s="1">
        <v>44484</v>
      </c>
      <c r="M998">
        <v>17</v>
      </c>
      <c r="N998">
        <v>0</v>
      </c>
    </row>
    <row r="999" spans="1:14" x14ac:dyDescent="0.3">
      <c r="A999" t="s">
        <v>13</v>
      </c>
      <c r="B999" t="s">
        <v>51</v>
      </c>
      <c r="C999" t="str">
        <f>VLOOKUP(Table1[[#This Row],[customer_ID]],'Company Names'!A:B,2,0)</f>
        <v>Kilback Inc</v>
      </c>
      <c r="D999">
        <v>4050934350</v>
      </c>
      <c r="E999" s="1">
        <v>44005</v>
      </c>
      <c r="F999" s="1">
        <v>44035</v>
      </c>
      <c r="G999">
        <v>7141</v>
      </c>
      <c r="H999">
        <v>0</v>
      </c>
      <c r="I999" t="str">
        <f>IF(Table1[[#This Row],[disputed]]=1,"Yes","No")</f>
        <v>No</v>
      </c>
      <c r="J999">
        <v>0</v>
      </c>
      <c r="K999" t="str">
        <f>IF(Table1[[#This Row],[disputed]]=0, "no dispute", IF(Table1[[#This Row],[dispute_loss]]=0, "won","lost"))</f>
        <v>no dispute</v>
      </c>
      <c r="L999" s="1">
        <v>44035</v>
      </c>
      <c r="M999">
        <v>30</v>
      </c>
      <c r="N999">
        <v>0</v>
      </c>
    </row>
    <row r="1000" spans="1:14" x14ac:dyDescent="0.3">
      <c r="A1000" t="s">
        <v>22</v>
      </c>
      <c r="B1000" t="s">
        <v>47</v>
      </c>
      <c r="C1000" t="str">
        <f>VLOOKUP(Table1[[#This Row],[customer_ID]],'Company Names'!A:B,2,0)</f>
        <v>Bergnaum - Weimann</v>
      </c>
      <c r="D1000">
        <v>4056509011</v>
      </c>
      <c r="E1000" s="1">
        <v>44297</v>
      </c>
      <c r="F1000" s="1">
        <v>44327</v>
      </c>
      <c r="G1000">
        <v>7441</v>
      </c>
      <c r="H1000">
        <v>0</v>
      </c>
      <c r="I1000" t="str">
        <f>IF(Table1[[#This Row],[disputed]]=1,"Yes","No")</f>
        <v>No</v>
      </c>
      <c r="J1000">
        <v>0</v>
      </c>
      <c r="K1000" t="str">
        <f>IF(Table1[[#This Row],[disputed]]=0, "no dispute", IF(Table1[[#This Row],[dispute_loss]]=0, "won","lost"))</f>
        <v>no dispute</v>
      </c>
      <c r="L1000" s="1">
        <v>44324</v>
      </c>
      <c r="M1000">
        <v>27</v>
      </c>
      <c r="N1000">
        <v>0</v>
      </c>
    </row>
    <row r="1001" spans="1:14" x14ac:dyDescent="0.3">
      <c r="A1001" t="s">
        <v>11</v>
      </c>
      <c r="B1001" t="s">
        <v>48</v>
      </c>
      <c r="C1001" t="str">
        <f>VLOOKUP(Table1[[#This Row],[customer_ID]],'Company Names'!A:B,2,0)</f>
        <v>Hauck Group</v>
      </c>
      <c r="D1001">
        <v>4060402287</v>
      </c>
      <c r="E1001" s="1">
        <v>44257</v>
      </c>
      <c r="F1001" s="1">
        <v>44287</v>
      </c>
      <c r="G1001">
        <v>6084</v>
      </c>
      <c r="H1001">
        <v>0</v>
      </c>
      <c r="I1001" t="str">
        <f>IF(Table1[[#This Row],[disputed]]=1,"Yes","No")</f>
        <v>No</v>
      </c>
      <c r="J1001">
        <v>0</v>
      </c>
      <c r="K1001" t="str">
        <f>IF(Table1[[#This Row],[disputed]]=0, "no dispute", IF(Table1[[#This Row],[dispute_loss]]=0, "won","lost"))</f>
        <v>no dispute</v>
      </c>
      <c r="L1001" s="1">
        <v>44278</v>
      </c>
      <c r="M1001">
        <v>21</v>
      </c>
      <c r="N1001">
        <v>0</v>
      </c>
    </row>
    <row r="1002" spans="1:14" x14ac:dyDescent="0.3">
      <c r="A1002" t="s">
        <v>13</v>
      </c>
      <c r="B1002" t="s">
        <v>68</v>
      </c>
      <c r="C1002" t="str">
        <f>VLOOKUP(Table1[[#This Row],[customer_ID]],'Company Names'!A:B,2,0)</f>
        <v>West - Rogahn</v>
      </c>
      <c r="D1002">
        <v>4305549852</v>
      </c>
      <c r="E1002" s="1">
        <v>44110</v>
      </c>
      <c r="F1002" s="1">
        <v>44140</v>
      </c>
      <c r="G1002">
        <v>6057</v>
      </c>
      <c r="H1002">
        <v>1</v>
      </c>
      <c r="I1002" t="str">
        <f>IF(Table1[[#This Row],[disputed]]=1,"Yes","No")</f>
        <v>Yes</v>
      </c>
      <c r="J1002">
        <v>0</v>
      </c>
      <c r="K1002" t="str">
        <f>IF(Table1[[#This Row],[disputed]]=0, "no dispute", IF(Table1[[#This Row],[dispute_loss]]=0, "won","lost"))</f>
        <v>won</v>
      </c>
      <c r="L1002" s="1">
        <v>44134</v>
      </c>
      <c r="M1002">
        <v>24</v>
      </c>
      <c r="N1002">
        <v>0</v>
      </c>
    </row>
    <row r="1003" spans="1:14" x14ac:dyDescent="0.3">
      <c r="A1003" t="s">
        <v>11</v>
      </c>
      <c r="B1003" t="s">
        <v>115</v>
      </c>
      <c r="C1003" t="str">
        <f>VLOOKUP(Table1[[#This Row],[customer_ID]],'Company Names'!A:B,2,0)</f>
        <v>Ritchie, Lesch and Conroy</v>
      </c>
      <c r="D1003">
        <v>4063317759</v>
      </c>
      <c r="E1003" s="1">
        <v>44096</v>
      </c>
      <c r="F1003" s="1">
        <v>44126</v>
      </c>
      <c r="G1003">
        <v>6526</v>
      </c>
      <c r="H1003">
        <v>1</v>
      </c>
      <c r="I1003" t="str">
        <f>IF(Table1[[#This Row],[disputed]]=1,"Yes","No")</f>
        <v>Yes</v>
      </c>
      <c r="J1003">
        <v>0</v>
      </c>
      <c r="K1003" t="str">
        <f>IF(Table1[[#This Row],[disputed]]=0, "no dispute", IF(Table1[[#This Row],[dispute_loss]]=0, "won","lost"))</f>
        <v>won</v>
      </c>
      <c r="L1003" s="1">
        <v>44115</v>
      </c>
      <c r="M1003">
        <v>19</v>
      </c>
      <c r="N1003">
        <v>0</v>
      </c>
    </row>
    <row r="1004" spans="1:14" x14ac:dyDescent="0.3">
      <c r="A1004" t="s">
        <v>22</v>
      </c>
      <c r="B1004" t="s">
        <v>100</v>
      </c>
      <c r="C1004" t="str">
        <f>VLOOKUP(Table1[[#This Row],[customer_ID]],'Company Names'!A:B,2,0)</f>
        <v>Stark - Paucek</v>
      </c>
      <c r="D1004">
        <v>4067113449</v>
      </c>
      <c r="E1004" s="1">
        <v>44335</v>
      </c>
      <c r="F1004" s="1">
        <v>44365</v>
      </c>
      <c r="G1004">
        <v>4488</v>
      </c>
      <c r="H1004">
        <v>1</v>
      </c>
      <c r="I1004" t="str">
        <f>IF(Table1[[#This Row],[disputed]]=1,"Yes","No")</f>
        <v>Yes</v>
      </c>
      <c r="J1004">
        <v>1</v>
      </c>
      <c r="K1004" t="str">
        <f>IF(Table1[[#This Row],[disputed]]=0, "no dispute", IF(Table1[[#This Row],[dispute_loss]]=0, "won","lost"))</f>
        <v>lost</v>
      </c>
      <c r="L1004" s="1">
        <v>44368</v>
      </c>
      <c r="M1004">
        <v>33</v>
      </c>
      <c r="N1004">
        <v>3</v>
      </c>
    </row>
    <row r="1005" spans="1:14" x14ac:dyDescent="0.3">
      <c r="A1005" t="s">
        <v>20</v>
      </c>
      <c r="B1005" t="s">
        <v>25</v>
      </c>
      <c r="C1005" t="str">
        <f>VLOOKUP(Table1[[#This Row],[customer_ID]],'Company Names'!A:B,2,0)</f>
        <v>Homenick - Tromp</v>
      </c>
      <c r="D1005">
        <v>4071851382</v>
      </c>
      <c r="E1005" s="1">
        <v>44140</v>
      </c>
      <c r="F1005" s="1">
        <v>44170</v>
      </c>
      <c r="G1005">
        <v>3236</v>
      </c>
      <c r="H1005">
        <v>0</v>
      </c>
      <c r="I1005" t="str">
        <f>IF(Table1[[#This Row],[disputed]]=1,"Yes","No")</f>
        <v>No</v>
      </c>
      <c r="J1005">
        <v>0</v>
      </c>
      <c r="K1005" t="str">
        <f>IF(Table1[[#This Row],[disputed]]=0, "no dispute", IF(Table1[[#This Row],[dispute_loss]]=0, "won","lost"))</f>
        <v>no dispute</v>
      </c>
      <c r="L1005" s="1">
        <v>44174</v>
      </c>
      <c r="M1005">
        <v>34</v>
      </c>
      <c r="N1005">
        <v>4</v>
      </c>
    </row>
    <row r="1006" spans="1:14" x14ac:dyDescent="0.3">
      <c r="A1006" t="s">
        <v>11</v>
      </c>
      <c r="B1006" t="s">
        <v>73</v>
      </c>
      <c r="C1006" t="str">
        <f>VLOOKUP(Table1[[#This Row],[customer_ID]],'Company Names'!A:B,2,0)</f>
        <v>Rau, Hodkiewicz and Bauch</v>
      </c>
      <c r="D1006">
        <v>4072901129</v>
      </c>
      <c r="E1006" s="1">
        <v>44498</v>
      </c>
      <c r="F1006" s="1">
        <v>44528</v>
      </c>
      <c r="G1006">
        <v>7849</v>
      </c>
      <c r="H1006">
        <v>0</v>
      </c>
      <c r="I1006" t="str">
        <f>IF(Table1[[#This Row],[disputed]]=1,"Yes","No")</f>
        <v>No</v>
      </c>
      <c r="J1006">
        <v>0</v>
      </c>
      <c r="K1006" t="str">
        <f>IF(Table1[[#This Row],[disputed]]=0, "no dispute", IF(Table1[[#This Row],[dispute_loss]]=0, "won","lost"))</f>
        <v>no dispute</v>
      </c>
      <c r="L1006" s="1">
        <v>44513</v>
      </c>
      <c r="M1006">
        <v>15</v>
      </c>
      <c r="N1006">
        <v>0</v>
      </c>
    </row>
    <row r="1007" spans="1:14" x14ac:dyDescent="0.3">
      <c r="A1007" t="s">
        <v>13</v>
      </c>
      <c r="B1007" t="s">
        <v>68</v>
      </c>
      <c r="C1007" t="str">
        <f>VLOOKUP(Table1[[#This Row],[customer_ID]],'Company Names'!A:B,2,0)</f>
        <v>West - Rogahn</v>
      </c>
      <c r="D1007">
        <v>685917930</v>
      </c>
      <c r="E1007" s="1">
        <v>44117</v>
      </c>
      <c r="F1007" s="1">
        <v>44147</v>
      </c>
      <c r="G1007">
        <v>12438</v>
      </c>
      <c r="H1007">
        <v>1</v>
      </c>
      <c r="I1007" t="str">
        <f>IF(Table1[[#This Row],[disputed]]=1,"Yes","No")</f>
        <v>Yes</v>
      </c>
      <c r="J1007">
        <v>1</v>
      </c>
      <c r="K1007" t="str">
        <f>IF(Table1[[#This Row],[disputed]]=0, "no dispute", IF(Table1[[#This Row],[dispute_loss]]=0, "won","lost"))</f>
        <v>lost</v>
      </c>
      <c r="L1007" s="1">
        <v>44145</v>
      </c>
      <c r="M1007">
        <v>28</v>
      </c>
      <c r="N1007">
        <v>0</v>
      </c>
    </row>
    <row r="1008" spans="1:14" x14ac:dyDescent="0.3">
      <c r="A1008" t="s">
        <v>20</v>
      </c>
      <c r="B1008" t="s">
        <v>90</v>
      </c>
      <c r="C1008" t="str">
        <f>VLOOKUP(Table1[[#This Row],[customer_ID]],'Company Names'!A:B,2,0)</f>
        <v>Bosco and Sons</v>
      </c>
      <c r="D1008">
        <v>4077139866</v>
      </c>
      <c r="E1008" s="1">
        <v>44416</v>
      </c>
      <c r="F1008" s="1">
        <v>44446</v>
      </c>
      <c r="G1008">
        <v>6277</v>
      </c>
      <c r="H1008">
        <v>1</v>
      </c>
      <c r="I1008" t="str">
        <f>IF(Table1[[#This Row],[disputed]]=1,"Yes","No")</f>
        <v>Yes</v>
      </c>
      <c r="J1008">
        <v>0</v>
      </c>
      <c r="K1008" t="str">
        <f>IF(Table1[[#This Row],[disputed]]=0, "no dispute", IF(Table1[[#This Row],[dispute_loss]]=0, "won","lost"))</f>
        <v>won</v>
      </c>
      <c r="L1008" s="1">
        <v>44456</v>
      </c>
      <c r="M1008">
        <v>40</v>
      </c>
      <c r="N1008">
        <v>10</v>
      </c>
    </row>
    <row r="1009" spans="1:14" x14ac:dyDescent="0.3">
      <c r="A1009" t="s">
        <v>17</v>
      </c>
      <c r="B1009" t="s">
        <v>112</v>
      </c>
      <c r="C1009" t="str">
        <f>VLOOKUP(Table1[[#This Row],[customer_ID]],'Company Names'!A:B,2,0)</f>
        <v>Grant, Kessler and Kassulke</v>
      </c>
      <c r="D1009">
        <v>4080383560</v>
      </c>
      <c r="E1009" s="1">
        <v>44200</v>
      </c>
      <c r="F1009" s="1">
        <v>44230</v>
      </c>
      <c r="G1009">
        <v>5879</v>
      </c>
      <c r="H1009">
        <v>0</v>
      </c>
      <c r="I1009" t="str">
        <f>IF(Table1[[#This Row],[disputed]]=1,"Yes","No")</f>
        <v>No</v>
      </c>
      <c r="J1009">
        <v>0</v>
      </c>
      <c r="K1009" t="str">
        <f>IF(Table1[[#This Row],[disputed]]=0, "no dispute", IF(Table1[[#This Row],[dispute_loss]]=0, "won","lost"))</f>
        <v>no dispute</v>
      </c>
      <c r="L1009" s="1">
        <v>44221</v>
      </c>
      <c r="M1009">
        <v>21</v>
      </c>
      <c r="N1009">
        <v>0</v>
      </c>
    </row>
    <row r="1010" spans="1:14" x14ac:dyDescent="0.3">
      <c r="A1010" t="s">
        <v>22</v>
      </c>
      <c r="B1010" t="s">
        <v>103</v>
      </c>
      <c r="C1010" t="str">
        <f>VLOOKUP(Table1[[#This Row],[customer_ID]],'Company Names'!A:B,2,0)</f>
        <v>Bernier - Mueller</v>
      </c>
      <c r="D1010">
        <v>4084102990</v>
      </c>
      <c r="E1010" s="1">
        <v>44447</v>
      </c>
      <c r="F1010" s="1">
        <v>44477</v>
      </c>
      <c r="G1010">
        <v>6429</v>
      </c>
      <c r="H1010">
        <v>0</v>
      </c>
      <c r="I1010" t="str">
        <f>IF(Table1[[#This Row],[disputed]]=1,"Yes","No")</f>
        <v>No</v>
      </c>
      <c r="J1010">
        <v>0</v>
      </c>
      <c r="K1010" t="str">
        <f>IF(Table1[[#This Row],[disputed]]=0, "no dispute", IF(Table1[[#This Row],[dispute_loss]]=0, "won","lost"))</f>
        <v>no dispute</v>
      </c>
      <c r="L1010" s="1">
        <v>44461</v>
      </c>
      <c r="M1010">
        <v>14</v>
      </c>
      <c r="N1010">
        <v>0</v>
      </c>
    </row>
    <row r="1011" spans="1:14" x14ac:dyDescent="0.3">
      <c r="A1011" t="s">
        <v>11</v>
      </c>
      <c r="B1011" t="s">
        <v>73</v>
      </c>
      <c r="C1011" t="str">
        <f>VLOOKUP(Table1[[#This Row],[customer_ID]],'Company Names'!A:B,2,0)</f>
        <v>Rau, Hodkiewicz and Bauch</v>
      </c>
      <c r="D1011">
        <v>4087966475</v>
      </c>
      <c r="E1011" s="1">
        <v>43919</v>
      </c>
      <c r="F1011" s="1">
        <v>43949</v>
      </c>
      <c r="G1011">
        <v>6032</v>
      </c>
      <c r="H1011">
        <v>0</v>
      </c>
      <c r="I1011" t="str">
        <f>IF(Table1[[#This Row],[disputed]]=1,"Yes","No")</f>
        <v>No</v>
      </c>
      <c r="J1011">
        <v>0</v>
      </c>
      <c r="K1011" t="str">
        <f>IF(Table1[[#This Row],[disputed]]=0, "no dispute", IF(Table1[[#This Row],[dispute_loss]]=0, "won","lost"))</f>
        <v>no dispute</v>
      </c>
      <c r="L1011" s="1">
        <v>43940</v>
      </c>
      <c r="M1011">
        <v>21</v>
      </c>
      <c r="N1011">
        <v>0</v>
      </c>
    </row>
    <row r="1012" spans="1:14" x14ac:dyDescent="0.3">
      <c r="A1012" t="s">
        <v>13</v>
      </c>
      <c r="B1012" t="s">
        <v>27</v>
      </c>
      <c r="C1012" t="str">
        <f>VLOOKUP(Table1[[#This Row],[customer_ID]],'Company Names'!A:B,2,0)</f>
        <v>Ryan Inc</v>
      </c>
      <c r="D1012">
        <v>4094908034</v>
      </c>
      <c r="E1012" s="1">
        <v>44430</v>
      </c>
      <c r="F1012" s="1">
        <v>44460</v>
      </c>
      <c r="G1012">
        <v>7084</v>
      </c>
      <c r="H1012">
        <v>0</v>
      </c>
      <c r="I1012" t="str">
        <f>IF(Table1[[#This Row],[disputed]]=1,"Yes","No")</f>
        <v>No</v>
      </c>
      <c r="J1012">
        <v>0</v>
      </c>
      <c r="K1012" t="str">
        <f>IF(Table1[[#This Row],[disputed]]=0, "no dispute", IF(Table1[[#This Row],[dispute_loss]]=0, "won","lost"))</f>
        <v>no dispute</v>
      </c>
      <c r="L1012" s="1">
        <v>44434</v>
      </c>
      <c r="M1012">
        <v>4</v>
      </c>
      <c r="N1012">
        <v>0</v>
      </c>
    </row>
    <row r="1013" spans="1:14" x14ac:dyDescent="0.3">
      <c r="A1013" t="s">
        <v>22</v>
      </c>
      <c r="B1013" t="s">
        <v>82</v>
      </c>
      <c r="C1013" t="str">
        <f>VLOOKUP(Table1[[#This Row],[customer_ID]],'Company Names'!A:B,2,0)</f>
        <v>Veum, Erdman and Zieme</v>
      </c>
      <c r="D1013">
        <v>4109648418</v>
      </c>
      <c r="E1013" s="1">
        <v>43956</v>
      </c>
      <c r="F1013" s="1">
        <v>43986</v>
      </c>
      <c r="G1013">
        <v>3686</v>
      </c>
      <c r="H1013">
        <v>0</v>
      </c>
      <c r="I1013" t="str">
        <f>IF(Table1[[#This Row],[disputed]]=1,"Yes","No")</f>
        <v>No</v>
      </c>
      <c r="J1013">
        <v>0</v>
      </c>
      <c r="K1013" t="str">
        <f>IF(Table1[[#This Row],[disputed]]=0, "no dispute", IF(Table1[[#This Row],[dispute_loss]]=0, "won","lost"))</f>
        <v>no dispute</v>
      </c>
      <c r="L1013" s="1">
        <v>43987</v>
      </c>
      <c r="M1013">
        <v>31</v>
      </c>
      <c r="N1013">
        <v>1</v>
      </c>
    </row>
    <row r="1014" spans="1:14" x14ac:dyDescent="0.3">
      <c r="A1014" t="s">
        <v>13</v>
      </c>
      <c r="B1014" t="s">
        <v>59</v>
      </c>
      <c r="C1014" t="str">
        <f>VLOOKUP(Table1[[#This Row],[customer_ID]],'Company Names'!A:B,2,0)</f>
        <v>Hane - Gleichner</v>
      </c>
      <c r="D1014">
        <v>822444456</v>
      </c>
      <c r="E1014" s="1">
        <v>44117</v>
      </c>
      <c r="F1014" s="1">
        <v>44147</v>
      </c>
      <c r="G1014">
        <v>10261</v>
      </c>
      <c r="H1014">
        <v>1</v>
      </c>
      <c r="I1014" t="str">
        <f>IF(Table1[[#This Row],[disputed]]=1,"Yes","No")</f>
        <v>Yes</v>
      </c>
      <c r="J1014">
        <v>0</v>
      </c>
      <c r="K1014" t="str">
        <f>IF(Table1[[#This Row],[disputed]]=0, "no dispute", IF(Table1[[#This Row],[dispute_loss]]=0, "won","lost"))</f>
        <v>won</v>
      </c>
      <c r="L1014" s="1">
        <v>44165</v>
      </c>
      <c r="M1014">
        <v>48</v>
      </c>
      <c r="N1014">
        <v>18</v>
      </c>
    </row>
    <row r="1015" spans="1:14" x14ac:dyDescent="0.3">
      <c r="A1015" t="s">
        <v>11</v>
      </c>
      <c r="B1015" t="s">
        <v>38</v>
      </c>
      <c r="C1015" t="str">
        <f>VLOOKUP(Table1[[#This Row],[customer_ID]],'Company Names'!A:B,2,0)</f>
        <v>Willms, Yundt and Smitham</v>
      </c>
      <c r="D1015">
        <v>4114424286</v>
      </c>
      <c r="E1015" s="1">
        <v>43906</v>
      </c>
      <c r="F1015" s="1">
        <v>43936</v>
      </c>
      <c r="G1015">
        <v>4625</v>
      </c>
      <c r="H1015">
        <v>0</v>
      </c>
      <c r="I1015" t="str">
        <f>IF(Table1[[#This Row],[disputed]]=1,"Yes","No")</f>
        <v>No</v>
      </c>
      <c r="J1015">
        <v>0</v>
      </c>
      <c r="K1015" t="str">
        <f>IF(Table1[[#This Row],[disputed]]=0, "no dispute", IF(Table1[[#This Row],[dispute_loss]]=0, "won","lost"))</f>
        <v>no dispute</v>
      </c>
      <c r="L1015" s="1">
        <v>43945</v>
      </c>
      <c r="M1015">
        <v>39</v>
      </c>
      <c r="N1015">
        <v>9</v>
      </c>
    </row>
    <row r="1016" spans="1:14" x14ac:dyDescent="0.3">
      <c r="A1016" t="s">
        <v>22</v>
      </c>
      <c r="B1016" t="s">
        <v>53</v>
      </c>
      <c r="C1016" t="str">
        <f>VLOOKUP(Table1[[#This Row],[customer_ID]],'Company Names'!A:B,2,0)</f>
        <v>Balistreri - Barrows</v>
      </c>
      <c r="D1016">
        <v>4119311204</v>
      </c>
      <c r="E1016" s="1">
        <v>44012</v>
      </c>
      <c r="F1016" s="1">
        <v>44042</v>
      </c>
      <c r="G1016">
        <v>6013</v>
      </c>
      <c r="H1016">
        <v>0</v>
      </c>
      <c r="I1016" t="str">
        <f>IF(Table1[[#This Row],[disputed]]=1,"Yes","No")</f>
        <v>No</v>
      </c>
      <c r="J1016">
        <v>0</v>
      </c>
      <c r="K1016" t="str">
        <f>IF(Table1[[#This Row],[disputed]]=0, "no dispute", IF(Table1[[#This Row],[dispute_loss]]=0, "won","lost"))</f>
        <v>no dispute</v>
      </c>
      <c r="L1016" s="1">
        <v>44047</v>
      </c>
      <c r="M1016">
        <v>35</v>
      </c>
      <c r="N1016">
        <v>5</v>
      </c>
    </row>
    <row r="1017" spans="1:14" x14ac:dyDescent="0.3">
      <c r="A1017" t="s">
        <v>13</v>
      </c>
      <c r="B1017" t="s">
        <v>70</v>
      </c>
      <c r="C1017" t="str">
        <f>VLOOKUP(Table1[[#This Row],[customer_ID]],'Company Names'!A:B,2,0)</f>
        <v>Gutkowski, Koch and Gleason</v>
      </c>
      <c r="D1017">
        <v>1732794760</v>
      </c>
      <c r="E1017" s="1">
        <v>44126</v>
      </c>
      <c r="F1017" s="1">
        <v>44156</v>
      </c>
      <c r="G1017">
        <v>6160</v>
      </c>
      <c r="H1017">
        <v>1</v>
      </c>
      <c r="I1017" t="str">
        <f>IF(Table1[[#This Row],[disputed]]=1,"Yes","No")</f>
        <v>Yes</v>
      </c>
      <c r="J1017">
        <v>1</v>
      </c>
      <c r="K1017" t="str">
        <f>IF(Table1[[#This Row],[disputed]]=0, "no dispute", IF(Table1[[#This Row],[dispute_loss]]=0, "won","lost"))</f>
        <v>lost</v>
      </c>
      <c r="L1017" s="1">
        <v>44155</v>
      </c>
      <c r="M1017">
        <v>29</v>
      </c>
      <c r="N1017">
        <v>0</v>
      </c>
    </row>
    <row r="1018" spans="1:14" x14ac:dyDescent="0.3">
      <c r="A1018" t="s">
        <v>11</v>
      </c>
      <c r="B1018" t="s">
        <v>48</v>
      </c>
      <c r="C1018" t="str">
        <f>VLOOKUP(Table1[[#This Row],[customer_ID]],'Company Names'!A:B,2,0)</f>
        <v>Hauck Group</v>
      </c>
      <c r="D1018">
        <v>4125716174</v>
      </c>
      <c r="E1018" s="1">
        <v>44222</v>
      </c>
      <c r="F1018" s="1">
        <v>44252</v>
      </c>
      <c r="G1018">
        <v>5627</v>
      </c>
      <c r="H1018">
        <v>0</v>
      </c>
      <c r="I1018" t="str">
        <f>IF(Table1[[#This Row],[disputed]]=1,"Yes","No")</f>
        <v>No</v>
      </c>
      <c r="J1018">
        <v>0</v>
      </c>
      <c r="K1018" t="str">
        <f>IF(Table1[[#This Row],[disputed]]=0, "no dispute", IF(Table1[[#This Row],[dispute_loss]]=0, "won","lost"))</f>
        <v>no dispute</v>
      </c>
      <c r="L1018" s="1">
        <v>44245</v>
      </c>
      <c r="M1018">
        <v>23</v>
      </c>
      <c r="N1018">
        <v>0</v>
      </c>
    </row>
    <row r="1019" spans="1:14" x14ac:dyDescent="0.3">
      <c r="A1019" t="s">
        <v>22</v>
      </c>
      <c r="B1019" t="s">
        <v>23</v>
      </c>
      <c r="C1019" t="str">
        <f>VLOOKUP(Table1[[#This Row],[customer_ID]],'Company Names'!A:B,2,0)</f>
        <v>Kub, McLaughlin and Renner</v>
      </c>
      <c r="D1019">
        <v>4125771401</v>
      </c>
      <c r="E1019" s="1">
        <v>43957</v>
      </c>
      <c r="F1019" s="1">
        <v>43987</v>
      </c>
      <c r="G1019">
        <v>6440</v>
      </c>
      <c r="H1019">
        <v>0</v>
      </c>
      <c r="I1019" t="str">
        <f>IF(Table1[[#This Row],[disputed]]=1,"Yes","No")</f>
        <v>No</v>
      </c>
      <c r="J1019">
        <v>0</v>
      </c>
      <c r="K1019" t="str">
        <f>IF(Table1[[#This Row],[disputed]]=0, "no dispute", IF(Table1[[#This Row],[dispute_loss]]=0, "won","lost"))</f>
        <v>no dispute</v>
      </c>
      <c r="L1019" s="1">
        <v>43994</v>
      </c>
      <c r="M1019">
        <v>37</v>
      </c>
      <c r="N1019">
        <v>7</v>
      </c>
    </row>
    <row r="1020" spans="1:14" x14ac:dyDescent="0.3">
      <c r="A1020" t="s">
        <v>20</v>
      </c>
      <c r="B1020" t="s">
        <v>102</v>
      </c>
      <c r="C1020" t="str">
        <f>VLOOKUP(Table1[[#This Row],[customer_ID]],'Company Names'!A:B,2,0)</f>
        <v>Bogisich, Gorczany and Gislason</v>
      </c>
      <c r="D1020">
        <v>4129245588</v>
      </c>
      <c r="E1020" s="1">
        <v>44046</v>
      </c>
      <c r="F1020" s="1">
        <v>44076</v>
      </c>
      <c r="G1020">
        <v>4573</v>
      </c>
      <c r="H1020">
        <v>0</v>
      </c>
      <c r="I1020" t="str">
        <f>IF(Table1[[#This Row],[disputed]]=1,"Yes","No")</f>
        <v>No</v>
      </c>
      <c r="J1020">
        <v>0</v>
      </c>
      <c r="K1020" t="str">
        <f>IF(Table1[[#This Row],[disputed]]=0, "no dispute", IF(Table1[[#This Row],[dispute_loss]]=0, "won","lost"))</f>
        <v>no dispute</v>
      </c>
      <c r="L1020" s="1">
        <v>44075</v>
      </c>
      <c r="M1020">
        <v>29</v>
      </c>
      <c r="N1020">
        <v>0</v>
      </c>
    </row>
    <row r="1021" spans="1:14" x14ac:dyDescent="0.3">
      <c r="A1021" t="s">
        <v>20</v>
      </c>
      <c r="B1021" t="s">
        <v>43</v>
      </c>
      <c r="C1021" t="str">
        <f>VLOOKUP(Table1[[#This Row],[customer_ID]],'Company Names'!A:B,2,0)</f>
        <v>Spinka, Bogisich and Pouros</v>
      </c>
      <c r="D1021">
        <v>4131224572</v>
      </c>
      <c r="E1021" s="1">
        <v>44379</v>
      </c>
      <c r="F1021" s="1">
        <v>44409</v>
      </c>
      <c r="G1021">
        <v>8059</v>
      </c>
      <c r="H1021">
        <v>0</v>
      </c>
      <c r="I1021" t="str">
        <f>IF(Table1[[#This Row],[disputed]]=1,"Yes","No")</f>
        <v>No</v>
      </c>
      <c r="J1021">
        <v>0</v>
      </c>
      <c r="K1021" t="str">
        <f>IF(Table1[[#This Row],[disputed]]=0, "no dispute", IF(Table1[[#This Row],[dispute_loss]]=0, "won","lost"))</f>
        <v>no dispute</v>
      </c>
      <c r="L1021" s="1">
        <v>44381</v>
      </c>
      <c r="M1021">
        <v>2</v>
      </c>
      <c r="N1021">
        <v>0</v>
      </c>
    </row>
    <row r="1022" spans="1:14" x14ac:dyDescent="0.3">
      <c r="A1022" t="s">
        <v>17</v>
      </c>
      <c r="B1022" t="s">
        <v>18</v>
      </c>
      <c r="C1022" t="str">
        <f>VLOOKUP(Table1[[#This Row],[customer_ID]],'Company Names'!A:B,2,0)</f>
        <v>Gislason, Rice and Hilpert</v>
      </c>
      <c r="D1022">
        <v>4138615040</v>
      </c>
      <c r="E1022" s="1">
        <v>44207</v>
      </c>
      <c r="F1022" s="1">
        <v>44237</v>
      </c>
      <c r="G1022">
        <v>6601</v>
      </c>
      <c r="H1022">
        <v>0</v>
      </c>
      <c r="I1022" t="str">
        <f>IF(Table1[[#This Row],[disputed]]=1,"Yes","No")</f>
        <v>No</v>
      </c>
      <c r="J1022">
        <v>0</v>
      </c>
      <c r="K1022" t="str">
        <f>IF(Table1[[#This Row],[disputed]]=0, "no dispute", IF(Table1[[#This Row],[dispute_loss]]=0, "won","lost"))</f>
        <v>no dispute</v>
      </c>
      <c r="L1022" s="1">
        <v>44228</v>
      </c>
      <c r="M1022">
        <v>21</v>
      </c>
      <c r="N1022">
        <v>0</v>
      </c>
    </row>
    <row r="1023" spans="1:14" x14ac:dyDescent="0.3">
      <c r="A1023" t="s">
        <v>17</v>
      </c>
      <c r="B1023" t="s">
        <v>19</v>
      </c>
      <c r="C1023" t="str">
        <f>VLOOKUP(Table1[[#This Row],[customer_ID]],'Company Names'!A:B,2,0)</f>
        <v>Schinner Inc</v>
      </c>
      <c r="D1023">
        <v>4140763678</v>
      </c>
      <c r="E1023" s="1">
        <v>44325</v>
      </c>
      <c r="F1023" s="1">
        <v>44355</v>
      </c>
      <c r="G1023">
        <v>8943</v>
      </c>
      <c r="H1023">
        <v>1</v>
      </c>
      <c r="I1023" t="str">
        <f>IF(Table1[[#This Row],[disputed]]=1,"Yes","No")</f>
        <v>Yes</v>
      </c>
      <c r="J1023">
        <v>0</v>
      </c>
      <c r="K1023" t="str">
        <f>IF(Table1[[#This Row],[disputed]]=0, "no dispute", IF(Table1[[#This Row],[dispute_loss]]=0, "won","lost"))</f>
        <v>won</v>
      </c>
      <c r="L1023" s="1">
        <v>44360</v>
      </c>
      <c r="M1023">
        <v>35</v>
      </c>
      <c r="N1023">
        <v>5</v>
      </c>
    </row>
    <row r="1024" spans="1:14" x14ac:dyDescent="0.3">
      <c r="A1024" t="s">
        <v>20</v>
      </c>
      <c r="B1024" t="s">
        <v>80</v>
      </c>
      <c r="C1024" t="str">
        <f>VLOOKUP(Table1[[#This Row],[customer_ID]],'Company Names'!A:B,2,0)</f>
        <v>Larkin and Sons</v>
      </c>
      <c r="D1024">
        <v>4143818565</v>
      </c>
      <c r="E1024" s="1">
        <v>44366</v>
      </c>
      <c r="F1024" s="1">
        <v>44396</v>
      </c>
      <c r="G1024">
        <v>3469</v>
      </c>
      <c r="H1024">
        <v>0</v>
      </c>
      <c r="I1024" t="str">
        <f>IF(Table1[[#This Row],[disputed]]=1,"Yes","No")</f>
        <v>No</v>
      </c>
      <c r="J1024">
        <v>0</v>
      </c>
      <c r="K1024" t="str">
        <f>IF(Table1[[#This Row],[disputed]]=0, "no dispute", IF(Table1[[#This Row],[dispute_loss]]=0, "won","lost"))</f>
        <v>no dispute</v>
      </c>
      <c r="L1024" s="1">
        <v>44391</v>
      </c>
      <c r="M1024">
        <v>25</v>
      </c>
      <c r="N1024">
        <v>0</v>
      </c>
    </row>
    <row r="1025" spans="1:14" x14ac:dyDescent="0.3">
      <c r="A1025" t="s">
        <v>17</v>
      </c>
      <c r="B1025" t="s">
        <v>97</v>
      </c>
      <c r="C1025" t="str">
        <f>VLOOKUP(Table1[[#This Row],[customer_ID]],'Company Names'!A:B,2,0)</f>
        <v>Kemmer LLC</v>
      </c>
      <c r="D1025">
        <v>4145307595</v>
      </c>
      <c r="E1025" s="1">
        <v>44153</v>
      </c>
      <c r="F1025" s="1">
        <v>44183</v>
      </c>
      <c r="G1025">
        <v>7455</v>
      </c>
      <c r="H1025">
        <v>1</v>
      </c>
      <c r="I1025" t="str">
        <f>IF(Table1[[#This Row],[disputed]]=1,"Yes","No")</f>
        <v>Yes</v>
      </c>
      <c r="J1025">
        <v>0</v>
      </c>
      <c r="K1025" t="str">
        <f>IF(Table1[[#This Row],[disputed]]=0, "no dispute", IF(Table1[[#This Row],[dispute_loss]]=0, "won","lost"))</f>
        <v>won</v>
      </c>
      <c r="L1025" s="1">
        <v>44200</v>
      </c>
      <c r="M1025">
        <v>47</v>
      </c>
      <c r="N1025">
        <v>17</v>
      </c>
    </row>
    <row r="1026" spans="1:14" x14ac:dyDescent="0.3">
      <c r="A1026" t="s">
        <v>17</v>
      </c>
      <c r="B1026" t="s">
        <v>19</v>
      </c>
      <c r="C1026" t="str">
        <f>VLOOKUP(Table1[[#This Row],[customer_ID]],'Company Names'!A:B,2,0)</f>
        <v>Schinner Inc</v>
      </c>
      <c r="D1026">
        <v>4145738246</v>
      </c>
      <c r="E1026" s="1">
        <v>44073</v>
      </c>
      <c r="F1026" s="1">
        <v>44103</v>
      </c>
      <c r="G1026">
        <v>6737</v>
      </c>
      <c r="H1026">
        <v>1</v>
      </c>
      <c r="I1026" t="str">
        <f>IF(Table1[[#This Row],[disputed]]=1,"Yes","No")</f>
        <v>Yes</v>
      </c>
      <c r="J1026">
        <v>1</v>
      </c>
      <c r="K1026" t="str">
        <f>IF(Table1[[#This Row],[disputed]]=0, "no dispute", IF(Table1[[#This Row],[dispute_loss]]=0, "won","lost"))</f>
        <v>lost</v>
      </c>
      <c r="L1026" s="1">
        <v>44110</v>
      </c>
      <c r="M1026">
        <v>37</v>
      </c>
      <c r="N1026">
        <v>7</v>
      </c>
    </row>
    <row r="1027" spans="1:14" x14ac:dyDescent="0.3">
      <c r="A1027" t="s">
        <v>17</v>
      </c>
      <c r="B1027" t="s">
        <v>33</v>
      </c>
      <c r="C1027" t="str">
        <f>VLOOKUP(Table1[[#This Row],[customer_ID]],'Company Names'!A:B,2,0)</f>
        <v>Grimes - Bode</v>
      </c>
      <c r="D1027">
        <v>4146703959</v>
      </c>
      <c r="E1027" s="1">
        <v>44284</v>
      </c>
      <c r="F1027" s="1">
        <v>44314</v>
      </c>
      <c r="G1027">
        <v>8121</v>
      </c>
      <c r="H1027">
        <v>1</v>
      </c>
      <c r="I1027" t="str">
        <f>IF(Table1[[#This Row],[disputed]]=1,"Yes","No")</f>
        <v>Yes</v>
      </c>
      <c r="J1027">
        <v>0</v>
      </c>
      <c r="K1027" t="str">
        <f>IF(Table1[[#This Row],[disputed]]=0, "no dispute", IF(Table1[[#This Row],[dispute_loss]]=0, "won","lost"))</f>
        <v>won</v>
      </c>
      <c r="L1027" s="1">
        <v>44303</v>
      </c>
      <c r="M1027">
        <v>19</v>
      </c>
      <c r="N1027">
        <v>0</v>
      </c>
    </row>
    <row r="1028" spans="1:14" x14ac:dyDescent="0.3">
      <c r="A1028" t="s">
        <v>17</v>
      </c>
      <c r="B1028" t="s">
        <v>19</v>
      </c>
      <c r="C1028" t="str">
        <f>VLOOKUP(Table1[[#This Row],[customer_ID]],'Company Names'!A:B,2,0)</f>
        <v>Schinner Inc</v>
      </c>
      <c r="D1028">
        <v>4148364406</v>
      </c>
      <c r="E1028" s="1">
        <v>44305</v>
      </c>
      <c r="F1028" s="1">
        <v>44335</v>
      </c>
      <c r="G1028">
        <v>7428</v>
      </c>
      <c r="H1028">
        <v>1</v>
      </c>
      <c r="I1028" t="str">
        <f>IF(Table1[[#This Row],[disputed]]=1,"Yes","No")</f>
        <v>Yes</v>
      </c>
      <c r="J1028">
        <v>0</v>
      </c>
      <c r="K1028" t="str">
        <f>IF(Table1[[#This Row],[disputed]]=0, "no dispute", IF(Table1[[#This Row],[dispute_loss]]=0, "won","lost"))</f>
        <v>won</v>
      </c>
      <c r="L1028" s="1">
        <v>44345</v>
      </c>
      <c r="M1028">
        <v>40</v>
      </c>
      <c r="N1028">
        <v>10</v>
      </c>
    </row>
    <row r="1029" spans="1:14" x14ac:dyDescent="0.3">
      <c r="A1029" t="s">
        <v>13</v>
      </c>
      <c r="B1029" t="s">
        <v>62</v>
      </c>
      <c r="C1029" t="str">
        <f>VLOOKUP(Table1[[#This Row],[customer_ID]],'Company Names'!A:B,2,0)</f>
        <v>Bosco, Gutkowski and Strosin</v>
      </c>
      <c r="D1029">
        <v>4151030828</v>
      </c>
      <c r="E1029" s="1">
        <v>44310</v>
      </c>
      <c r="F1029" s="1">
        <v>44340</v>
      </c>
      <c r="G1029">
        <v>4964</v>
      </c>
      <c r="H1029">
        <v>0</v>
      </c>
      <c r="I1029" t="str">
        <f>IF(Table1[[#This Row],[disputed]]=1,"Yes","No")</f>
        <v>No</v>
      </c>
      <c r="J1029">
        <v>0</v>
      </c>
      <c r="K1029" t="str">
        <f>IF(Table1[[#This Row],[disputed]]=0, "no dispute", IF(Table1[[#This Row],[dispute_loss]]=0, "won","lost"))</f>
        <v>no dispute</v>
      </c>
      <c r="L1029" s="1">
        <v>44321</v>
      </c>
      <c r="M1029">
        <v>11</v>
      </c>
      <c r="N1029">
        <v>0</v>
      </c>
    </row>
    <row r="1030" spans="1:14" x14ac:dyDescent="0.3">
      <c r="A1030" t="s">
        <v>22</v>
      </c>
      <c r="B1030" t="s">
        <v>67</v>
      </c>
      <c r="C1030" t="str">
        <f>VLOOKUP(Table1[[#This Row],[customer_ID]],'Company Names'!A:B,2,0)</f>
        <v>Kemmer Inc</v>
      </c>
      <c r="D1030">
        <v>4152504148</v>
      </c>
      <c r="E1030" s="1">
        <v>43895</v>
      </c>
      <c r="F1030" s="1">
        <v>43925</v>
      </c>
      <c r="G1030">
        <v>6666</v>
      </c>
      <c r="H1030">
        <v>0</v>
      </c>
      <c r="I1030" t="str">
        <f>IF(Table1[[#This Row],[disputed]]=1,"Yes","No")</f>
        <v>No</v>
      </c>
      <c r="J1030">
        <v>0</v>
      </c>
      <c r="K1030" t="str">
        <f>IF(Table1[[#This Row],[disputed]]=0, "no dispute", IF(Table1[[#This Row],[dispute_loss]]=0, "won","lost"))</f>
        <v>no dispute</v>
      </c>
      <c r="L1030" s="1">
        <v>43927</v>
      </c>
      <c r="M1030">
        <v>32</v>
      </c>
      <c r="N1030">
        <v>2</v>
      </c>
    </row>
    <row r="1031" spans="1:14" x14ac:dyDescent="0.3">
      <c r="A1031" t="s">
        <v>13</v>
      </c>
      <c r="B1031" t="s">
        <v>32</v>
      </c>
      <c r="C1031" t="str">
        <f>VLOOKUP(Table1[[#This Row],[customer_ID]],'Company Names'!A:B,2,0)</f>
        <v>Nolan Group</v>
      </c>
      <c r="D1031">
        <v>4153488634</v>
      </c>
      <c r="E1031" s="1">
        <v>44453</v>
      </c>
      <c r="F1031" s="1">
        <v>44483</v>
      </c>
      <c r="G1031">
        <v>6929</v>
      </c>
      <c r="H1031">
        <v>0</v>
      </c>
      <c r="I1031" t="str">
        <f>IF(Table1[[#This Row],[disputed]]=1,"Yes","No")</f>
        <v>No</v>
      </c>
      <c r="J1031">
        <v>0</v>
      </c>
      <c r="K1031" t="str">
        <f>IF(Table1[[#This Row],[disputed]]=0, "no dispute", IF(Table1[[#This Row],[dispute_loss]]=0, "won","lost"))</f>
        <v>no dispute</v>
      </c>
      <c r="L1031" s="1">
        <v>44477</v>
      </c>
      <c r="M1031">
        <v>24</v>
      </c>
      <c r="N1031">
        <v>0</v>
      </c>
    </row>
    <row r="1032" spans="1:14" x14ac:dyDescent="0.3">
      <c r="A1032" t="s">
        <v>11</v>
      </c>
      <c r="B1032" t="s">
        <v>115</v>
      </c>
      <c r="C1032" t="str">
        <f>VLOOKUP(Table1[[#This Row],[customer_ID]],'Company Names'!A:B,2,0)</f>
        <v>Ritchie, Lesch and Conroy</v>
      </c>
      <c r="D1032">
        <v>4160638076</v>
      </c>
      <c r="E1032" s="1">
        <v>44243</v>
      </c>
      <c r="F1032" s="1">
        <v>44273</v>
      </c>
      <c r="G1032">
        <v>5650</v>
      </c>
      <c r="H1032">
        <v>1</v>
      </c>
      <c r="I1032" t="str">
        <f>IF(Table1[[#This Row],[disputed]]=1,"Yes","No")</f>
        <v>Yes</v>
      </c>
      <c r="J1032">
        <v>0</v>
      </c>
      <c r="K1032" t="str">
        <f>IF(Table1[[#This Row],[disputed]]=0, "no dispute", IF(Table1[[#This Row],[dispute_loss]]=0, "won","lost"))</f>
        <v>won</v>
      </c>
      <c r="L1032" s="1">
        <v>44257</v>
      </c>
      <c r="M1032">
        <v>14</v>
      </c>
      <c r="N1032">
        <v>0</v>
      </c>
    </row>
    <row r="1033" spans="1:14" x14ac:dyDescent="0.3">
      <c r="A1033" t="s">
        <v>13</v>
      </c>
      <c r="B1033" t="s">
        <v>68</v>
      </c>
      <c r="C1033" t="str">
        <f>VLOOKUP(Table1[[#This Row],[customer_ID]],'Company Names'!A:B,2,0)</f>
        <v>West - Rogahn</v>
      </c>
      <c r="D1033">
        <v>8260736009</v>
      </c>
      <c r="E1033" s="1">
        <v>44126</v>
      </c>
      <c r="F1033" s="1">
        <v>44156</v>
      </c>
      <c r="G1033">
        <v>9324</v>
      </c>
      <c r="H1033">
        <v>1</v>
      </c>
      <c r="I1033" t="str">
        <f>IF(Table1[[#This Row],[disputed]]=1,"Yes","No")</f>
        <v>Yes</v>
      </c>
      <c r="J1033">
        <v>0</v>
      </c>
      <c r="K1033" t="str">
        <f>IF(Table1[[#This Row],[disputed]]=0, "no dispute", IF(Table1[[#This Row],[dispute_loss]]=0, "won","lost"))</f>
        <v>won</v>
      </c>
      <c r="L1033" s="1">
        <v>44146</v>
      </c>
      <c r="M1033">
        <v>20</v>
      </c>
      <c r="N1033">
        <v>0</v>
      </c>
    </row>
    <row r="1034" spans="1:14" x14ac:dyDescent="0.3">
      <c r="A1034" t="s">
        <v>11</v>
      </c>
      <c r="B1034" t="s">
        <v>54</v>
      </c>
      <c r="C1034" t="str">
        <f>VLOOKUP(Table1[[#This Row],[customer_ID]],'Company Names'!A:B,2,0)</f>
        <v>Emmerich - Swift</v>
      </c>
      <c r="D1034">
        <v>4170821223</v>
      </c>
      <c r="E1034" s="1">
        <v>43909</v>
      </c>
      <c r="F1034" s="1">
        <v>43939</v>
      </c>
      <c r="G1034">
        <v>4914</v>
      </c>
      <c r="H1034">
        <v>0</v>
      </c>
      <c r="I1034" t="str">
        <f>IF(Table1[[#This Row],[disputed]]=1,"Yes","No")</f>
        <v>No</v>
      </c>
      <c r="J1034">
        <v>0</v>
      </c>
      <c r="K1034" t="str">
        <f>IF(Table1[[#This Row],[disputed]]=0, "no dispute", IF(Table1[[#This Row],[dispute_loss]]=0, "won","lost"))</f>
        <v>no dispute</v>
      </c>
      <c r="L1034" s="1">
        <v>43935</v>
      </c>
      <c r="M1034">
        <v>26</v>
      </c>
      <c r="N1034">
        <v>0</v>
      </c>
    </row>
    <row r="1035" spans="1:14" x14ac:dyDescent="0.3">
      <c r="A1035" t="s">
        <v>13</v>
      </c>
      <c r="B1035" t="s">
        <v>66</v>
      </c>
      <c r="C1035" t="str">
        <f>VLOOKUP(Table1[[#This Row],[customer_ID]],'Company Names'!A:B,2,0)</f>
        <v>Bednar Group</v>
      </c>
      <c r="D1035">
        <v>893342729</v>
      </c>
      <c r="E1035" s="1">
        <v>44127</v>
      </c>
      <c r="F1035" s="1">
        <v>44157</v>
      </c>
      <c r="G1035">
        <v>8443</v>
      </c>
      <c r="H1035">
        <v>1</v>
      </c>
      <c r="I1035" t="str">
        <f>IF(Table1[[#This Row],[disputed]]=1,"Yes","No")</f>
        <v>Yes</v>
      </c>
      <c r="J1035">
        <v>0</v>
      </c>
      <c r="K1035" t="str">
        <f>IF(Table1[[#This Row],[disputed]]=0, "no dispute", IF(Table1[[#This Row],[dispute_loss]]=0, "won","lost"))</f>
        <v>won</v>
      </c>
      <c r="L1035" s="1">
        <v>44156</v>
      </c>
      <c r="M1035">
        <v>29</v>
      </c>
      <c r="N1035">
        <v>0</v>
      </c>
    </row>
    <row r="1036" spans="1:14" x14ac:dyDescent="0.3">
      <c r="A1036" t="s">
        <v>22</v>
      </c>
      <c r="B1036" t="s">
        <v>99</v>
      </c>
      <c r="C1036" t="str">
        <f>VLOOKUP(Table1[[#This Row],[customer_ID]],'Company Names'!A:B,2,0)</f>
        <v>Durgan - Hamill</v>
      </c>
      <c r="D1036">
        <v>4176062876</v>
      </c>
      <c r="E1036" s="1">
        <v>44161</v>
      </c>
      <c r="F1036" s="1">
        <v>44191</v>
      </c>
      <c r="G1036">
        <v>6118</v>
      </c>
      <c r="H1036">
        <v>0</v>
      </c>
      <c r="I1036" t="str">
        <f>IF(Table1[[#This Row],[disputed]]=1,"Yes","No")</f>
        <v>No</v>
      </c>
      <c r="J1036">
        <v>0</v>
      </c>
      <c r="K1036" t="str">
        <f>IF(Table1[[#This Row],[disputed]]=0, "no dispute", IF(Table1[[#This Row],[dispute_loss]]=0, "won","lost"))</f>
        <v>no dispute</v>
      </c>
      <c r="L1036" s="1">
        <v>44187</v>
      </c>
      <c r="M1036">
        <v>26</v>
      </c>
      <c r="N1036">
        <v>0</v>
      </c>
    </row>
    <row r="1037" spans="1:14" x14ac:dyDescent="0.3">
      <c r="A1037" t="s">
        <v>11</v>
      </c>
      <c r="B1037" t="s">
        <v>91</v>
      </c>
      <c r="C1037" t="str">
        <f>VLOOKUP(Table1[[#This Row],[customer_ID]],'Company Names'!A:B,2,0)</f>
        <v>Boyle Group</v>
      </c>
      <c r="D1037">
        <v>4177855353</v>
      </c>
      <c r="E1037" s="1">
        <v>44182</v>
      </c>
      <c r="F1037" s="1">
        <v>44212</v>
      </c>
      <c r="G1037">
        <v>7441</v>
      </c>
      <c r="H1037">
        <v>0</v>
      </c>
      <c r="I1037" t="str">
        <f>IF(Table1[[#This Row],[disputed]]=1,"Yes","No")</f>
        <v>No</v>
      </c>
      <c r="J1037">
        <v>0</v>
      </c>
      <c r="K1037" t="str">
        <f>IF(Table1[[#This Row],[disputed]]=0, "no dispute", IF(Table1[[#This Row],[dispute_loss]]=0, "won","lost"))</f>
        <v>no dispute</v>
      </c>
      <c r="L1037" s="1">
        <v>44197</v>
      </c>
      <c r="M1037">
        <v>15</v>
      </c>
      <c r="N1037">
        <v>0</v>
      </c>
    </row>
    <row r="1038" spans="1:14" x14ac:dyDescent="0.3">
      <c r="A1038" t="s">
        <v>13</v>
      </c>
      <c r="B1038" t="s">
        <v>35</v>
      </c>
      <c r="C1038" t="str">
        <f>VLOOKUP(Table1[[#This Row],[customer_ID]],'Company Names'!A:B,2,0)</f>
        <v>Ebert Group</v>
      </c>
      <c r="D1038">
        <v>4178322106</v>
      </c>
      <c r="E1038" s="1">
        <v>44389</v>
      </c>
      <c r="F1038" s="1">
        <v>44419</v>
      </c>
      <c r="G1038">
        <v>5583</v>
      </c>
      <c r="H1038">
        <v>0</v>
      </c>
      <c r="I1038" t="str">
        <f>IF(Table1[[#This Row],[disputed]]=1,"Yes","No")</f>
        <v>No</v>
      </c>
      <c r="J1038">
        <v>0</v>
      </c>
      <c r="K1038" t="str">
        <f>IF(Table1[[#This Row],[disputed]]=0, "no dispute", IF(Table1[[#This Row],[dispute_loss]]=0, "won","lost"))</f>
        <v>no dispute</v>
      </c>
      <c r="L1038" s="1">
        <v>44401</v>
      </c>
      <c r="M1038">
        <v>12</v>
      </c>
      <c r="N1038">
        <v>0</v>
      </c>
    </row>
    <row r="1039" spans="1:14" x14ac:dyDescent="0.3">
      <c r="A1039" t="s">
        <v>22</v>
      </c>
      <c r="B1039" t="s">
        <v>85</v>
      </c>
      <c r="C1039" t="str">
        <f>VLOOKUP(Table1[[#This Row],[customer_ID]],'Company Names'!A:B,2,0)</f>
        <v>Bailey - Ondricka</v>
      </c>
      <c r="D1039">
        <v>4182069928</v>
      </c>
      <c r="E1039" s="1">
        <v>44001</v>
      </c>
      <c r="F1039" s="1">
        <v>44031</v>
      </c>
      <c r="G1039">
        <v>1678</v>
      </c>
      <c r="H1039">
        <v>0</v>
      </c>
      <c r="I1039" t="str">
        <f>IF(Table1[[#This Row],[disputed]]=1,"Yes","No")</f>
        <v>No</v>
      </c>
      <c r="J1039">
        <v>0</v>
      </c>
      <c r="K1039" t="str">
        <f>IF(Table1[[#This Row],[disputed]]=0, "no dispute", IF(Table1[[#This Row],[dispute_loss]]=0, "won","lost"))</f>
        <v>no dispute</v>
      </c>
      <c r="L1039" s="1">
        <v>44035</v>
      </c>
      <c r="M1039">
        <v>34</v>
      </c>
      <c r="N1039">
        <v>4</v>
      </c>
    </row>
    <row r="1040" spans="1:14" x14ac:dyDescent="0.3">
      <c r="A1040" t="s">
        <v>22</v>
      </c>
      <c r="B1040" t="s">
        <v>26</v>
      </c>
      <c r="C1040" t="str">
        <f>VLOOKUP(Table1[[#This Row],[customer_ID]],'Company Names'!A:B,2,0)</f>
        <v>Medhurst, Runolfsdottir and Kris</v>
      </c>
      <c r="D1040">
        <v>4186884688</v>
      </c>
      <c r="E1040" s="1">
        <v>44326</v>
      </c>
      <c r="F1040" s="1">
        <v>44356</v>
      </c>
      <c r="G1040">
        <v>6010</v>
      </c>
      <c r="H1040">
        <v>0</v>
      </c>
      <c r="I1040" t="str">
        <f>IF(Table1[[#This Row],[disputed]]=1,"Yes","No")</f>
        <v>No</v>
      </c>
      <c r="J1040">
        <v>0</v>
      </c>
      <c r="K1040" t="str">
        <f>IF(Table1[[#This Row],[disputed]]=0, "no dispute", IF(Table1[[#This Row],[dispute_loss]]=0, "won","lost"))</f>
        <v>no dispute</v>
      </c>
      <c r="L1040" s="1">
        <v>44341</v>
      </c>
      <c r="M1040">
        <v>15</v>
      </c>
      <c r="N1040">
        <v>0</v>
      </c>
    </row>
    <row r="1041" spans="1:14" x14ac:dyDescent="0.3">
      <c r="A1041" t="s">
        <v>17</v>
      </c>
      <c r="B1041" t="s">
        <v>33</v>
      </c>
      <c r="C1041" t="str">
        <f>VLOOKUP(Table1[[#This Row],[customer_ID]],'Company Names'!A:B,2,0)</f>
        <v>Grimes - Bode</v>
      </c>
      <c r="D1041">
        <v>4191207150</v>
      </c>
      <c r="E1041" s="1">
        <v>43956</v>
      </c>
      <c r="F1041" s="1">
        <v>43986</v>
      </c>
      <c r="G1041">
        <v>8238</v>
      </c>
      <c r="H1041">
        <v>1</v>
      </c>
      <c r="I1041" t="str">
        <f>IF(Table1[[#This Row],[disputed]]=1,"Yes","No")</f>
        <v>Yes</v>
      </c>
      <c r="J1041">
        <v>0</v>
      </c>
      <c r="K1041" t="str">
        <f>IF(Table1[[#This Row],[disputed]]=0, "no dispute", IF(Table1[[#This Row],[dispute_loss]]=0, "won","lost"))</f>
        <v>won</v>
      </c>
      <c r="L1041" s="1">
        <v>43990</v>
      </c>
      <c r="M1041">
        <v>34</v>
      </c>
      <c r="N1041">
        <v>4</v>
      </c>
    </row>
    <row r="1042" spans="1:14" x14ac:dyDescent="0.3">
      <c r="A1042" t="s">
        <v>11</v>
      </c>
      <c r="B1042" t="s">
        <v>12</v>
      </c>
      <c r="C1042" t="str">
        <f>VLOOKUP(Table1[[#This Row],[customer_ID]],'Company Names'!A:B,2,0)</f>
        <v>Morissette - Bernier</v>
      </c>
      <c r="D1042">
        <v>4192014066</v>
      </c>
      <c r="E1042" s="1">
        <v>44389</v>
      </c>
      <c r="F1042" s="1">
        <v>44419</v>
      </c>
      <c r="G1042">
        <v>3090</v>
      </c>
      <c r="H1042">
        <v>0</v>
      </c>
      <c r="I1042" t="str">
        <f>IF(Table1[[#This Row],[disputed]]=1,"Yes","No")</f>
        <v>No</v>
      </c>
      <c r="J1042">
        <v>0</v>
      </c>
      <c r="K1042" t="str">
        <f>IF(Table1[[#This Row],[disputed]]=0, "no dispute", IF(Table1[[#This Row],[dispute_loss]]=0, "won","lost"))</f>
        <v>no dispute</v>
      </c>
      <c r="L1042" s="1">
        <v>44402</v>
      </c>
      <c r="M1042">
        <v>13</v>
      </c>
      <c r="N1042">
        <v>0</v>
      </c>
    </row>
    <row r="1043" spans="1:14" x14ac:dyDescent="0.3">
      <c r="A1043" t="s">
        <v>20</v>
      </c>
      <c r="B1043" t="s">
        <v>60</v>
      </c>
      <c r="C1043" t="str">
        <f>VLOOKUP(Table1[[#This Row],[customer_ID]],'Company Names'!A:B,2,0)</f>
        <v>McCullough Inc</v>
      </c>
      <c r="D1043">
        <v>4193415114</v>
      </c>
      <c r="E1043" s="1">
        <v>44000</v>
      </c>
      <c r="F1043" s="1">
        <v>44030</v>
      </c>
      <c r="G1043">
        <v>4939</v>
      </c>
      <c r="H1043">
        <v>0</v>
      </c>
      <c r="I1043" t="str">
        <f>IF(Table1[[#This Row],[disputed]]=1,"Yes","No")</f>
        <v>No</v>
      </c>
      <c r="J1043">
        <v>0</v>
      </c>
      <c r="K1043" t="str">
        <f>IF(Table1[[#This Row],[disputed]]=0, "no dispute", IF(Table1[[#This Row],[dispute_loss]]=0, "won","lost"))</f>
        <v>no dispute</v>
      </c>
      <c r="L1043" s="1">
        <v>44014</v>
      </c>
      <c r="M1043">
        <v>14</v>
      </c>
      <c r="N1043">
        <v>0</v>
      </c>
    </row>
    <row r="1044" spans="1:14" x14ac:dyDescent="0.3">
      <c r="A1044" t="s">
        <v>22</v>
      </c>
      <c r="B1044" t="s">
        <v>78</v>
      </c>
      <c r="C1044" t="str">
        <f>VLOOKUP(Table1[[#This Row],[customer_ID]],'Company Names'!A:B,2,0)</f>
        <v>Muller, Gaylord and Pollich</v>
      </c>
      <c r="D1044">
        <v>4194772390</v>
      </c>
      <c r="E1044" s="1">
        <v>44147</v>
      </c>
      <c r="F1044" s="1">
        <v>44177</v>
      </c>
      <c r="G1044">
        <v>6482</v>
      </c>
      <c r="H1044">
        <v>0</v>
      </c>
      <c r="I1044" t="str">
        <f>IF(Table1[[#This Row],[disputed]]=1,"Yes","No")</f>
        <v>No</v>
      </c>
      <c r="J1044">
        <v>0</v>
      </c>
      <c r="K1044" t="str">
        <f>IF(Table1[[#This Row],[disputed]]=0, "no dispute", IF(Table1[[#This Row],[dispute_loss]]=0, "won","lost"))</f>
        <v>no dispute</v>
      </c>
      <c r="L1044" s="1">
        <v>44167</v>
      </c>
      <c r="M1044">
        <v>20</v>
      </c>
      <c r="N1044">
        <v>0</v>
      </c>
    </row>
    <row r="1045" spans="1:14" x14ac:dyDescent="0.3">
      <c r="A1045" t="s">
        <v>20</v>
      </c>
      <c r="B1045" t="s">
        <v>90</v>
      </c>
      <c r="C1045" t="str">
        <f>VLOOKUP(Table1[[#This Row],[customer_ID]],'Company Names'!A:B,2,0)</f>
        <v>Bosco and Sons</v>
      </c>
      <c r="D1045">
        <v>4205152845</v>
      </c>
      <c r="E1045" s="1">
        <v>43892</v>
      </c>
      <c r="F1045" s="1">
        <v>43922</v>
      </c>
      <c r="G1045">
        <v>2637</v>
      </c>
      <c r="H1045">
        <v>0</v>
      </c>
      <c r="I1045" t="str">
        <f>IF(Table1[[#This Row],[disputed]]=1,"Yes","No")</f>
        <v>No</v>
      </c>
      <c r="J1045">
        <v>0</v>
      </c>
      <c r="K1045" t="str">
        <f>IF(Table1[[#This Row],[disputed]]=0, "no dispute", IF(Table1[[#This Row],[dispute_loss]]=0, "won","lost"))</f>
        <v>no dispute</v>
      </c>
      <c r="L1045" s="1">
        <v>43920</v>
      </c>
      <c r="M1045">
        <v>28</v>
      </c>
      <c r="N1045">
        <v>0</v>
      </c>
    </row>
    <row r="1046" spans="1:14" x14ac:dyDescent="0.3">
      <c r="A1046" t="s">
        <v>17</v>
      </c>
      <c r="B1046" t="s">
        <v>37</v>
      </c>
      <c r="C1046" t="str">
        <f>VLOOKUP(Table1[[#This Row],[customer_ID]],'Company Names'!A:B,2,0)</f>
        <v>Morissette LLC</v>
      </c>
      <c r="D1046">
        <v>4218477720</v>
      </c>
      <c r="E1046" s="1">
        <v>44528</v>
      </c>
      <c r="F1046" s="1">
        <v>44558</v>
      </c>
      <c r="G1046">
        <v>3081</v>
      </c>
      <c r="H1046">
        <v>0</v>
      </c>
      <c r="I1046" t="str">
        <f>IF(Table1[[#This Row],[disputed]]=1,"Yes","No")</f>
        <v>No</v>
      </c>
      <c r="J1046">
        <v>0</v>
      </c>
      <c r="K1046" t="str">
        <f>IF(Table1[[#This Row],[disputed]]=0, "no dispute", IF(Table1[[#This Row],[dispute_loss]]=0, "won","lost"))</f>
        <v>no dispute</v>
      </c>
      <c r="L1046" s="1">
        <v>44538</v>
      </c>
      <c r="M1046">
        <v>10</v>
      </c>
      <c r="N1046">
        <v>0</v>
      </c>
    </row>
    <row r="1047" spans="1:14" x14ac:dyDescent="0.3">
      <c r="A1047" t="s">
        <v>17</v>
      </c>
      <c r="B1047" t="s">
        <v>52</v>
      </c>
      <c r="C1047" t="str">
        <f>VLOOKUP(Table1[[#This Row],[customer_ID]],'Company Names'!A:B,2,0)</f>
        <v>Barrows, Kessler and Howe</v>
      </c>
      <c r="D1047">
        <v>4220885855</v>
      </c>
      <c r="E1047" s="1">
        <v>44500</v>
      </c>
      <c r="F1047" s="1">
        <v>44530</v>
      </c>
      <c r="G1047">
        <v>8767</v>
      </c>
      <c r="H1047">
        <v>1</v>
      </c>
      <c r="I1047" t="str">
        <f>IF(Table1[[#This Row],[disputed]]=1,"Yes","No")</f>
        <v>Yes</v>
      </c>
      <c r="J1047">
        <v>0</v>
      </c>
      <c r="K1047" t="str">
        <f>IF(Table1[[#This Row],[disputed]]=0, "no dispute", IF(Table1[[#This Row],[dispute_loss]]=0, "won","lost"))</f>
        <v>won</v>
      </c>
      <c r="L1047" s="1">
        <v>44535</v>
      </c>
      <c r="M1047">
        <v>35</v>
      </c>
      <c r="N1047">
        <v>5</v>
      </c>
    </row>
    <row r="1048" spans="1:14" x14ac:dyDescent="0.3">
      <c r="A1048" t="s">
        <v>11</v>
      </c>
      <c r="B1048" t="s">
        <v>31</v>
      </c>
      <c r="C1048" t="str">
        <f>VLOOKUP(Table1[[#This Row],[customer_ID]],'Company Names'!A:B,2,0)</f>
        <v>McGlynn, Rutherford and Schiller</v>
      </c>
      <c r="D1048">
        <v>4222838361</v>
      </c>
      <c r="E1048" s="1">
        <v>44085</v>
      </c>
      <c r="F1048" s="1">
        <v>44115</v>
      </c>
      <c r="G1048">
        <v>7418</v>
      </c>
      <c r="H1048">
        <v>0</v>
      </c>
      <c r="I1048" t="str">
        <f>IF(Table1[[#This Row],[disputed]]=1,"Yes","No")</f>
        <v>No</v>
      </c>
      <c r="J1048">
        <v>0</v>
      </c>
      <c r="K1048" t="str">
        <f>IF(Table1[[#This Row],[disputed]]=0, "no dispute", IF(Table1[[#This Row],[dispute_loss]]=0, "won","lost"))</f>
        <v>no dispute</v>
      </c>
      <c r="L1048" s="1">
        <v>44089</v>
      </c>
      <c r="M1048">
        <v>4</v>
      </c>
      <c r="N1048">
        <v>0</v>
      </c>
    </row>
    <row r="1049" spans="1:14" x14ac:dyDescent="0.3">
      <c r="A1049" t="s">
        <v>13</v>
      </c>
      <c r="B1049" t="s">
        <v>104</v>
      </c>
      <c r="C1049" t="str">
        <f>VLOOKUP(Table1[[#This Row],[customer_ID]],'Company Names'!A:B,2,0)</f>
        <v>Little, Konopelski and Hackett</v>
      </c>
      <c r="D1049">
        <v>4232761255</v>
      </c>
      <c r="E1049" s="1">
        <v>44323</v>
      </c>
      <c r="F1049" s="1">
        <v>44353</v>
      </c>
      <c r="G1049">
        <v>5978</v>
      </c>
      <c r="H1049">
        <v>0</v>
      </c>
      <c r="I1049" t="str">
        <f>IF(Table1[[#This Row],[disputed]]=1,"Yes","No")</f>
        <v>No</v>
      </c>
      <c r="J1049">
        <v>0</v>
      </c>
      <c r="K1049" t="str">
        <f>IF(Table1[[#This Row],[disputed]]=0, "no dispute", IF(Table1[[#This Row],[dispute_loss]]=0, "won","lost"))</f>
        <v>no dispute</v>
      </c>
      <c r="L1049" s="1">
        <v>44337</v>
      </c>
      <c r="M1049">
        <v>14</v>
      </c>
      <c r="N1049">
        <v>0</v>
      </c>
    </row>
    <row r="1050" spans="1:14" x14ac:dyDescent="0.3">
      <c r="A1050" t="s">
        <v>13</v>
      </c>
      <c r="B1050" t="s">
        <v>29</v>
      </c>
      <c r="C1050" t="str">
        <f>VLOOKUP(Table1[[#This Row],[customer_ID]],'Company Names'!A:B,2,0)</f>
        <v>O'Conner - Botsford</v>
      </c>
      <c r="D1050">
        <v>4237427511</v>
      </c>
      <c r="E1050" s="1">
        <v>44407</v>
      </c>
      <c r="F1050" s="1">
        <v>44437</v>
      </c>
      <c r="G1050">
        <v>4164</v>
      </c>
      <c r="H1050">
        <v>0</v>
      </c>
      <c r="I1050" t="str">
        <f>IF(Table1[[#This Row],[disputed]]=1,"Yes","No")</f>
        <v>No</v>
      </c>
      <c r="J1050">
        <v>0</v>
      </c>
      <c r="K1050" t="str">
        <f>IF(Table1[[#This Row],[disputed]]=0, "no dispute", IF(Table1[[#This Row],[dispute_loss]]=0, "won","lost"))</f>
        <v>no dispute</v>
      </c>
      <c r="L1050" s="1">
        <v>44435</v>
      </c>
      <c r="M1050">
        <v>28</v>
      </c>
      <c r="N1050">
        <v>0</v>
      </c>
    </row>
    <row r="1051" spans="1:14" x14ac:dyDescent="0.3">
      <c r="A1051" t="s">
        <v>17</v>
      </c>
      <c r="B1051" t="s">
        <v>18</v>
      </c>
      <c r="C1051" t="str">
        <f>VLOOKUP(Table1[[#This Row],[customer_ID]],'Company Names'!A:B,2,0)</f>
        <v>Gislason, Rice and Hilpert</v>
      </c>
      <c r="D1051">
        <v>4240460379</v>
      </c>
      <c r="E1051" s="1">
        <v>43972</v>
      </c>
      <c r="F1051" s="1">
        <v>44002</v>
      </c>
      <c r="G1051">
        <v>5864</v>
      </c>
      <c r="H1051">
        <v>0</v>
      </c>
      <c r="I1051" t="str">
        <f>IF(Table1[[#This Row],[disputed]]=1,"Yes","No")</f>
        <v>No</v>
      </c>
      <c r="J1051">
        <v>0</v>
      </c>
      <c r="K1051" t="str">
        <f>IF(Table1[[#This Row],[disputed]]=0, "no dispute", IF(Table1[[#This Row],[dispute_loss]]=0, "won","lost"))</f>
        <v>no dispute</v>
      </c>
      <c r="L1051" s="1">
        <v>44008</v>
      </c>
      <c r="M1051">
        <v>36</v>
      </c>
      <c r="N1051">
        <v>6</v>
      </c>
    </row>
    <row r="1052" spans="1:14" x14ac:dyDescent="0.3">
      <c r="A1052" t="s">
        <v>13</v>
      </c>
      <c r="B1052" t="s">
        <v>83</v>
      </c>
      <c r="C1052" t="str">
        <f>VLOOKUP(Table1[[#This Row],[customer_ID]],'Company Names'!A:B,2,0)</f>
        <v>Conroy - Friesen</v>
      </c>
      <c r="D1052">
        <v>4240902395</v>
      </c>
      <c r="E1052" s="1">
        <v>43892</v>
      </c>
      <c r="F1052" s="1">
        <v>43922</v>
      </c>
      <c r="G1052">
        <v>6913</v>
      </c>
      <c r="H1052">
        <v>0</v>
      </c>
      <c r="I1052" t="str">
        <f>IF(Table1[[#This Row],[disputed]]=1,"Yes","No")</f>
        <v>No</v>
      </c>
      <c r="J1052">
        <v>0</v>
      </c>
      <c r="K1052" t="str">
        <f>IF(Table1[[#This Row],[disputed]]=0, "no dispute", IF(Table1[[#This Row],[dispute_loss]]=0, "won","lost"))</f>
        <v>no dispute</v>
      </c>
      <c r="L1052" s="1">
        <v>43913</v>
      </c>
      <c r="M1052">
        <v>21</v>
      </c>
      <c r="N1052">
        <v>0</v>
      </c>
    </row>
    <row r="1053" spans="1:14" x14ac:dyDescent="0.3">
      <c r="A1053" t="s">
        <v>17</v>
      </c>
      <c r="B1053" t="s">
        <v>40</v>
      </c>
      <c r="C1053" t="str">
        <f>VLOOKUP(Table1[[#This Row],[customer_ID]],'Company Names'!A:B,2,0)</f>
        <v>Nolan - Bayer</v>
      </c>
      <c r="D1053">
        <v>4242402632</v>
      </c>
      <c r="E1053" s="1">
        <v>43979</v>
      </c>
      <c r="F1053" s="1">
        <v>44009</v>
      </c>
      <c r="G1053">
        <v>3532</v>
      </c>
      <c r="H1053">
        <v>0</v>
      </c>
      <c r="I1053" t="str">
        <f>IF(Table1[[#This Row],[disputed]]=1,"Yes","No")</f>
        <v>No</v>
      </c>
      <c r="J1053">
        <v>0</v>
      </c>
      <c r="K1053" t="str">
        <f>IF(Table1[[#This Row],[disputed]]=0, "no dispute", IF(Table1[[#This Row],[dispute_loss]]=0, "won","lost"))</f>
        <v>no dispute</v>
      </c>
      <c r="L1053" s="1">
        <v>44008</v>
      </c>
      <c r="M1053">
        <v>29</v>
      </c>
      <c r="N1053">
        <v>0</v>
      </c>
    </row>
    <row r="1054" spans="1:14" x14ac:dyDescent="0.3">
      <c r="A1054" t="s">
        <v>22</v>
      </c>
      <c r="B1054" t="s">
        <v>36</v>
      </c>
      <c r="C1054" t="str">
        <f>VLOOKUP(Table1[[#This Row],[customer_ID]],'Company Names'!A:B,2,0)</f>
        <v>Sawayn - Johnson</v>
      </c>
      <c r="D1054">
        <v>4242889718</v>
      </c>
      <c r="E1054" s="1">
        <v>44321</v>
      </c>
      <c r="F1054" s="1">
        <v>44351</v>
      </c>
      <c r="G1054">
        <v>8123</v>
      </c>
      <c r="H1054">
        <v>0</v>
      </c>
      <c r="I1054" t="str">
        <f>IF(Table1[[#This Row],[disputed]]=1,"Yes","No")</f>
        <v>No</v>
      </c>
      <c r="J1054">
        <v>0</v>
      </c>
      <c r="K1054" t="str">
        <f>IF(Table1[[#This Row],[disputed]]=0, "no dispute", IF(Table1[[#This Row],[dispute_loss]]=0, "won","lost"))</f>
        <v>no dispute</v>
      </c>
      <c r="L1054" s="1">
        <v>44367</v>
      </c>
      <c r="M1054">
        <v>46</v>
      </c>
      <c r="N1054">
        <v>16</v>
      </c>
    </row>
    <row r="1055" spans="1:14" x14ac:dyDescent="0.3">
      <c r="A1055" t="s">
        <v>22</v>
      </c>
      <c r="B1055" t="s">
        <v>72</v>
      </c>
      <c r="C1055" t="str">
        <f>VLOOKUP(Table1[[#This Row],[customer_ID]],'Company Names'!A:B,2,0)</f>
        <v>Muller - Hickle</v>
      </c>
      <c r="D1055">
        <v>4249624347</v>
      </c>
      <c r="E1055" s="1">
        <v>44216</v>
      </c>
      <c r="F1055" s="1">
        <v>44246</v>
      </c>
      <c r="G1055">
        <v>5686</v>
      </c>
      <c r="H1055">
        <v>1</v>
      </c>
      <c r="I1055" t="str">
        <f>IF(Table1[[#This Row],[disputed]]=1,"Yes","No")</f>
        <v>Yes</v>
      </c>
      <c r="J1055">
        <v>0</v>
      </c>
      <c r="K1055" t="str">
        <f>IF(Table1[[#This Row],[disputed]]=0, "no dispute", IF(Table1[[#This Row],[dispute_loss]]=0, "won","lost"))</f>
        <v>won</v>
      </c>
      <c r="L1055" s="1">
        <v>44252</v>
      </c>
      <c r="M1055">
        <v>36</v>
      </c>
      <c r="N1055">
        <v>6</v>
      </c>
    </row>
    <row r="1056" spans="1:14" x14ac:dyDescent="0.3">
      <c r="A1056" t="s">
        <v>20</v>
      </c>
      <c r="B1056" t="s">
        <v>107</v>
      </c>
      <c r="C1056" t="str">
        <f>VLOOKUP(Table1[[#This Row],[customer_ID]],'Company Names'!A:B,2,0)</f>
        <v>Ernser Inc</v>
      </c>
      <c r="D1056">
        <v>4255145592</v>
      </c>
      <c r="E1056" s="1">
        <v>43913</v>
      </c>
      <c r="F1056" s="1">
        <v>43943</v>
      </c>
      <c r="G1056">
        <v>1809</v>
      </c>
      <c r="H1056">
        <v>0</v>
      </c>
      <c r="I1056" t="str">
        <f>IF(Table1[[#This Row],[disputed]]=1,"Yes","No")</f>
        <v>No</v>
      </c>
      <c r="J1056">
        <v>0</v>
      </c>
      <c r="K1056" t="str">
        <f>IF(Table1[[#This Row],[disputed]]=0, "no dispute", IF(Table1[[#This Row],[dispute_loss]]=0, "won","lost"))</f>
        <v>no dispute</v>
      </c>
      <c r="L1056" s="1">
        <v>43929</v>
      </c>
      <c r="M1056">
        <v>16</v>
      </c>
      <c r="N1056">
        <v>0</v>
      </c>
    </row>
    <row r="1057" spans="1:14" x14ac:dyDescent="0.3">
      <c r="A1057" t="s">
        <v>22</v>
      </c>
      <c r="B1057" t="s">
        <v>88</v>
      </c>
      <c r="C1057" t="str">
        <f>VLOOKUP(Table1[[#This Row],[customer_ID]],'Company Names'!A:B,2,0)</f>
        <v>Rohan - Carroll</v>
      </c>
      <c r="D1057">
        <v>4259682376</v>
      </c>
      <c r="E1057" s="1">
        <v>44183</v>
      </c>
      <c r="F1057" s="1">
        <v>44213</v>
      </c>
      <c r="G1057">
        <v>2253</v>
      </c>
      <c r="H1057">
        <v>1</v>
      </c>
      <c r="I1057" t="str">
        <f>IF(Table1[[#This Row],[disputed]]=1,"Yes","No")</f>
        <v>Yes</v>
      </c>
      <c r="J1057">
        <v>0</v>
      </c>
      <c r="K1057" t="str">
        <f>IF(Table1[[#This Row],[disputed]]=0, "no dispute", IF(Table1[[#This Row],[dispute_loss]]=0, "won","lost"))</f>
        <v>won</v>
      </c>
      <c r="L1057" s="1">
        <v>44223</v>
      </c>
      <c r="M1057">
        <v>40</v>
      </c>
      <c r="N1057">
        <v>10</v>
      </c>
    </row>
    <row r="1058" spans="1:14" x14ac:dyDescent="0.3">
      <c r="A1058" t="s">
        <v>17</v>
      </c>
      <c r="B1058" t="s">
        <v>18</v>
      </c>
      <c r="C1058" t="str">
        <f>VLOOKUP(Table1[[#This Row],[customer_ID]],'Company Names'!A:B,2,0)</f>
        <v>Gislason, Rice and Hilpert</v>
      </c>
      <c r="D1058">
        <v>4259739726</v>
      </c>
      <c r="E1058" s="1">
        <v>44256</v>
      </c>
      <c r="F1058" s="1">
        <v>44286</v>
      </c>
      <c r="G1058">
        <v>5365</v>
      </c>
      <c r="H1058">
        <v>0</v>
      </c>
      <c r="I1058" t="str">
        <f>IF(Table1[[#This Row],[disputed]]=1,"Yes","No")</f>
        <v>No</v>
      </c>
      <c r="J1058">
        <v>0</v>
      </c>
      <c r="K1058" t="str">
        <f>IF(Table1[[#This Row],[disputed]]=0, "no dispute", IF(Table1[[#This Row],[dispute_loss]]=0, "won","lost"))</f>
        <v>no dispute</v>
      </c>
      <c r="L1058" s="1">
        <v>44273</v>
      </c>
      <c r="M1058">
        <v>17</v>
      </c>
      <c r="N1058">
        <v>0</v>
      </c>
    </row>
    <row r="1059" spans="1:14" x14ac:dyDescent="0.3">
      <c r="A1059" t="s">
        <v>11</v>
      </c>
      <c r="B1059" t="s">
        <v>87</v>
      </c>
      <c r="C1059" t="str">
        <f>VLOOKUP(Table1[[#This Row],[customer_ID]],'Company Names'!A:B,2,0)</f>
        <v>Steuber Inc</v>
      </c>
      <c r="D1059">
        <v>4271825679</v>
      </c>
      <c r="E1059" s="1">
        <v>44195</v>
      </c>
      <c r="F1059" s="1">
        <v>44225</v>
      </c>
      <c r="G1059">
        <v>4885</v>
      </c>
      <c r="H1059">
        <v>0</v>
      </c>
      <c r="I1059" t="str">
        <f>IF(Table1[[#This Row],[disputed]]=1,"Yes","No")</f>
        <v>No</v>
      </c>
      <c r="J1059">
        <v>0</v>
      </c>
      <c r="K1059" t="str">
        <f>IF(Table1[[#This Row],[disputed]]=0, "no dispute", IF(Table1[[#This Row],[dispute_loss]]=0, "won","lost"))</f>
        <v>no dispute</v>
      </c>
      <c r="L1059" s="1">
        <v>44214</v>
      </c>
      <c r="M1059">
        <v>19</v>
      </c>
      <c r="N1059">
        <v>0</v>
      </c>
    </row>
    <row r="1060" spans="1:14" x14ac:dyDescent="0.3">
      <c r="A1060" t="s">
        <v>13</v>
      </c>
      <c r="B1060" t="s">
        <v>27</v>
      </c>
      <c r="C1060" t="str">
        <f>VLOOKUP(Table1[[#This Row],[customer_ID]],'Company Names'!A:B,2,0)</f>
        <v>Ryan Inc</v>
      </c>
      <c r="D1060">
        <v>4274501664</v>
      </c>
      <c r="E1060" s="1">
        <v>43934</v>
      </c>
      <c r="F1060" s="1">
        <v>43964</v>
      </c>
      <c r="G1060">
        <v>8147</v>
      </c>
      <c r="H1060">
        <v>0</v>
      </c>
      <c r="I1060" t="str">
        <f>IF(Table1[[#This Row],[disputed]]=1,"Yes","No")</f>
        <v>No</v>
      </c>
      <c r="J1060">
        <v>0</v>
      </c>
      <c r="K1060" t="str">
        <f>IF(Table1[[#This Row],[disputed]]=0, "no dispute", IF(Table1[[#This Row],[dispute_loss]]=0, "won","lost"))</f>
        <v>no dispute</v>
      </c>
      <c r="L1060" s="1">
        <v>43942</v>
      </c>
      <c r="M1060">
        <v>8</v>
      </c>
      <c r="N1060">
        <v>0</v>
      </c>
    </row>
    <row r="1061" spans="1:14" x14ac:dyDescent="0.3">
      <c r="A1061" t="s">
        <v>20</v>
      </c>
      <c r="B1061" t="s">
        <v>46</v>
      </c>
      <c r="C1061" t="str">
        <f>VLOOKUP(Table1[[#This Row],[customer_ID]],'Company Names'!A:B,2,0)</f>
        <v>Ondricka and Sons</v>
      </c>
      <c r="D1061">
        <v>4276703607</v>
      </c>
      <c r="E1061" s="1">
        <v>44090</v>
      </c>
      <c r="F1061" s="1">
        <v>44120</v>
      </c>
      <c r="G1061">
        <v>2505</v>
      </c>
      <c r="H1061">
        <v>0</v>
      </c>
      <c r="I1061" t="str">
        <f>IF(Table1[[#This Row],[disputed]]=1,"Yes","No")</f>
        <v>No</v>
      </c>
      <c r="J1061">
        <v>0</v>
      </c>
      <c r="K1061" t="str">
        <f>IF(Table1[[#This Row],[disputed]]=0, "no dispute", IF(Table1[[#This Row],[dispute_loss]]=0, "won","lost"))</f>
        <v>no dispute</v>
      </c>
      <c r="L1061" s="1">
        <v>44093</v>
      </c>
      <c r="M1061">
        <v>3</v>
      </c>
      <c r="N1061">
        <v>0</v>
      </c>
    </row>
    <row r="1062" spans="1:14" x14ac:dyDescent="0.3">
      <c r="A1062" t="s">
        <v>20</v>
      </c>
      <c r="B1062" t="s">
        <v>46</v>
      </c>
      <c r="C1062" t="str">
        <f>VLOOKUP(Table1[[#This Row],[customer_ID]],'Company Names'!A:B,2,0)</f>
        <v>Ondricka and Sons</v>
      </c>
      <c r="D1062">
        <v>4293073482</v>
      </c>
      <c r="E1062" s="1">
        <v>43971</v>
      </c>
      <c r="F1062" s="1">
        <v>44001</v>
      </c>
      <c r="G1062">
        <v>3727</v>
      </c>
      <c r="H1062">
        <v>0</v>
      </c>
      <c r="I1062" t="str">
        <f>IF(Table1[[#This Row],[disputed]]=1,"Yes","No")</f>
        <v>No</v>
      </c>
      <c r="J1062">
        <v>0</v>
      </c>
      <c r="K1062" t="str">
        <f>IF(Table1[[#This Row],[disputed]]=0, "no dispute", IF(Table1[[#This Row],[dispute_loss]]=0, "won","lost"))</f>
        <v>no dispute</v>
      </c>
      <c r="L1062" s="1">
        <v>43980</v>
      </c>
      <c r="M1062">
        <v>9</v>
      </c>
      <c r="N1062">
        <v>0</v>
      </c>
    </row>
    <row r="1063" spans="1:14" x14ac:dyDescent="0.3">
      <c r="A1063" t="s">
        <v>13</v>
      </c>
      <c r="B1063" t="s">
        <v>59</v>
      </c>
      <c r="C1063" t="str">
        <f>VLOOKUP(Table1[[#This Row],[customer_ID]],'Company Names'!A:B,2,0)</f>
        <v>Hane - Gleichner</v>
      </c>
      <c r="D1063">
        <v>4294426239</v>
      </c>
      <c r="E1063" s="1">
        <v>44172</v>
      </c>
      <c r="F1063" s="1">
        <v>44202</v>
      </c>
      <c r="G1063">
        <v>6170</v>
      </c>
      <c r="H1063">
        <v>0</v>
      </c>
      <c r="I1063" t="str">
        <f>IF(Table1[[#This Row],[disputed]]=1,"Yes","No")</f>
        <v>No</v>
      </c>
      <c r="J1063">
        <v>0</v>
      </c>
      <c r="K1063" t="str">
        <f>IF(Table1[[#This Row],[disputed]]=0, "no dispute", IF(Table1[[#This Row],[dispute_loss]]=0, "won","lost"))</f>
        <v>no dispute</v>
      </c>
      <c r="L1063" s="1">
        <v>44208</v>
      </c>
      <c r="M1063">
        <v>36</v>
      </c>
      <c r="N1063">
        <v>6</v>
      </c>
    </row>
    <row r="1064" spans="1:14" x14ac:dyDescent="0.3">
      <c r="A1064" t="s">
        <v>11</v>
      </c>
      <c r="B1064" t="s">
        <v>57</v>
      </c>
      <c r="C1064" t="str">
        <f>VLOOKUP(Table1[[#This Row],[customer_ID]],'Company Names'!A:B,2,0)</f>
        <v>Koch LLC</v>
      </c>
      <c r="D1064">
        <v>4297912131</v>
      </c>
      <c r="E1064" s="1">
        <v>43877</v>
      </c>
      <c r="F1064" s="1">
        <v>43907</v>
      </c>
      <c r="G1064">
        <v>7921</v>
      </c>
      <c r="H1064">
        <v>0</v>
      </c>
      <c r="I1064" t="str">
        <f>IF(Table1[[#This Row],[disputed]]=1,"Yes","No")</f>
        <v>No</v>
      </c>
      <c r="J1064">
        <v>0</v>
      </c>
      <c r="K1064" t="str">
        <f>IF(Table1[[#This Row],[disputed]]=0, "no dispute", IF(Table1[[#This Row],[dispute_loss]]=0, "won","lost"))</f>
        <v>no dispute</v>
      </c>
      <c r="L1064" s="1">
        <v>43915</v>
      </c>
      <c r="M1064">
        <v>38</v>
      </c>
      <c r="N1064">
        <v>8</v>
      </c>
    </row>
    <row r="1065" spans="1:14" x14ac:dyDescent="0.3">
      <c r="A1065" t="s">
        <v>13</v>
      </c>
      <c r="B1065" t="s">
        <v>32</v>
      </c>
      <c r="C1065" t="str">
        <f>VLOOKUP(Table1[[#This Row],[customer_ID]],'Company Names'!A:B,2,0)</f>
        <v>Nolan Group</v>
      </c>
      <c r="D1065">
        <v>4303435021</v>
      </c>
      <c r="E1065" s="1">
        <v>44182</v>
      </c>
      <c r="F1065" s="1">
        <v>44212</v>
      </c>
      <c r="G1065">
        <v>4245</v>
      </c>
      <c r="H1065">
        <v>0</v>
      </c>
      <c r="I1065" t="str">
        <f>IF(Table1[[#This Row],[disputed]]=1,"Yes","No")</f>
        <v>No</v>
      </c>
      <c r="J1065">
        <v>0</v>
      </c>
      <c r="K1065" t="str">
        <f>IF(Table1[[#This Row],[disputed]]=0, "no dispute", IF(Table1[[#This Row],[dispute_loss]]=0, "won","lost"))</f>
        <v>no dispute</v>
      </c>
      <c r="L1065" s="1">
        <v>44196</v>
      </c>
      <c r="M1065">
        <v>14</v>
      </c>
      <c r="N1065">
        <v>0</v>
      </c>
    </row>
    <row r="1066" spans="1:14" x14ac:dyDescent="0.3">
      <c r="A1066" t="s">
        <v>13</v>
      </c>
      <c r="B1066" t="s">
        <v>56</v>
      </c>
      <c r="C1066" t="str">
        <f>VLOOKUP(Table1[[#This Row],[customer_ID]],'Company Names'!A:B,2,0)</f>
        <v>Nader - Dooley</v>
      </c>
      <c r="D1066">
        <v>4519358354</v>
      </c>
      <c r="E1066" s="1">
        <v>44130</v>
      </c>
      <c r="F1066" s="1">
        <v>44160</v>
      </c>
      <c r="G1066">
        <v>4925</v>
      </c>
      <c r="H1066">
        <v>1</v>
      </c>
      <c r="I1066" t="str">
        <f>IF(Table1[[#This Row],[disputed]]=1,"Yes","No")</f>
        <v>Yes</v>
      </c>
      <c r="J1066">
        <v>1</v>
      </c>
      <c r="K1066" t="str">
        <f>IF(Table1[[#This Row],[disputed]]=0, "no dispute", IF(Table1[[#This Row],[dispute_loss]]=0, "won","lost"))</f>
        <v>lost</v>
      </c>
      <c r="L1066" s="1">
        <v>44149</v>
      </c>
      <c r="M1066">
        <v>19</v>
      </c>
      <c r="N1066">
        <v>0</v>
      </c>
    </row>
    <row r="1067" spans="1:14" x14ac:dyDescent="0.3">
      <c r="A1067" t="s">
        <v>11</v>
      </c>
      <c r="B1067" t="s">
        <v>114</v>
      </c>
      <c r="C1067" t="str">
        <f>VLOOKUP(Table1[[#This Row],[customer_ID]],'Company Names'!A:B,2,0)</f>
        <v>Davis and Sons</v>
      </c>
      <c r="D1067">
        <v>4308058609</v>
      </c>
      <c r="E1067" s="1">
        <v>44337</v>
      </c>
      <c r="F1067" s="1">
        <v>44367</v>
      </c>
      <c r="G1067">
        <v>6142</v>
      </c>
      <c r="H1067">
        <v>0</v>
      </c>
      <c r="I1067" t="str">
        <f>IF(Table1[[#This Row],[disputed]]=1,"Yes","No")</f>
        <v>No</v>
      </c>
      <c r="J1067">
        <v>0</v>
      </c>
      <c r="K1067" t="str">
        <f>IF(Table1[[#This Row],[disputed]]=0, "no dispute", IF(Table1[[#This Row],[dispute_loss]]=0, "won","lost"))</f>
        <v>no dispute</v>
      </c>
      <c r="L1067" s="1">
        <v>44358</v>
      </c>
      <c r="M1067">
        <v>21</v>
      </c>
      <c r="N1067">
        <v>0</v>
      </c>
    </row>
    <row r="1068" spans="1:14" x14ac:dyDescent="0.3">
      <c r="A1068" t="s">
        <v>13</v>
      </c>
      <c r="B1068" t="s">
        <v>41</v>
      </c>
      <c r="C1068" t="str">
        <f>VLOOKUP(Table1[[#This Row],[customer_ID]],'Company Names'!A:B,2,0)</f>
        <v>Stanton, Labadie and Roberts</v>
      </c>
      <c r="D1068">
        <v>1380765648</v>
      </c>
      <c r="E1068" s="1">
        <v>44075</v>
      </c>
      <c r="F1068" s="1">
        <v>44105</v>
      </c>
      <c r="G1068">
        <v>7010</v>
      </c>
      <c r="H1068">
        <v>1</v>
      </c>
      <c r="I1068" t="str">
        <f>IF(Table1[[#This Row],[disputed]]=1,"Yes","No")</f>
        <v>Yes</v>
      </c>
      <c r="J1068">
        <v>0</v>
      </c>
      <c r="K1068" t="str">
        <f>IF(Table1[[#This Row],[disputed]]=0, "no dispute", IF(Table1[[#This Row],[dispute_loss]]=0, "won","lost"))</f>
        <v>won</v>
      </c>
      <c r="L1068" s="1">
        <v>44120</v>
      </c>
      <c r="M1068">
        <v>45</v>
      </c>
      <c r="N1068">
        <v>15</v>
      </c>
    </row>
    <row r="1069" spans="1:14" x14ac:dyDescent="0.3">
      <c r="A1069" t="s">
        <v>20</v>
      </c>
      <c r="B1069" t="s">
        <v>21</v>
      </c>
      <c r="C1069" t="str">
        <f>VLOOKUP(Table1[[#This Row],[customer_ID]],'Company Names'!A:B,2,0)</f>
        <v>Turner and Sons</v>
      </c>
      <c r="D1069">
        <v>4318635686</v>
      </c>
      <c r="E1069" s="1">
        <v>44276</v>
      </c>
      <c r="F1069" s="1">
        <v>44306</v>
      </c>
      <c r="G1069">
        <v>9250</v>
      </c>
      <c r="H1069">
        <v>0</v>
      </c>
      <c r="I1069" t="str">
        <f>IF(Table1[[#This Row],[disputed]]=1,"Yes","No")</f>
        <v>No</v>
      </c>
      <c r="J1069">
        <v>0</v>
      </c>
      <c r="K1069" t="str">
        <f>IF(Table1[[#This Row],[disputed]]=0, "no dispute", IF(Table1[[#This Row],[dispute_loss]]=0, "won","lost"))</f>
        <v>no dispute</v>
      </c>
      <c r="L1069" s="1">
        <v>44312</v>
      </c>
      <c r="M1069">
        <v>36</v>
      </c>
      <c r="N1069">
        <v>6</v>
      </c>
    </row>
    <row r="1070" spans="1:14" x14ac:dyDescent="0.3">
      <c r="A1070" t="s">
        <v>13</v>
      </c>
      <c r="B1070" t="s">
        <v>35</v>
      </c>
      <c r="C1070" t="str">
        <f>VLOOKUP(Table1[[#This Row],[customer_ID]],'Company Names'!A:B,2,0)</f>
        <v>Ebert Group</v>
      </c>
      <c r="D1070">
        <v>4320746005</v>
      </c>
      <c r="E1070" s="1">
        <v>44162</v>
      </c>
      <c r="F1070" s="1">
        <v>44192</v>
      </c>
      <c r="G1070">
        <v>7061</v>
      </c>
      <c r="H1070">
        <v>0</v>
      </c>
      <c r="I1070" t="str">
        <f>IF(Table1[[#This Row],[disputed]]=1,"Yes","No")</f>
        <v>No</v>
      </c>
      <c r="J1070">
        <v>0</v>
      </c>
      <c r="K1070" t="str">
        <f>IF(Table1[[#This Row],[disputed]]=0, "no dispute", IF(Table1[[#This Row],[dispute_loss]]=0, "won","lost"))</f>
        <v>no dispute</v>
      </c>
      <c r="L1070" s="1">
        <v>44183</v>
      </c>
      <c r="M1070">
        <v>21</v>
      </c>
      <c r="N1070">
        <v>0</v>
      </c>
    </row>
    <row r="1071" spans="1:14" x14ac:dyDescent="0.3">
      <c r="A1071" t="s">
        <v>11</v>
      </c>
      <c r="B1071" t="s">
        <v>54</v>
      </c>
      <c r="C1071" t="str">
        <f>VLOOKUP(Table1[[#This Row],[customer_ID]],'Company Names'!A:B,2,0)</f>
        <v>Emmerich - Swift</v>
      </c>
      <c r="D1071">
        <v>4325243093</v>
      </c>
      <c r="E1071" s="1">
        <v>44018</v>
      </c>
      <c r="F1071" s="1">
        <v>44048</v>
      </c>
      <c r="G1071">
        <v>5280</v>
      </c>
      <c r="H1071">
        <v>0</v>
      </c>
      <c r="I1071" t="str">
        <f>IF(Table1[[#This Row],[disputed]]=1,"Yes","No")</f>
        <v>No</v>
      </c>
      <c r="J1071">
        <v>0</v>
      </c>
      <c r="K1071" t="str">
        <f>IF(Table1[[#This Row],[disputed]]=0, "no dispute", IF(Table1[[#This Row],[dispute_loss]]=0, "won","lost"))</f>
        <v>no dispute</v>
      </c>
      <c r="L1071" s="1">
        <v>44034</v>
      </c>
      <c r="M1071">
        <v>16</v>
      </c>
      <c r="N1071">
        <v>0</v>
      </c>
    </row>
    <row r="1072" spans="1:14" x14ac:dyDescent="0.3">
      <c r="A1072" t="s">
        <v>22</v>
      </c>
      <c r="B1072" t="s">
        <v>24</v>
      </c>
      <c r="C1072" t="str">
        <f>VLOOKUP(Table1[[#This Row],[customer_ID]],'Company Names'!A:B,2,0)</f>
        <v>Turcotte, Wolff and Lynch</v>
      </c>
      <c r="D1072">
        <v>4325495498</v>
      </c>
      <c r="E1072" s="1">
        <v>44208</v>
      </c>
      <c r="F1072" s="1">
        <v>44238</v>
      </c>
      <c r="G1072">
        <v>6926</v>
      </c>
      <c r="H1072">
        <v>0</v>
      </c>
      <c r="I1072" t="str">
        <f>IF(Table1[[#This Row],[disputed]]=1,"Yes","No")</f>
        <v>No</v>
      </c>
      <c r="J1072">
        <v>0</v>
      </c>
      <c r="K1072" t="str">
        <f>IF(Table1[[#This Row],[disputed]]=0, "no dispute", IF(Table1[[#This Row],[dispute_loss]]=0, "won","lost"))</f>
        <v>no dispute</v>
      </c>
      <c r="L1072" s="1">
        <v>44243</v>
      </c>
      <c r="M1072">
        <v>35</v>
      </c>
      <c r="N1072">
        <v>5</v>
      </c>
    </row>
    <row r="1073" spans="1:14" x14ac:dyDescent="0.3">
      <c r="A1073" t="s">
        <v>22</v>
      </c>
      <c r="B1073" t="s">
        <v>72</v>
      </c>
      <c r="C1073" t="str">
        <f>VLOOKUP(Table1[[#This Row],[customer_ID]],'Company Names'!A:B,2,0)</f>
        <v>Muller - Hickle</v>
      </c>
      <c r="D1073">
        <v>4326179452</v>
      </c>
      <c r="E1073" s="1">
        <v>44154</v>
      </c>
      <c r="F1073" s="1">
        <v>44184</v>
      </c>
      <c r="G1073">
        <v>2762</v>
      </c>
      <c r="H1073">
        <v>1</v>
      </c>
      <c r="I1073" t="str">
        <f>IF(Table1[[#This Row],[disputed]]=1,"Yes","No")</f>
        <v>Yes</v>
      </c>
      <c r="J1073">
        <v>0</v>
      </c>
      <c r="K1073" t="str">
        <f>IF(Table1[[#This Row],[disputed]]=0, "no dispute", IF(Table1[[#This Row],[dispute_loss]]=0, "won","lost"))</f>
        <v>won</v>
      </c>
      <c r="L1073" s="1">
        <v>44187</v>
      </c>
      <c r="M1073">
        <v>33</v>
      </c>
      <c r="N1073">
        <v>3</v>
      </c>
    </row>
    <row r="1074" spans="1:14" x14ac:dyDescent="0.3">
      <c r="A1074" t="s">
        <v>13</v>
      </c>
      <c r="B1074" t="s">
        <v>84</v>
      </c>
      <c r="C1074" t="str">
        <f>VLOOKUP(Table1[[#This Row],[customer_ID]],'Company Names'!A:B,2,0)</f>
        <v>Schultz, Wiegand and Kling</v>
      </c>
      <c r="D1074">
        <v>4329916813</v>
      </c>
      <c r="E1074" s="1">
        <v>44152</v>
      </c>
      <c r="F1074" s="1">
        <v>44182</v>
      </c>
      <c r="G1074">
        <v>6385</v>
      </c>
      <c r="H1074">
        <v>0</v>
      </c>
      <c r="I1074" t="str">
        <f>IF(Table1[[#This Row],[disputed]]=1,"Yes","No")</f>
        <v>No</v>
      </c>
      <c r="J1074">
        <v>0</v>
      </c>
      <c r="K1074" t="str">
        <f>IF(Table1[[#This Row],[disputed]]=0, "no dispute", IF(Table1[[#This Row],[dispute_loss]]=0, "won","lost"))</f>
        <v>no dispute</v>
      </c>
      <c r="L1074" s="1">
        <v>44177</v>
      </c>
      <c r="M1074">
        <v>25</v>
      </c>
      <c r="N1074">
        <v>0</v>
      </c>
    </row>
    <row r="1075" spans="1:14" x14ac:dyDescent="0.3">
      <c r="A1075" t="s">
        <v>11</v>
      </c>
      <c r="B1075" t="s">
        <v>45</v>
      </c>
      <c r="C1075" t="str">
        <f>VLOOKUP(Table1[[#This Row],[customer_ID]],'Company Names'!A:B,2,0)</f>
        <v>Bosco and Sons</v>
      </c>
      <c r="D1075">
        <v>4336863090</v>
      </c>
      <c r="E1075" s="1">
        <v>43841</v>
      </c>
      <c r="F1075" s="1">
        <v>43871</v>
      </c>
      <c r="G1075">
        <v>7306</v>
      </c>
      <c r="H1075">
        <v>1</v>
      </c>
      <c r="I1075" t="str">
        <f>IF(Table1[[#This Row],[disputed]]=1,"Yes","No")</f>
        <v>Yes</v>
      </c>
      <c r="J1075">
        <v>0</v>
      </c>
      <c r="K1075" t="str">
        <f>IF(Table1[[#This Row],[disputed]]=0, "no dispute", IF(Table1[[#This Row],[dispute_loss]]=0, "won","lost"))</f>
        <v>won</v>
      </c>
      <c r="L1075" s="1">
        <v>43867</v>
      </c>
      <c r="M1075">
        <v>26</v>
      </c>
      <c r="N1075">
        <v>0</v>
      </c>
    </row>
    <row r="1076" spans="1:14" x14ac:dyDescent="0.3">
      <c r="A1076" t="s">
        <v>22</v>
      </c>
      <c r="B1076" t="s">
        <v>99</v>
      </c>
      <c r="C1076" t="str">
        <f>VLOOKUP(Table1[[#This Row],[customer_ID]],'Company Names'!A:B,2,0)</f>
        <v>Durgan - Hamill</v>
      </c>
      <c r="D1076">
        <v>4346922316</v>
      </c>
      <c r="E1076" s="1">
        <v>44243</v>
      </c>
      <c r="F1076" s="1">
        <v>44273</v>
      </c>
      <c r="G1076">
        <v>7828</v>
      </c>
      <c r="H1076">
        <v>0</v>
      </c>
      <c r="I1076" t="str">
        <f>IF(Table1[[#This Row],[disputed]]=1,"Yes","No")</f>
        <v>No</v>
      </c>
      <c r="J1076">
        <v>0</v>
      </c>
      <c r="K1076" t="str">
        <f>IF(Table1[[#This Row],[disputed]]=0, "no dispute", IF(Table1[[#This Row],[dispute_loss]]=0, "won","lost"))</f>
        <v>no dispute</v>
      </c>
      <c r="L1076" s="1">
        <v>44269</v>
      </c>
      <c r="M1076">
        <v>26</v>
      </c>
      <c r="N1076">
        <v>0</v>
      </c>
    </row>
    <row r="1077" spans="1:14" x14ac:dyDescent="0.3">
      <c r="A1077" t="s">
        <v>13</v>
      </c>
      <c r="B1077" t="s">
        <v>68</v>
      </c>
      <c r="C1077" t="str">
        <f>VLOOKUP(Table1[[#This Row],[customer_ID]],'Company Names'!A:B,2,0)</f>
        <v>West - Rogahn</v>
      </c>
      <c r="D1077">
        <v>9704617693</v>
      </c>
      <c r="E1077" s="1">
        <v>44131</v>
      </c>
      <c r="F1077" s="1">
        <v>44161</v>
      </c>
      <c r="G1077">
        <v>7234</v>
      </c>
      <c r="H1077">
        <v>1</v>
      </c>
      <c r="I1077" t="str">
        <f>IF(Table1[[#This Row],[disputed]]=1,"Yes","No")</f>
        <v>Yes</v>
      </c>
      <c r="J1077">
        <v>1</v>
      </c>
      <c r="K1077" t="str">
        <f>IF(Table1[[#This Row],[disputed]]=0, "no dispute", IF(Table1[[#This Row],[dispute_loss]]=0, "won","lost"))</f>
        <v>lost</v>
      </c>
      <c r="L1077" s="1">
        <v>44168</v>
      </c>
      <c r="M1077">
        <v>37</v>
      </c>
      <c r="N1077">
        <v>7</v>
      </c>
    </row>
    <row r="1078" spans="1:14" x14ac:dyDescent="0.3">
      <c r="A1078" t="s">
        <v>17</v>
      </c>
      <c r="B1078" t="s">
        <v>18</v>
      </c>
      <c r="C1078" t="str">
        <f>VLOOKUP(Table1[[#This Row],[customer_ID]],'Company Names'!A:B,2,0)</f>
        <v>Gislason, Rice and Hilpert</v>
      </c>
      <c r="D1078">
        <v>4360072261</v>
      </c>
      <c r="E1078" s="1">
        <v>44099</v>
      </c>
      <c r="F1078" s="1">
        <v>44129</v>
      </c>
      <c r="G1078">
        <v>3604</v>
      </c>
      <c r="H1078">
        <v>0</v>
      </c>
      <c r="I1078" t="str">
        <f>IF(Table1[[#This Row],[disputed]]=1,"Yes","No")</f>
        <v>No</v>
      </c>
      <c r="J1078">
        <v>0</v>
      </c>
      <c r="K1078" t="str">
        <f>IF(Table1[[#This Row],[disputed]]=0, "no dispute", IF(Table1[[#This Row],[dispute_loss]]=0, "won","lost"))</f>
        <v>no dispute</v>
      </c>
      <c r="L1078" s="1">
        <v>44126</v>
      </c>
      <c r="M1078">
        <v>27</v>
      </c>
      <c r="N1078">
        <v>0</v>
      </c>
    </row>
    <row r="1079" spans="1:14" x14ac:dyDescent="0.3">
      <c r="A1079" t="s">
        <v>22</v>
      </c>
      <c r="B1079" t="s">
        <v>36</v>
      </c>
      <c r="C1079" t="str">
        <f>VLOOKUP(Table1[[#This Row],[customer_ID]],'Company Names'!A:B,2,0)</f>
        <v>Sawayn - Johnson</v>
      </c>
      <c r="D1079">
        <v>4364390277</v>
      </c>
      <c r="E1079" s="1">
        <v>44108</v>
      </c>
      <c r="F1079" s="1">
        <v>44138</v>
      </c>
      <c r="G1079">
        <v>9452</v>
      </c>
      <c r="H1079">
        <v>1</v>
      </c>
      <c r="I1079" t="str">
        <f>IF(Table1[[#This Row],[disputed]]=1,"Yes","No")</f>
        <v>Yes</v>
      </c>
      <c r="J1079">
        <v>1</v>
      </c>
      <c r="K1079" t="str">
        <f>IF(Table1[[#This Row],[disputed]]=0, "no dispute", IF(Table1[[#This Row],[dispute_loss]]=0, "won","lost"))</f>
        <v>lost</v>
      </c>
      <c r="L1079" s="1">
        <v>44162</v>
      </c>
      <c r="M1079">
        <v>54</v>
      </c>
      <c r="N1079">
        <v>24</v>
      </c>
    </row>
    <row r="1080" spans="1:14" x14ac:dyDescent="0.3">
      <c r="A1080" t="s">
        <v>11</v>
      </c>
      <c r="B1080" t="s">
        <v>105</v>
      </c>
      <c r="C1080" t="str">
        <f>VLOOKUP(Table1[[#This Row],[customer_ID]],'Company Names'!A:B,2,0)</f>
        <v>Terry - Johns</v>
      </c>
      <c r="D1080">
        <v>4365495636</v>
      </c>
      <c r="E1080" s="1">
        <v>44286</v>
      </c>
      <c r="F1080" s="1">
        <v>44316</v>
      </c>
      <c r="G1080">
        <v>7544</v>
      </c>
      <c r="H1080">
        <v>0</v>
      </c>
      <c r="I1080" t="str">
        <f>IF(Table1[[#This Row],[disputed]]=1,"Yes","No")</f>
        <v>No</v>
      </c>
      <c r="J1080">
        <v>0</v>
      </c>
      <c r="K1080" t="str">
        <f>IF(Table1[[#This Row],[disputed]]=0, "no dispute", IF(Table1[[#This Row],[dispute_loss]]=0, "won","lost"))</f>
        <v>no dispute</v>
      </c>
      <c r="L1080" s="1">
        <v>44314</v>
      </c>
      <c r="M1080">
        <v>28</v>
      </c>
      <c r="N1080">
        <v>0</v>
      </c>
    </row>
    <row r="1081" spans="1:14" x14ac:dyDescent="0.3">
      <c r="A1081" t="s">
        <v>20</v>
      </c>
      <c r="B1081" t="s">
        <v>43</v>
      </c>
      <c r="C1081" t="str">
        <f>VLOOKUP(Table1[[#This Row],[customer_ID]],'Company Names'!A:B,2,0)</f>
        <v>Spinka, Bogisich and Pouros</v>
      </c>
      <c r="D1081">
        <v>4369910958</v>
      </c>
      <c r="E1081" s="1">
        <v>44504</v>
      </c>
      <c r="F1081" s="1">
        <v>44534</v>
      </c>
      <c r="G1081">
        <v>3262</v>
      </c>
      <c r="H1081">
        <v>0</v>
      </c>
      <c r="I1081" t="str">
        <f>IF(Table1[[#This Row],[disputed]]=1,"Yes","No")</f>
        <v>No</v>
      </c>
      <c r="J1081">
        <v>0</v>
      </c>
      <c r="K1081" t="str">
        <f>IF(Table1[[#This Row],[disputed]]=0, "no dispute", IF(Table1[[#This Row],[dispute_loss]]=0, "won","lost"))</f>
        <v>no dispute</v>
      </c>
      <c r="L1081" s="1">
        <v>44505</v>
      </c>
      <c r="M1081">
        <v>1</v>
      </c>
      <c r="N1081">
        <v>0</v>
      </c>
    </row>
    <row r="1082" spans="1:14" x14ac:dyDescent="0.3">
      <c r="A1082" t="s">
        <v>20</v>
      </c>
      <c r="B1082" t="s">
        <v>25</v>
      </c>
      <c r="C1082" t="str">
        <f>VLOOKUP(Table1[[#This Row],[customer_ID]],'Company Names'!A:B,2,0)</f>
        <v>Homenick - Tromp</v>
      </c>
      <c r="D1082">
        <v>4371325400</v>
      </c>
      <c r="E1082" s="1">
        <v>44229</v>
      </c>
      <c r="F1082" s="1">
        <v>44259</v>
      </c>
      <c r="G1082">
        <v>2460</v>
      </c>
      <c r="H1082">
        <v>0</v>
      </c>
      <c r="I1082" t="str">
        <f>IF(Table1[[#This Row],[disputed]]=1,"Yes","No")</f>
        <v>No</v>
      </c>
      <c r="J1082">
        <v>0</v>
      </c>
      <c r="K1082" t="str">
        <f>IF(Table1[[#This Row],[disputed]]=0, "no dispute", IF(Table1[[#This Row],[dispute_loss]]=0, "won","lost"))</f>
        <v>no dispute</v>
      </c>
      <c r="L1082" s="1">
        <v>44244</v>
      </c>
      <c r="M1082">
        <v>15</v>
      </c>
      <c r="N1082">
        <v>0</v>
      </c>
    </row>
    <row r="1083" spans="1:14" x14ac:dyDescent="0.3">
      <c r="A1083" t="s">
        <v>13</v>
      </c>
      <c r="B1083" t="s">
        <v>95</v>
      </c>
      <c r="C1083" t="str">
        <f>VLOOKUP(Table1[[#This Row],[customer_ID]],'Company Names'!A:B,2,0)</f>
        <v>Rempel - Morar</v>
      </c>
      <c r="D1083">
        <v>4371434034</v>
      </c>
      <c r="E1083" s="1">
        <v>43884</v>
      </c>
      <c r="F1083" s="1">
        <v>43914</v>
      </c>
      <c r="G1083">
        <v>8308</v>
      </c>
      <c r="H1083">
        <v>0</v>
      </c>
      <c r="I1083" t="str">
        <f>IF(Table1[[#This Row],[disputed]]=1,"Yes","No")</f>
        <v>No</v>
      </c>
      <c r="J1083">
        <v>0</v>
      </c>
      <c r="K1083" t="str">
        <f>IF(Table1[[#This Row],[disputed]]=0, "no dispute", IF(Table1[[#This Row],[dispute_loss]]=0, "won","lost"))</f>
        <v>no dispute</v>
      </c>
      <c r="L1083" s="1">
        <v>43926</v>
      </c>
      <c r="M1083">
        <v>42</v>
      </c>
      <c r="N1083">
        <v>12</v>
      </c>
    </row>
    <row r="1084" spans="1:14" x14ac:dyDescent="0.3">
      <c r="A1084" t="s">
        <v>20</v>
      </c>
      <c r="B1084" t="s">
        <v>81</v>
      </c>
      <c r="C1084" t="str">
        <f>VLOOKUP(Table1[[#This Row],[customer_ID]],'Company Names'!A:B,2,0)</f>
        <v>Rowe and Sons</v>
      </c>
      <c r="D1084">
        <v>4373510378</v>
      </c>
      <c r="E1084" s="1">
        <v>43936</v>
      </c>
      <c r="F1084" s="1">
        <v>43966</v>
      </c>
      <c r="G1084">
        <v>3885</v>
      </c>
      <c r="H1084">
        <v>0</v>
      </c>
      <c r="I1084" t="str">
        <f>IF(Table1[[#This Row],[disputed]]=1,"Yes","No")</f>
        <v>No</v>
      </c>
      <c r="J1084">
        <v>0</v>
      </c>
      <c r="K1084" t="str">
        <f>IF(Table1[[#This Row],[disputed]]=0, "no dispute", IF(Table1[[#This Row],[dispute_loss]]=0, "won","lost"))</f>
        <v>no dispute</v>
      </c>
      <c r="L1084" s="1">
        <v>43944</v>
      </c>
      <c r="M1084">
        <v>8</v>
      </c>
      <c r="N1084">
        <v>0</v>
      </c>
    </row>
    <row r="1085" spans="1:14" x14ac:dyDescent="0.3">
      <c r="A1085" t="s">
        <v>17</v>
      </c>
      <c r="B1085" t="s">
        <v>18</v>
      </c>
      <c r="C1085" t="str">
        <f>VLOOKUP(Table1[[#This Row],[customer_ID]],'Company Names'!A:B,2,0)</f>
        <v>Gislason, Rice and Hilpert</v>
      </c>
      <c r="D1085">
        <v>4380014151</v>
      </c>
      <c r="E1085" s="1">
        <v>44281</v>
      </c>
      <c r="F1085" s="1">
        <v>44311</v>
      </c>
      <c r="G1085">
        <v>9265</v>
      </c>
      <c r="H1085">
        <v>1</v>
      </c>
      <c r="I1085" t="str">
        <f>IF(Table1[[#This Row],[disputed]]=1,"Yes","No")</f>
        <v>Yes</v>
      </c>
      <c r="J1085">
        <v>0</v>
      </c>
      <c r="K1085" t="str">
        <f>IF(Table1[[#This Row],[disputed]]=0, "no dispute", IF(Table1[[#This Row],[dispute_loss]]=0, "won","lost"))</f>
        <v>won</v>
      </c>
      <c r="L1085" s="1">
        <v>44312</v>
      </c>
      <c r="M1085">
        <v>31</v>
      </c>
      <c r="N1085">
        <v>1</v>
      </c>
    </row>
    <row r="1086" spans="1:14" x14ac:dyDescent="0.3">
      <c r="A1086" t="s">
        <v>22</v>
      </c>
      <c r="B1086" t="s">
        <v>53</v>
      </c>
      <c r="C1086" t="str">
        <f>VLOOKUP(Table1[[#This Row],[customer_ID]],'Company Names'!A:B,2,0)</f>
        <v>Balistreri - Barrows</v>
      </c>
      <c r="D1086">
        <v>4381512590</v>
      </c>
      <c r="E1086" s="1">
        <v>44502</v>
      </c>
      <c r="F1086" s="1">
        <v>44532</v>
      </c>
      <c r="G1086">
        <v>6828</v>
      </c>
      <c r="H1086">
        <v>0</v>
      </c>
      <c r="I1086" t="str">
        <f>IF(Table1[[#This Row],[disputed]]=1,"Yes","No")</f>
        <v>No</v>
      </c>
      <c r="J1086">
        <v>0</v>
      </c>
      <c r="K1086" t="str">
        <f>IF(Table1[[#This Row],[disputed]]=0, "no dispute", IF(Table1[[#This Row],[dispute_loss]]=0, "won","lost"))</f>
        <v>no dispute</v>
      </c>
      <c r="L1086" s="1">
        <v>44536</v>
      </c>
      <c r="M1086">
        <v>34</v>
      </c>
      <c r="N1086">
        <v>4</v>
      </c>
    </row>
    <row r="1087" spans="1:14" x14ac:dyDescent="0.3">
      <c r="A1087" t="s">
        <v>22</v>
      </c>
      <c r="B1087" t="s">
        <v>86</v>
      </c>
      <c r="C1087" t="str">
        <f>VLOOKUP(Table1[[#This Row],[customer_ID]],'Company Names'!A:B,2,0)</f>
        <v>Langosh - Luettgen</v>
      </c>
      <c r="D1087">
        <v>4384814254</v>
      </c>
      <c r="E1087" s="1">
        <v>44316</v>
      </c>
      <c r="F1087" s="1">
        <v>44346</v>
      </c>
      <c r="G1087">
        <v>2734</v>
      </c>
      <c r="H1087">
        <v>0</v>
      </c>
      <c r="I1087" t="str">
        <f>IF(Table1[[#This Row],[disputed]]=1,"Yes","No")</f>
        <v>No</v>
      </c>
      <c r="J1087">
        <v>0</v>
      </c>
      <c r="K1087" t="str">
        <f>IF(Table1[[#This Row],[disputed]]=0, "no dispute", IF(Table1[[#This Row],[dispute_loss]]=0, "won","lost"))</f>
        <v>no dispute</v>
      </c>
      <c r="L1087" s="1">
        <v>44326</v>
      </c>
      <c r="M1087">
        <v>10</v>
      </c>
      <c r="N1087">
        <v>0</v>
      </c>
    </row>
    <row r="1088" spans="1:14" x14ac:dyDescent="0.3">
      <c r="A1088" t="s">
        <v>20</v>
      </c>
      <c r="B1088" t="s">
        <v>69</v>
      </c>
      <c r="C1088" t="str">
        <f>VLOOKUP(Table1[[#This Row],[customer_ID]],'Company Names'!A:B,2,0)</f>
        <v>Kulas, Mante and Reichert</v>
      </c>
      <c r="D1088">
        <v>4386748004</v>
      </c>
      <c r="E1088" s="1">
        <v>44214</v>
      </c>
      <c r="F1088" s="1">
        <v>44244</v>
      </c>
      <c r="G1088">
        <v>7229</v>
      </c>
      <c r="H1088">
        <v>0</v>
      </c>
      <c r="I1088" t="str">
        <f>IF(Table1[[#This Row],[disputed]]=1,"Yes","No")</f>
        <v>No</v>
      </c>
      <c r="J1088">
        <v>0</v>
      </c>
      <c r="K1088" t="str">
        <f>IF(Table1[[#This Row],[disputed]]=0, "no dispute", IF(Table1[[#This Row],[dispute_loss]]=0, "won","lost"))</f>
        <v>no dispute</v>
      </c>
      <c r="L1088" s="1">
        <v>44246</v>
      </c>
      <c r="M1088">
        <v>32</v>
      </c>
      <c r="N1088">
        <v>2</v>
      </c>
    </row>
    <row r="1089" spans="1:14" x14ac:dyDescent="0.3">
      <c r="A1089" t="s">
        <v>11</v>
      </c>
      <c r="B1089" t="s">
        <v>44</v>
      </c>
      <c r="C1089" t="str">
        <f>VLOOKUP(Table1[[#This Row],[customer_ID]],'Company Names'!A:B,2,0)</f>
        <v>Pacocha Inc</v>
      </c>
      <c r="D1089">
        <v>4392918366</v>
      </c>
      <c r="E1089" s="1">
        <v>43900</v>
      </c>
      <c r="F1089" s="1">
        <v>43930</v>
      </c>
      <c r="G1089">
        <v>8187</v>
      </c>
      <c r="H1089">
        <v>0</v>
      </c>
      <c r="I1089" t="str">
        <f>IF(Table1[[#This Row],[disputed]]=1,"Yes","No")</f>
        <v>No</v>
      </c>
      <c r="J1089">
        <v>0</v>
      </c>
      <c r="K1089" t="str">
        <f>IF(Table1[[#This Row],[disputed]]=0, "no dispute", IF(Table1[[#This Row],[dispute_loss]]=0, "won","lost"))</f>
        <v>no dispute</v>
      </c>
      <c r="L1089" s="1">
        <v>43925</v>
      </c>
      <c r="M1089">
        <v>25</v>
      </c>
      <c r="N1089">
        <v>0</v>
      </c>
    </row>
    <row r="1090" spans="1:14" x14ac:dyDescent="0.3">
      <c r="A1090" t="s">
        <v>17</v>
      </c>
      <c r="B1090" t="s">
        <v>101</v>
      </c>
      <c r="C1090" t="str">
        <f>VLOOKUP(Table1[[#This Row],[customer_ID]],'Company Names'!A:B,2,0)</f>
        <v>Daugherty LLC</v>
      </c>
      <c r="D1090">
        <v>4395512737</v>
      </c>
      <c r="E1090" s="1">
        <v>44413</v>
      </c>
      <c r="F1090" s="1">
        <v>44443</v>
      </c>
      <c r="G1090">
        <v>7213</v>
      </c>
      <c r="H1090">
        <v>1</v>
      </c>
      <c r="I1090" t="str">
        <f>IF(Table1[[#This Row],[disputed]]=1,"Yes","No")</f>
        <v>Yes</v>
      </c>
      <c r="J1090">
        <v>0</v>
      </c>
      <c r="K1090" t="str">
        <f>IF(Table1[[#This Row],[disputed]]=0, "no dispute", IF(Table1[[#This Row],[dispute_loss]]=0, "won","lost"))</f>
        <v>won</v>
      </c>
      <c r="L1090" s="1">
        <v>44452</v>
      </c>
      <c r="M1090">
        <v>39</v>
      </c>
      <c r="N1090">
        <v>9</v>
      </c>
    </row>
    <row r="1091" spans="1:14" x14ac:dyDescent="0.3">
      <c r="A1091" t="s">
        <v>11</v>
      </c>
      <c r="B1091" t="s">
        <v>114</v>
      </c>
      <c r="C1091" t="str">
        <f>VLOOKUP(Table1[[#This Row],[customer_ID]],'Company Names'!A:B,2,0)</f>
        <v>Davis and Sons</v>
      </c>
      <c r="D1091">
        <v>4396260953</v>
      </c>
      <c r="E1091" s="1">
        <v>44288</v>
      </c>
      <c r="F1091" s="1">
        <v>44318</v>
      </c>
      <c r="G1091">
        <v>5667</v>
      </c>
      <c r="H1091">
        <v>0</v>
      </c>
      <c r="I1091" t="str">
        <f>IF(Table1[[#This Row],[disputed]]=1,"Yes","No")</f>
        <v>No</v>
      </c>
      <c r="J1091">
        <v>0</v>
      </c>
      <c r="K1091" t="str">
        <f>IF(Table1[[#This Row],[disputed]]=0, "no dispute", IF(Table1[[#This Row],[dispute_loss]]=0, "won","lost"))</f>
        <v>no dispute</v>
      </c>
      <c r="L1091" s="1">
        <v>44302</v>
      </c>
      <c r="M1091">
        <v>14</v>
      </c>
      <c r="N1091">
        <v>0</v>
      </c>
    </row>
    <row r="1092" spans="1:14" x14ac:dyDescent="0.3">
      <c r="A1092" t="s">
        <v>22</v>
      </c>
      <c r="B1092" t="s">
        <v>53</v>
      </c>
      <c r="C1092" t="str">
        <f>VLOOKUP(Table1[[#This Row],[customer_ID]],'Company Names'!A:B,2,0)</f>
        <v>Balistreri - Barrows</v>
      </c>
      <c r="D1092">
        <v>4398006570</v>
      </c>
      <c r="E1092" s="1">
        <v>44469</v>
      </c>
      <c r="F1092" s="1">
        <v>44499</v>
      </c>
      <c r="G1092">
        <v>4481</v>
      </c>
      <c r="H1092">
        <v>0</v>
      </c>
      <c r="I1092" t="str">
        <f>IF(Table1[[#This Row],[disputed]]=1,"Yes","No")</f>
        <v>No</v>
      </c>
      <c r="J1092">
        <v>0</v>
      </c>
      <c r="K1092" t="str">
        <f>IF(Table1[[#This Row],[disputed]]=0, "no dispute", IF(Table1[[#This Row],[dispute_loss]]=0, "won","lost"))</f>
        <v>no dispute</v>
      </c>
      <c r="L1092" s="1">
        <v>44498</v>
      </c>
      <c r="M1092">
        <v>29</v>
      </c>
      <c r="N1092">
        <v>0</v>
      </c>
    </row>
    <row r="1093" spans="1:14" x14ac:dyDescent="0.3">
      <c r="A1093" t="s">
        <v>13</v>
      </c>
      <c r="B1093" t="s">
        <v>74</v>
      </c>
      <c r="C1093" t="str">
        <f>VLOOKUP(Table1[[#This Row],[customer_ID]],'Company Names'!A:B,2,0)</f>
        <v>Ankunding - Rempel</v>
      </c>
      <c r="D1093">
        <v>2265242643</v>
      </c>
      <c r="E1093" s="1">
        <v>44135</v>
      </c>
      <c r="F1093" s="1">
        <v>44165</v>
      </c>
      <c r="G1093">
        <v>7007</v>
      </c>
      <c r="H1093">
        <v>1</v>
      </c>
      <c r="I1093" t="str">
        <f>IF(Table1[[#This Row],[disputed]]=1,"Yes","No")</f>
        <v>Yes</v>
      </c>
      <c r="J1093">
        <v>0</v>
      </c>
      <c r="K1093" t="str">
        <f>IF(Table1[[#This Row],[disputed]]=0, "no dispute", IF(Table1[[#This Row],[dispute_loss]]=0, "won","lost"))</f>
        <v>won</v>
      </c>
      <c r="L1093" s="1">
        <v>44172</v>
      </c>
      <c r="M1093">
        <v>37</v>
      </c>
      <c r="N1093">
        <v>7</v>
      </c>
    </row>
    <row r="1094" spans="1:14" x14ac:dyDescent="0.3">
      <c r="A1094" t="s">
        <v>20</v>
      </c>
      <c r="B1094" t="s">
        <v>81</v>
      </c>
      <c r="C1094" t="str">
        <f>VLOOKUP(Table1[[#This Row],[customer_ID]],'Company Names'!A:B,2,0)</f>
        <v>Rowe and Sons</v>
      </c>
      <c r="D1094">
        <v>4408670788</v>
      </c>
      <c r="E1094" s="1">
        <v>44319</v>
      </c>
      <c r="F1094" s="1">
        <v>44349</v>
      </c>
      <c r="G1094">
        <v>2332</v>
      </c>
      <c r="H1094">
        <v>0</v>
      </c>
      <c r="I1094" t="str">
        <f>IF(Table1[[#This Row],[disputed]]=1,"Yes","No")</f>
        <v>No</v>
      </c>
      <c r="J1094">
        <v>0</v>
      </c>
      <c r="K1094" t="str">
        <f>IF(Table1[[#This Row],[disputed]]=0, "no dispute", IF(Table1[[#This Row],[dispute_loss]]=0, "won","lost"))</f>
        <v>no dispute</v>
      </c>
      <c r="L1094" s="1">
        <v>44326</v>
      </c>
      <c r="M1094">
        <v>7</v>
      </c>
      <c r="N1094">
        <v>0</v>
      </c>
    </row>
    <row r="1095" spans="1:14" x14ac:dyDescent="0.3">
      <c r="A1095" t="s">
        <v>13</v>
      </c>
      <c r="B1095" t="s">
        <v>95</v>
      </c>
      <c r="C1095" t="str">
        <f>VLOOKUP(Table1[[#This Row],[customer_ID]],'Company Names'!A:B,2,0)</f>
        <v>Rempel - Morar</v>
      </c>
      <c r="D1095">
        <v>4419510167</v>
      </c>
      <c r="E1095" s="1">
        <v>44362</v>
      </c>
      <c r="F1095" s="1">
        <v>44392</v>
      </c>
      <c r="G1095">
        <v>4414</v>
      </c>
      <c r="H1095">
        <v>0</v>
      </c>
      <c r="I1095" t="str">
        <f>IF(Table1[[#This Row],[disputed]]=1,"Yes","No")</f>
        <v>No</v>
      </c>
      <c r="J1095">
        <v>0</v>
      </c>
      <c r="K1095" t="str">
        <f>IF(Table1[[#This Row],[disputed]]=0, "no dispute", IF(Table1[[#This Row],[dispute_loss]]=0, "won","lost"))</f>
        <v>no dispute</v>
      </c>
      <c r="L1095" s="1">
        <v>44396</v>
      </c>
      <c r="M1095">
        <v>34</v>
      </c>
      <c r="N1095">
        <v>4</v>
      </c>
    </row>
    <row r="1096" spans="1:14" x14ac:dyDescent="0.3">
      <c r="A1096" t="s">
        <v>22</v>
      </c>
      <c r="B1096" t="s">
        <v>23</v>
      </c>
      <c r="C1096" t="str">
        <f>VLOOKUP(Table1[[#This Row],[customer_ID]],'Company Names'!A:B,2,0)</f>
        <v>Kub, McLaughlin and Renner</v>
      </c>
      <c r="D1096">
        <v>4421046102</v>
      </c>
      <c r="E1096" s="1">
        <v>43991</v>
      </c>
      <c r="F1096" s="1">
        <v>44021</v>
      </c>
      <c r="G1096">
        <v>6444</v>
      </c>
      <c r="H1096">
        <v>0</v>
      </c>
      <c r="I1096" t="str">
        <f>IF(Table1[[#This Row],[disputed]]=1,"Yes","No")</f>
        <v>No</v>
      </c>
      <c r="J1096">
        <v>0</v>
      </c>
      <c r="K1096" t="str">
        <f>IF(Table1[[#This Row],[disputed]]=0, "no dispute", IF(Table1[[#This Row],[dispute_loss]]=0, "won","lost"))</f>
        <v>no dispute</v>
      </c>
      <c r="L1096" s="1">
        <v>44024</v>
      </c>
      <c r="M1096">
        <v>33</v>
      </c>
      <c r="N1096">
        <v>3</v>
      </c>
    </row>
    <row r="1097" spans="1:14" x14ac:dyDescent="0.3">
      <c r="A1097" t="s">
        <v>22</v>
      </c>
      <c r="B1097" t="s">
        <v>23</v>
      </c>
      <c r="C1097" t="str">
        <f>VLOOKUP(Table1[[#This Row],[customer_ID]],'Company Names'!A:B,2,0)</f>
        <v>Kub, McLaughlin and Renner</v>
      </c>
      <c r="D1097">
        <v>4426647863</v>
      </c>
      <c r="E1097" s="1">
        <v>44129</v>
      </c>
      <c r="F1097" s="1">
        <v>44159</v>
      </c>
      <c r="G1097">
        <v>7529</v>
      </c>
      <c r="H1097">
        <v>1</v>
      </c>
      <c r="I1097" t="str">
        <f>IF(Table1[[#This Row],[disputed]]=1,"Yes","No")</f>
        <v>Yes</v>
      </c>
      <c r="J1097">
        <v>0</v>
      </c>
      <c r="K1097" t="str">
        <f>IF(Table1[[#This Row],[disputed]]=0, "no dispute", IF(Table1[[#This Row],[dispute_loss]]=0, "won","lost"))</f>
        <v>won</v>
      </c>
      <c r="L1097" s="1">
        <v>44175</v>
      </c>
      <c r="M1097">
        <v>46</v>
      </c>
      <c r="N1097">
        <v>16</v>
      </c>
    </row>
    <row r="1098" spans="1:14" x14ac:dyDescent="0.3">
      <c r="A1098" t="s">
        <v>20</v>
      </c>
      <c r="B1098" t="s">
        <v>63</v>
      </c>
      <c r="C1098" t="str">
        <f>VLOOKUP(Table1[[#This Row],[customer_ID]],'Company Names'!A:B,2,0)</f>
        <v>Hauck - Hodkiewicz</v>
      </c>
      <c r="D1098">
        <v>4433390540</v>
      </c>
      <c r="E1098" s="1">
        <v>43942</v>
      </c>
      <c r="F1098" s="1">
        <v>43972</v>
      </c>
      <c r="G1098">
        <v>4962</v>
      </c>
      <c r="H1098">
        <v>0</v>
      </c>
      <c r="I1098" t="str">
        <f>IF(Table1[[#This Row],[disputed]]=1,"Yes","No")</f>
        <v>No</v>
      </c>
      <c r="J1098">
        <v>0</v>
      </c>
      <c r="K1098" t="str">
        <f>IF(Table1[[#This Row],[disputed]]=0, "no dispute", IF(Table1[[#This Row],[dispute_loss]]=0, "won","lost"))</f>
        <v>no dispute</v>
      </c>
      <c r="L1098" s="1">
        <v>43990</v>
      </c>
      <c r="M1098">
        <v>48</v>
      </c>
      <c r="N1098">
        <v>18</v>
      </c>
    </row>
    <row r="1099" spans="1:14" x14ac:dyDescent="0.3">
      <c r="A1099" t="s">
        <v>11</v>
      </c>
      <c r="B1099" t="s">
        <v>94</v>
      </c>
      <c r="C1099" t="str">
        <f>VLOOKUP(Table1[[#This Row],[customer_ID]],'Company Names'!A:B,2,0)</f>
        <v>Schimmel, Kuhlman and Kassulke</v>
      </c>
      <c r="D1099">
        <v>4444986261</v>
      </c>
      <c r="E1099" s="1">
        <v>44398</v>
      </c>
      <c r="F1099" s="1">
        <v>44428</v>
      </c>
      <c r="G1099">
        <v>8177</v>
      </c>
      <c r="H1099">
        <v>1</v>
      </c>
      <c r="I1099" t="str">
        <f>IF(Table1[[#This Row],[disputed]]=1,"Yes","No")</f>
        <v>Yes</v>
      </c>
      <c r="J1099">
        <v>1</v>
      </c>
      <c r="K1099" t="str">
        <f>IF(Table1[[#This Row],[disputed]]=0, "no dispute", IF(Table1[[#This Row],[dispute_loss]]=0, "won","lost"))</f>
        <v>lost</v>
      </c>
      <c r="L1099" s="1">
        <v>44437</v>
      </c>
      <c r="M1099">
        <v>39</v>
      </c>
      <c r="N1099">
        <v>9</v>
      </c>
    </row>
    <row r="1100" spans="1:14" x14ac:dyDescent="0.3">
      <c r="A1100" t="s">
        <v>11</v>
      </c>
      <c r="B1100" t="s">
        <v>39</v>
      </c>
      <c r="C1100" t="str">
        <f>VLOOKUP(Table1[[#This Row],[customer_ID]],'Company Names'!A:B,2,0)</f>
        <v>Schmitt Inc</v>
      </c>
      <c r="D1100">
        <v>4450632944</v>
      </c>
      <c r="E1100" s="1">
        <v>44329</v>
      </c>
      <c r="F1100" s="1">
        <v>44359</v>
      </c>
      <c r="G1100">
        <v>7087</v>
      </c>
      <c r="H1100">
        <v>0</v>
      </c>
      <c r="I1100" t="str">
        <f>IF(Table1[[#This Row],[disputed]]=1,"Yes","No")</f>
        <v>No</v>
      </c>
      <c r="J1100">
        <v>0</v>
      </c>
      <c r="K1100" t="str">
        <f>IF(Table1[[#This Row],[disputed]]=0, "no dispute", IF(Table1[[#This Row],[dispute_loss]]=0, "won","lost"))</f>
        <v>no dispute</v>
      </c>
      <c r="L1100" s="1">
        <v>44355</v>
      </c>
      <c r="M1100">
        <v>26</v>
      </c>
      <c r="N1100">
        <v>0</v>
      </c>
    </row>
    <row r="1101" spans="1:14" x14ac:dyDescent="0.3">
      <c r="A1101" t="s">
        <v>11</v>
      </c>
      <c r="B1101" t="s">
        <v>87</v>
      </c>
      <c r="C1101" t="str">
        <f>VLOOKUP(Table1[[#This Row],[customer_ID]],'Company Names'!A:B,2,0)</f>
        <v>Steuber Inc</v>
      </c>
      <c r="D1101">
        <v>4454426709</v>
      </c>
      <c r="E1101" s="1">
        <v>44481</v>
      </c>
      <c r="F1101" s="1">
        <v>44511</v>
      </c>
      <c r="G1101">
        <v>6623</v>
      </c>
      <c r="H1101">
        <v>0</v>
      </c>
      <c r="I1101" t="str">
        <f>IF(Table1[[#This Row],[disputed]]=1,"Yes","No")</f>
        <v>No</v>
      </c>
      <c r="J1101">
        <v>0</v>
      </c>
      <c r="K1101" t="str">
        <f>IF(Table1[[#This Row],[disputed]]=0, "no dispute", IF(Table1[[#This Row],[dispute_loss]]=0, "won","lost"))</f>
        <v>no dispute</v>
      </c>
      <c r="L1101" s="1">
        <v>44490</v>
      </c>
      <c r="M1101">
        <v>9</v>
      </c>
      <c r="N1101">
        <v>0</v>
      </c>
    </row>
    <row r="1102" spans="1:14" x14ac:dyDescent="0.3">
      <c r="A1102" t="s">
        <v>13</v>
      </c>
      <c r="B1102" t="s">
        <v>75</v>
      </c>
      <c r="C1102" t="str">
        <f>VLOOKUP(Table1[[#This Row],[customer_ID]],'Company Names'!A:B,2,0)</f>
        <v>Metz, Gottlieb and Effertz</v>
      </c>
      <c r="D1102">
        <v>5025604819</v>
      </c>
      <c r="E1102" s="1">
        <v>44138</v>
      </c>
      <c r="F1102" s="1">
        <v>44168</v>
      </c>
      <c r="G1102">
        <v>6404</v>
      </c>
      <c r="H1102">
        <v>1</v>
      </c>
      <c r="I1102" t="str">
        <f>IF(Table1[[#This Row],[disputed]]=1,"Yes","No")</f>
        <v>Yes</v>
      </c>
      <c r="J1102">
        <v>1</v>
      </c>
      <c r="K1102" t="str">
        <f>IF(Table1[[#This Row],[disputed]]=0, "no dispute", IF(Table1[[#This Row],[dispute_loss]]=0, "won","lost"))</f>
        <v>lost</v>
      </c>
      <c r="L1102" s="1">
        <v>44191</v>
      </c>
      <c r="M1102">
        <v>53</v>
      </c>
      <c r="N1102">
        <v>23</v>
      </c>
    </row>
    <row r="1103" spans="1:14" x14ac:dyDescent="0.3">
      <c r="A1103" t="s">
        <v>22</v>
      </c>
      <c r="B1103" t="s">
        <v>47</v>
      </c>
      <c r="C1103" t="str">
        <f>VLOOKUP(Table1[[#This Row],[customer_ID]],'Company Names'!A:B,2,0)</f>
        <v>Bergnaum - Weimann</v>
      </c>
      <c r="D1103">
        <v>4458878337</v>
      </c>
      <c r="E1103" s="1">
        <v>43973</v>
      </c>
      <c r="F1103" s="1">
        <v>44003</v>
      </c>
      <c r="G1103">
        <v>4216</v>
      </c>
      <c r="H1103">
        <v>1</v>
      </c>
      <c r="I1103" t="str">
        <f>IF(Table1[[#This Row],[disputed]]=1,"Yes","No")</f>
        <v>Yes</v>
      </c>
      <c r="J1103">
        <v>0</v>
      </c>
      <c r="K1103" t="str">
        <f>IF(Table1[[#This Row],[disputed]]=0, "no dispute", IF(Table1[[#This Row],[dispute_loss]]=0, "won","lost"))</f>
        <v>won</v>
      </c>
      <c r="L1103" s="1">
        <v>44026</v>
      </c>
      <c r="M1103">
        <v>53</v>
      </c>
      <c r="N1103">
        <v>23</v>
      </c>
    </row>
    <row r="1104" spans="1:14" x14ac:dyDescent="0.3">
      <c r="A1104" t="s">
        <v>20</v>
      </c>
      <c r="B1104" t="s">
        <v>108</v>
      </c>
      <c r="C1104" t="str">
        <f>VLOOKUP(Table1[[#This Row],[customer_ID]],'Company Names'!A:B,2,0)</f>
        <v>Bashirian, Johnston and Barrows</v>
      </c>
      <c r="D1104">
        <v>4462653546</v>
      </c>
      <c r="E1104" s="1">
        <v>44045</v>
      </c>
      <c r="F1104" s="1">
        <v>44075</v>
      </c>
      <c r="G1104">
        <v>5717</v>
      </c>
      <c r="H1104">
        <v>0</v>
      </c>
      <c r="I1104" t="str">
        <f>IF(Table1[[#This Row],[disputed]]=1,"Yes","No")</f>
        <v>No</v>
      </c>
      <c r="J1104">
        <v>0</v>
      </c>
      <c r="K1104" t="str">
        <f>IF(Table1[[#This Row],[disputed]]=0, "no dispute", IF(Table1[[#This Row],[dispute_loss]]=0, "won","lost"))</f>
        <v>no dispute</v>
      </c>
      <c r="L1104" s="1">
        <v>44069</v>
      </c>
      <c r="M1104">
        <v>24</v>
      </c>
      <c r="N1104">
        <v>0</v>
      </c>
    </row>
    <row r="1105" spans="1:14" x14ac:dyDescent="0.3">
      <c r="A1105" t="s">
        <v>22</v>
      </c>
      <c r="B1105" t="s">
        <v>72</v>
      </c>
      <c r="C1105" t="str">
        <f>VLOOKUP(Table1[[#This Row],[customer_ID]],'Company Names'!A:B,2,0)</f>
        <v>Muller - Hickle</v>
      </c>
      <c r="D1105">
        <v>4464051329</v>
      </c>
      <c r="E1105" s="1">
        <v>44093</v>
      </c>
      <c r="F1105" s="1">
        <v>44123</v>
      </c>
      <c r="G1105">
        <v>4141</v>
      </c>
      <c r="H1105">
        <v>1</v>
      </c>
      <c r="I1105" t="str">
        <f>IF(Table1[[#This Row],[disputed]]=1,"Yes","No")</f>
        <v>Yes</v>
      </c>
      <c r="J1105">
        <v>0</v>
      </c>
      <c r="K1105" t="str">
        <f>IF(Table1[[#This Row],[disputed]]=0, "no dispute", IF(Table1[[#This Row],[dispute_loss]]=0, "won","lost"))</f>
        <v>won</v>
      </c>
      <c r="L1105" s="1">
        <v>44121</v>
      </c>
      <c r="M1105">
        <v>28</v>
      </c>
      <c r="N1105">
        <v>0</v>
      </c>
    </row>
    <row r="1106" spans="1:14" x14ac:dyDescent="0.3">
      <c r="A1106" t="s">
        <v>11</v>
      </c>
      <c r="B1106" t="s">
        <v>54</v>
      </c>
      <c r="C1106" t="str">
        <f>VLOOKUP(Table1[[#This Row],[customer_ID]],'Company Names'!A:B,2,0)</f>
        <v>Emmerich - Swift</v>
      </c>
      <c r="D1106">
        <v>4465814850</v>
      </c>
      <c r="E1106" s="1">
        <v>44298</v>
      </c>
      <c r="F1106" s="1">
        <v>44328</v>
      </c>
      <c r="G1106">
        <v>6333</v>
      </c>
      <c r="H1106">
        <v>0</v>
      </c>
      <c r="I1106" t="str">
        <f>IF(Table1[[#This Row],[disputed]]=1,"Yes","No")</f>
        <v>No</v>
      </c>
      <c r="J1106">
        <v>0</v>
      </c>
      <c r="K1106" t="str">
        <f>IF(Table1[[#This Row],[disputed]]=0, "no dispute", IF(Table1[[#This Row],[dispute_loss]]=0, "won","lost"))</f>
        <v>no dispute</v>
      </c>
      <c r="L1106" s="1">
        <v>44310</v>
      </c>
      <c r="M1106">
        <v>12</v>
      </c>
      <c r="N1106">
        <v>0</v>
      </c>
    </row>
    <row r="1107" spans="1:14" x14ac:dyDescent="0.3">
      <c r="A1107" t="s">
        <v>11</v>
      </c>
      <c r="B1107" t="s">
        <v>64</v>
      </c>
      <c r="C1107" t="str">
        <f>VLOOKUP(Table1[[#This Row],[customer_ID]],'Company Names'!A:B,2,0)</f>
        <v>Weber - Lindgren</v>
      </c>
      <c r="D1107">
        <v>4469521566</v>
      </c>
      <c r="E1107" s="1">
        <v>44312</v>
      </c>
      <c r="F1107" s="1">
        <v>44342</v>
      </c>
      <c r="G1107">
        <v>4379</v>
      </c>
      <c r="H1107">
        <v>0</v>
      </c>
      <c r="I1107" t="str">
        <f>IF(Table1[[#This Row],[disputed]]=1,"Yes","No")</f>
        <v>No</v>
      </c>
      <c r="J1107">
        <v>0</v>
      </c>
      <c r="K1107" t="str">
        <f>IF(Table1[[#This Row],[disputed]]=0, "no dispute", IF(Table1[[#This Row],[dispute_loss]]=0, "won","lost"))</f>
        <v>no dispute</v>
      </c>
      <c r="L1107" s="1">
        <v>44328</v>
      </c>
      <c r="M1107">
        <v>16</v>
      </c>
      <c r="N1107">
        <v>0</v>
      </c>
    </row>
    <row r="1108" spans="1:14" x14ac:dyDescent="0.3">
      <c r="A1108" t="s">
        <v>17</v>
      </c>
      <c r="B1108" t="s">
        <v>28</v>
      </c>
      <c r="C1108" t="str">
        <f>VLOOKUP(Table1[[#This Row],[customer_ID]],'Company Names'!A:B,2,0)</f>
        <v>Halvorson and Sons</v>
      </c>
      <c r="D1108">
        <v>4475076763</v>
      </c>
      <c r="E1108" s="1">
        <v>43908</v>
      </c>
      <c r="F1108" s="1">
        <v>43938</v>
      </c>
      <c r="G1108">
        <v>6993</v>
      </c>
      <c r="H1108">
        <v>0</v>
      </c>
      <c r="I1108" t="str">
        <f>IF(Table1[[#This Row],[disputed]]=1,"Yes","No")</f>
        <v>No</v>
      </c>
      <c r="J1108">
        <v>0</v>
      </c>
      <c r="K1108" t="str">
        <f>IF(Table1[[#This Row],[disputed]]=0, "no dispute", IF(Table1[[#This Row],[dispute_loss]]=0, "won","lost"))</f>
        <v>no dispute</v>
      </c>
      <c r="L1108" s="1">
        <v>43927</v>
      </c>
      <c r="M1108">
        <v>19</v>
      </c>
      <c r="N1108">
        <v>0</v>
      </c>
    </row>
    <row r="1109" spans="1:14" x14ac:dyDescent="0.3">
      <c r="A1109" t="s">
        <v>13</v>
      </c>
      <c r="B1109" t="s">
        <v>35</v>
      </c>
      <c r="C1109" t="str">
        <f>VLOOKUP(Table1[[#This Row],[customer_ID]],'Company Names'!A:B,2,0)</f>
        <v>Ebert Group</v>
      </c>
      <c r="D1109">
        <v>4478015837</v>
      </c>
      <c r="E1109" s="1">
        <v>44404</v>
      </c>
      <c r="F1109" s="1">
        <v>44434</v>
      </c>
      <c r="G1109">
        <v>8768</v>
      </c>
      <c r="H1109">
        <v>0</v>
      </c>
      <c r="I1109" t="str">
        <f>IF(Table1[[#This Row],[disputed]]=1,"Yes","No")</f>
        <v>No</v>
      </c>
      <c r="J1109">
        <v>0</v>
      </c>
      <c r="K1109" t="str">
        <f>IF(Table1[[#This Row],[disputed]]=0, "no dispute", IF(Table1[[#This Row],[dispute_loss]]=0, "won","lost"))</f>
        <v>no dispute</v>
      </c>
      <c r="L1109" s="1">
        <v>44421</v>
      </c>
      <c r="M1109">
        <v>17</v>
      </c>
      <c r="N1109">
        <v>0</v>
      </c>
    </row>
    <row r="1110" spans="1:14" x14ac:dyDescent="0.3">
      <c r="A1110" t="s">
        <v>22</v>
      </c>
      <c r="B1110" t="s">
        <v>88</v>
      </c>
      <c r="C1110" t="str">
        <f>VLOOKUP(Table1[[#This Row],[customer_ID]],'Company Names'!A:B,2,0)</f>
        <v>Rohan - Carroll</v>
      </c>
      <c r="D1110">
        <v>4481983205</v>
      </c>
      <c r="E1110" s="1">
        <v>44072</v>
      </c>
      <c r="F1110" s="1">
        <v>44102</v>
      </c>
      <c r="G1110">
        <v>7067</v>
      </c>
      <c r="H1110">
        <v>0</v>
      </c>
      <c r="I1110" t="str">
        <f>IF(Table1[[#This Row],[disputed]]=1,"Yes","No")</f>
        <v>No</v>
      </c>
      <c r="J1110">
        <v>0</v>
      </c>
      <c r="K1110" t="str">
        <f>IF(Table1[[#This Row],[disputed]]=0, "no dispute", IF(Table1[[#This Row],[dispute_loss]]=0, "won","lost"))</f>
        <v>no dispute</v>
      </c>
      <c r="L1110" s="1">
        <v>44102</v>
      </c>
      <c r="M1110">
        <v>30</v>
      </c>
      <c r="N1110">
        <v>0</v>
      </c>
    </row>
    <row r="1111" spans="1:14" x14ac:dyDescent="0.3">
      <c r="A1111" t="s">
        <v>20</v>
      </c>
      <c r="B1111" t="s">
        <v>46</v>
      </c>
      <c r="C1111" t="str">
        <f>VLOOKUP(Table1[[#This Row],[customer_ID]],'Company Names'!A:B,2,0)</f>
        <v>Ondricka and Sons</v>
      </c>
      <c r="D1111">
        <v>4483283236</v>
      </c>
      <c r="E1111" s="1">
        <v>44398</v>
      </c>
      <c r="F1111" s="1">
        <v>44428</v>
      </c>
      <c r="G1111">
        <v>1586</v>
      </c>
      <c r="H1111">
        <v>0</v>
      </c>
      <c r="I1111" t="str">
        <f>IF(Table1[[#This Row],[disputed]]=1,"Yes","No")</f>
        <v>No</v>
      </c>
      <c r="J1111">
        <v>0</v>
      </c>
      <c r="K1111" t="str">
        <f>IF(Table1[[#This Row],[disputed]]=0, "no dispute", IF(Table1[[#This Row],[dispute_loss]]=0, "won","lost"))</f>
        <v>no dispute</v>
      </c>
      <c r="L1111" s="1">
        <v>44400</v>
      </c>
      <c r="M1111">
        <v>2</v>
      </c>
      <c r="N1111">
        <v>0</v>
      </c>
    </row>
    <row r="1112" spans="1:14" x14ac:dyDescent="0.3">
      <c r="A1112" t="s">
        <v>20</v>
      </c>
      <c r="B1112" t="s">
        <v>43</v>
      </c>
      <c r="C1112" t="str">
        <f>VLOOKUP(Table1[[#This Row],[customer_ID]],'Company Names'!A:B,2,0)</f>
        <v>Spinka, Bogisich and Pouros</v>
      </c>
      <c r="D1112">
        <v>4485970270</v>
      </c>
      <c r="E1112" s="1">
        <v>44051</v>
      </c>
      <c r="F1112" s="1">
        <v>44081</v>
      </c>
      <c r="G1112">
        <v>4152</v>
      </c>
      <c r="H1112">
        <v>0</v>
      </c>
      <c r="I1112" t="str">
        <f>IF(Table1[[#This Row],[disputed]]=1,"Yes","No")</f>
        <v>No</v>
      </c>
      <c r="J1112">
        <v>0</v>
      </c>
      <c r="K1112" t="str">
        <f>IF(Table1[[#This Row],[disputed]]=0, "no dispute", IF(Table1[[#This Row],[dispute_loss]]=0, "won","lost"))</f>
        <v>no dispute</v>
      </c>
      <c r="L1112" s="1">
        <v>44058</v>
      </c>
      <c r="M1112">
        <v>7</v>
      </c>
      <c r="N1112">
        <v>0</v>
      </c>
    </row>
    <row r="1113" spans="1:14" x14ac:dyDescent="0.3">
      <c r="A1113" t="s">
        <v>11</v>
      </c>
      <c r="B1113" t="s">
        <v>48</v>
      </c>
      <c r="C1113" t="str">
        <f>VLOOKUP(Table1[[#This Row],[customer_ID]],'Company Names'!A:B,2,0)</f>
        <v>Hauck Group</v>
      </c>
      <c r="D1113">
        <v>4489585769</v>
      </c>
      <c r="E1113" s="1">
        <v>44346</v>
      </c>
      <c r="F1113" s="1">
        <v>44376</v>
      </c>
      <c r="G1113">
        <v>8731</v>
      </c>
      <c r="H1113">
        <v>0</v>
      </c>
      <c r="I1113" t="str">
        <f>IF(Table1[[#This Row],[disputed]]=1,"Yes","No")</f>
        <v>No</v>
      </c>
      <c r="J1113">
        <v>0</v>
      </c>
      <c r="K1113" t="str">
        <f>IF(Table1[[#This Row],[disputed]]=0, "no dispute", IF(Table1[[#This Row],[dispute_loss]]=0, "won","lost"))</f>
        <v>no dispute</v>
      </c>
      <c r="L1113" s="1">
        <v>44362</v>
      </c>
      <c r="M1113">
        <v>16</v>
      </c>
      <c r="N1113">
        <v>0</v>
      </c>
    </row>
    <row r="1114" spans="1:14" x14ac:dyDescent="0.3">
      <c r="A1114" t="s">
        <v>11</v>
      </c>
      <c r="B1114" t="s">
        <v>61</v>
      </c>
      <c r="C1114" t="str">
        <f>VLOOKUP(Table1[[#This Row],[customer_ID]],'Company Names'!A:B,2,0)</f>
        <v>Block and Sons</v>
      </c>
      <c r="D1114">
        <v>4494083848</v>
      </c>
      <c r="E1114" s="1">
        <v>44193</v>
      </c>
      <c r="F1114" s="1">
        <v>44223</v>
      </c>
      <c r="G1114">
        <v>6824</v>
      </c>
      <c r="H1114">
        <v>0</v>
      </c>
      <c r="I1114" t="str">
        <f>IF(Table1[[#This Row],[disputed]]=1,"Yes","No")</f>
        <v>No</v>
      </c>
      <c r="J1114">
        <v>0</v>
      </c>
      <c r="K1114" t="str">
        <f>IF(Table1[[#This Row],[disputed]]=0, "no dispute", IF(Table1[[#This Row],[dispute_loss]]=0, "won","lost"))</f>
        <v>no dispute</v>
      </c>
      <c r="L1114" s="1">
        <v>44232</v>
      </c>
      <c r="M1114">
        <v>39</v>
      </c>
      <c r="N1114">
        <v>9</v>
      </c>
    </row>
    <row r="1115" spans="1:14" x14ac:dyDescent="0.3">
      <c r="A1115" t="s">
        <v>11</v>
      </c>
      <c r="B1115" t="s">
        <v>110</v>
      </c>
      <c r="C1115" t="str">
        <f>VLOOKUP(Table1[[#This Row],[customer_ID]],'Company Names'!A:B,2,0)</f>
        <v>Hoppe, Rath and Stanton</v>
      </c>
      <c r="D1115">
        <v>4507038116</v>
      </c>
      <c r="E1115" s="1">
        <v>44287</v>
      </c>
      <c r="F1115" s="1">
        <v>44317</v>
      </c>
      <c r="G1115">
        <v>9182</v>
      </c>
      <c r="H1115">
        <v>0</v>
      </c>
      <c r="I1115" t="str">
        <f>IF(Table1[[#This Row],[disputed]]=1,"Yes","No")</f>
        <v>No</v>
      </c>
      <c r="J1115">
        <v>0</v>
      </c>
      <c r="K1115" t="str">
        <f>IF(Table1[[#This Row],[disputed]]=0, "no dispute", IF(Table1[[#This Row],[dispute_loss]]=0, "won","lost"))</f>
        <v>no dispute</v>
      </c>
      <c r="L1115" s="1">
        <v>44317</v>
      </c>
      <c r="M1115">
        <v>30</v>
      </c>
      <c r="N1115">
        <v>0</v>
      </c>
    </row>
    <row r="1116" spans="1:14" x14ac:dyDescent="0.3">
      <c r="A1116" t="s">
        <v>13</v>
      </c>
      <c r="B1116" t="s">
        <v>16</v>
      </c>
      <c r="C1116" t="str">
        <f>VLOOKUP(Table1[[#This Row],[customer_ID]],'Company Names'!A:B,2,0)</f>
        <v>Bruen - Crooks</v>
      </c>
      <c r="D1116">
        <v>4509742801</v>
      </c>
      <c r="E1116" s="1">
        <v>44296</v>
      </c>
      <c r="F1116" s="1">
        <v>44326</v>
      </c>
      <c r="G1116">
        <v>8498</v>
      </c>
      <c r="H1116">
        <v>0</v>
      </c>
      <c r="I1116" t="str">
        <f>IF(Table1[[#This Row],[disputed]]=1,"Yes","No")</f>
        <v>No</v>
      </c>
      <c r="J1116">
        <v>0</v>
      </c>
      <c r="K1116" t="str">
        <f>IF(Table1[[#This Row],[disputed]]=0, "no dispute", IF(Table1[[#This Row],[dispute_loss]]=0, "won","lost"))</f>
        <v>no dispute</v>
      </c>
      <c r="L1116" s="1">
        <v>44332</v>
      </c>
      <c r="M1116">
        <v>36</v>
      </c>
      <c r="N1116">
        <v>6</v>
      </c>
    </row>
    <row r="1117" spans="1:14" x14ac:dyDescent="0.3">
      <c r="A1117" t="s">
        <v>13</v>
      </c>
      <c r="B1117" t="s">
        <v>74</v>
      </c>
      <c r="C1117" t="str">
        <f>VLOOKUP(Table1[[#This Row],[customer_ID]],'Company Names'!A:B,2,0)</f>
        <v>Ankunding - Rempel</v>
      </c>
      <c r="D1117">
        <v>1212195050</v>
      </c>
      <c r="E1117" s="1">
        <v>44140</v>
      </c>
      <c r="F1117" s="1">
        <v>44170</v>
      </c>
      <c r="G1117">
        <v>8751</v>
      </c>
      <c r="H1117">
        <v>1</v>
      </c>
      <c r="I1117" t="str">
        <f>IF(Table1[[#This Row],[disputed]]=1,"Yes","No")</f>
        <v>Yes</v>
      </c>
      <c r="J1117">
        <v>0</v>
      </c>
      <c r="K1117" t="str">
        <f>IF(Table1[[#This Row],[disputed]]=0, "no dispute", IF(Table1[[#This Row],[dispute_loss]]=0, "won","lost"))</f>
        <v>won</v>
      </c>
      <c r="L1117" s="1">
        <v>44164</v>
      </c>
      <c r="M1117">
        <v>24</v>
      </c>
      <c r="N1117">
        <v>0</v>
      </c>
    </row>
    <row r="1118" spans="1:14" x14ac:dyDescent="0.3">
      <c r="A1118" t="s">
        <v>22</v>
      </c>
      <c r="B1118" t="s">
        <v>36</v>
      </c>
      <c r="C1118" t="str">
        <f>VLOOKUP(Table1[[#This Row],[customer_ID]],'Company Names'!A:B,2,0)</f>
        <v>Sawayn - Johnson</v>
      </c>
      <c r="D1118">
        <v>4518177634</v>
      </c>
      <c r="E1118" s="1">
        <v>44492</v>
      </c>
      <c r="F1118" s="1">
        <v>44522</v>
      </c>
      <c r="G1118">
        <v>6030</v>
      </c>
      <c r="H1118">
        <v>0</v>
      </c>
      <c r="I1118" t="str">
        <f>IF(Table1[[#This Row],[disputed]]=1,"Yes","No")</f>
        <v>No</v>
      </c>
      <c r="J1118">
        <v>0</v>
      </c>
      <c r="K1118" t="str">
        <f>IF(Table1[[#This Row],[disputed]]=0, "no dispute", IF(Table1[[#This Row],[dispute_loss]]=0, "won","lost"))</f>
        <v>no dispute</v>
      </c>
      <c r="L1118" s="1">
        <v>44524</v>
      </c>
      <c r="M1118">
        <v>32</v>
      </c>
      <c r="N1118">
        <v>2</v>
      </c>
    </row>
    <row r="1119" spans="1:14" x14ac:dyDescent="0.3">
      <c r="A1119" t="s">
        <v>13</v>
      </c>
      <c r="B1119" t="s">
        <v>68</v>
      </c>
      <c r="C1119" t="str">
        <f>VLOOKUP(Table1[[#This Row],[customer_ID]],'Company Names'!A:B,2,0)</f>
        <v>West - Rogahn</v>
      </c>
      <c r="D1119">
        <v>2254968962</v>
      </c>
      <c r="E1119" s="1">
        <v>44145</v>
      </c>
      <c r="F1119" s="1">
        <v>44175</v>
      </c>
      <c r="G1119">
        <v>8743</v>
      </c>
      <c r="H1119">
        <v>1</v>
      </c>
      <c r="I1119" t="str">
        <f>IF(Table1[[#This Row],[disputed]]=1,"Yes","No")</f>
        <v>Yes</v>
      </c>
      <c r="J1119">
        <v>1</v>
      </c>
      <c r="K1119" t="str">
        <f>IF(Table1[[#This Row],[disputed]]=0, "no dispute", IF(Table1[[#This Row],[dispute_loss]]=0, "won","lost"))</f>
        <v>lost</v>
      </c>
      <c r="L1119" s="1">
        <v>44188</v>
      </c>
      <c r="M1119">
        <v>43</v>
      </c>
      <c r="N1119">
        <v>13</v>
      </c>
    </row>
    <row r="1120" spans="1:14" x14ac:dyDescent="0.3">
      <c r="A1120" t="s">
        <v>22</v>
      </c>
      <c r="B1120" t="s">
        <v>26</v>
      </c>
      <c r="C1120" t="str">
        <f>VLOOKUP(Table1[[#This Row],[customer_ID]],'Company Names'!A:B,2,0)</f>
        <v>Medhurst, Runolfsdottir and Kris</v>
      </c>
      <c r="D1120">
        <v>4527375934</v>
      </c>
      <c r="E1120" s="1">
        <v>44280</v>
      </c>
      <c r="F1120" s="1">
        <v>44310</v>
      </c>
      <c r="G1120">
        <v>4733</v>
      </c>
      <c r="H1120">
        <v>0</v>
      </c>
      <c r="I1120" t="str">
        <f>IF(Table1[[#This Row],[disputed]]=1,"Yes","No")</f>
        <v>No</v>
      </c>
      <c r="J1120">
        <v>0</v>
      </c>
      <c r="K1120" t="str">
        <f>IF(Table1[[#This Row],[disputed]]=0, "no dispute", IF(Table1[[#This Row],[dispute_loss]]=0, "won","lost"))</f>
        <v>no dispute</v>
      </c>
      <c r="L1120" s="1">
        <v>44294</v>
      </c>
      <c r="M1120">
        <v>14</v>
      </c>
      <c r="N1120">
        <v>0</v>
      </c>
    </row>
    <row r="1121" spans="1:14" x14ac:dyDescent="0.3">
      <c r="A1121" t="s">
        <v>11</v>
      </c>
      <c r="B1121" t="s">
        <v>114</v>
      </c>
      <c r="C1121" t="str">
        <f>VLOOKUP(Table1[[#This Row],[customer_ID]],'Company Names'!A:B,2,0)</f>
        <v>Davis and Sons</v>
      </c>
      <c r="D1121">
        <v>4534576559</v>
      </c>
      <c r="E1121" s="1">
        <v>44199</v>
      </c>
      <c r="F1121" s="1">
        <v>44229</v>
      </c>
      <c r="G1121">
        <v>9137</v>
      </c>
      <c r="H1121">
        <v>0</v>
      </c>
      <c r="I1121" t="str">
        <f>IF(Table1[[#This Row],[disputed]]=1,"Yes","No")</f>
        <v>No</v>
      </c>
      <c r="J1121">
        <v>0</v>
      </c>
      <c r="K1121" t="str">
        <f>IF(Table1[[#This Row],[disputed]]=0, "no dispute", IF(Table1[[#This Row],[dispute_loss]]=0, "won","lost"))</f>
        <v>no dispute</v>
      </c>
      <c r="L1121" s="1">
        <v>44212</v>
      </c>
      <c r="M1121">
        <v>13</v>
      </c>
      <c r="N1121">
        <v>0</v>
      </c>
    </row>
    <row r="1122" spans="1:14" x14ac:dyDescent="0.3">
      <c r="A1122" t="s">
        <v>13</v>
      </c>
      <c r="B1122" t="s">
        <v>84</v>
      </c>
      <c r="C1122" t="str">
        <f>VLOOKUP(Table1[[#This Row],[customer_ID]],'Company Names'!A:B,2,0)</f>
        <v>Schultz, Wiegand and Kling</v>
      </c>
      <c r="D1122">
        <v>4538309227</v>
      </c>
      <c r="E1122" s="1">
        <v>44081</v>
      </c>
      <c r="F1122" s="1">
        <v>44111</v>
      </c>
      <c r="G1122">
        <v>7207</v>
      </c>
      <c r="H1122">
        <v>0</v>
      </c>
      <c r="I1122" t="str">
        <f>IF(Table1[[#This Row],[disputed]]=1,"Yes","No")</f>
        <v>No</v>
      </c>
      <c r="J1122">
        <v>0</v>
      </c>
      <c r="K1122" t="str">
        <f>IF(Table1[[#This Row],[disputed]]=0, "no dispute", IF(Table1[[#This Row],[dispute_loss]]=0, "won","lost"))</f>
        <v>no dispute</v>
      </c>
      <c r="L1122" s="1">
        <v>44104</v>
      </c>
      <c r="M1122">
        <v>23</v>
      </c>
      <c r="N1122">
        <v>0</v>
      </c>
    </row>
    <row r="1123" spans="1:14" x14ac:dyDescent="0.3">
      <c r="A1123" t="s">
        <v>11</v>
      </c>
      <c r="B1123" t="s">
        <v>57</v>
      </c>
      <c r="C1123" t="str">
        <f>VLOOKUP(Table1[[#This Row],[customer_ID]],'Company Names'!A:B,2,0)</f>
        <v>Koch LLC</v>
      </c>
      <c r="D1123">
        <v>4540004449</v>
      </c>
      <c r="E1123" s="1">
        <v>44389</v>
      </c>
      <c r="F1123" s="1">
        <v>44419</v>
      </c>
      <c r="G1123">
        <v>8520</v>
      </c>
      <c r="H1123">
        <v>0</v>
      </c>
      <c r="I1123" t="str">
        <f>IF(Table1[[#This Row],[disputed]]=1,"Yes","No")</f>
        <v>No</v>
      </c>
      <c r="J1123">
        <v>0</v>
      </c>
      <c r="K1123" t="str">
        <f>IF(Table1[[#This Row],[disputed]]=0, "no dispute", IF(Table1[[#This Row],[dispute_loss]]=0, "won","lost"))</f>
        <v>no dispute</v>
      </c>
      <c r="L1123" s="1">
        <v>44421</v>
      </c>
      <c r="M1123">
        <v>32</v>
      </c>
      <c r="N1123">
        <v>2</v>
      </c>
    </row>
    <row r="1124" spans="1:14" x14ac:dyDescent="0.3">
      <c r="A1124" t="s">
        <v>20</v>
      </c>
      <c r="B1124" t="s">
        <v>80</v>
      </c>
      <c r="C1124" t="str">
        <f>VLOOKUP(Table1[[#This Row],[customer_ID]],'Company Names'!A:B,2,0)</f>
        <v>Larkin and Sons</v>
      </c>
      <c r="D1124">
        <v>4540037935</v>
      </c>
      <c r="E1124" s="1">
        <v>43927</v>
      </c>
      <c r="F1124" s="1">
        <v>43957</v>
      </c>
      <c r="G1124">
        <v>4941</v>
      </c>
      <c r="H1124">
        <v>0</v>
      </c>
      <c r="I1124" t="str">
        <f>IF(Table1[[#This Row],[disputed]]=1,"Yes","No")</f>
        <v>No</v>
      </c>
      <c r="J1124">
        <v>0</v>
      </c>
      <c r="K1124" t="str">
        <f>IF(Table1[[#This Row],[disputed]]=0, "no dispute", IF(Table1[[#This Row],[dispute_loss]]=0, "won","lost"))</f>
        <v>no dispute</v>
      </c>
      <c r="L1124" s="1">
        <v>43956</v>
      </c>
      <c r="M1124">
        <v>29</v>
      </c>
      <c r="N1124">
        <v>0</v>
      </c>
    </row>
    <row r="1125" spans="1:14" x14ac:dyDescent="0.3">
      <c r="A1125" t="s">
        <v>13</v>
      </c>
      <c r="B1125" t="s">
        <v>92</v>
      </c>
      <c r="C1125" t="str">
        <f>VLOOKUP(Table1[[#This Row],[customer_ID]],'Company Names'!A:B,2,0)</f>
        <v>Mueller and Sons</v>
      </c>
      <c r="D1125">
        <v>4560936162</v>
      </c>
      <c r="E1125" s="1">
        <v>44277</v>
      </c>
      <c r="F1125" s="1">
        <v>44307</v>
      </c>
      <c r="G1125">
        <v>7200</v>
      </c>
      <c r="H1125">
        <v>0</v>
      </c>
      <c r="I1125" t="str">
        <f>IF(Table1[[#This Row],[disputed]]=1,"Yes","No")</f>
        <v>No</v>
      </c>
      <c r="J1125">
        <v>0</v>
      </c>
      <c r="K1125" t="str">
        <f>IF(Table1[[#This Row],[disputed]]=0, "no dispute", IF(Table1[[#This Row],[dispute_loss]]=0, "won","lost"))</f>
        <v>no dispute</v>
      </c>
      <c r="L1125" s="1">
        <v>44301</v>
      </c>
      <c r="M1125">
        <v>24</v>
      </c>
      <c r="N1125">
        <v>0</v>
      </c>
    </row>
    <row r="1126" spans="1:14" x14ac:dyDescent="0.3">
      <c r="A1126" t="s">
        <v>11</v>
      </c>
      <c r="B1126" t="s">
        <v>50</v>
      </c>
      <c r="C1126" t="str">
        <f>VLOOKUP(Table1[[#This Row],[customer_ID]],'Company Names'!A:B,2,0)</f>
        <v>Rutherford, McGlynn and Kling</v>
      </c>
      <c r="D1126">
        <v>4565113116</v>
      </c>
      <c r="E1126" s="1">
        <v>44099</v>
      </c>
      <c r="F1126" s="1">
        <v>44129</v>
      </c>
      <c r="G1126">
        <v>6946</v>
      </c>
      <c r="H1126">
        <v>0</v>
      </c>
      <c r="I1126" t="str">
        <f>IF(Table1[[#This Row],[disputed]]=1,"Yes","No")</f>
        <v>No</v>
      </c>
      <c r="J1126">
        <v>0</v>
      </c>
      <c r="K1126" t="str">
        <f>IF(Table1[[#This Row],[disputed]]=0, "no dispute", IF(Table1[[#This Row],[dispute_loss]]=0, "won","lost"))</f>
        <v>no dispute</v>
      </c>
      <c r="L1126" s="1">
        <v>44137</v>
      </c>
      <c r="M1126">
        <v>38</v>
      </c>
      <c r="N1126">
        <v>8</v>
      </c>
    </row>
    <row r="1127" spans="1:14" x14ac:dyDescent="0.3">
      <c r="A1127" t="s">
        <v>22</v>
      </c>
      <c r="B1127" t="s">
        <v>88</v>
      </c>
      <c r="C1127" t="str">
        <f>VLOOKUP(Table1[[#This Row],[customer_ID]],'Company Names'!A:B,2,0)</f>
        <v>Rohan - Carroll</v>
      </c>
      <c r="D1127">
        <v>4566394525</v>
      </c>
      <c r="E1127" s="1">
        <v>43834</v>
      </c>
      <c r="F1127" s="1">
        <v>43864</v>
      </c>
      <c r="G1127">
        <v>5591</v>
      </c>
      <c r="H1127">
        <v>0</v>
      </c>
      <c r="I1127" t="str">
        <f>IF(Table1[[#This Row],[disputed]]=1,"Yes","No")</f>
        <v>No</v>
      </c>
      <c r="J1127">
        <v>0</v>
      </c>
      <c r="K1127" t="str">
        <f>IF(Table1[[#This Row],[disputed]]=0, "no dispute", IF(Table1[[#This Row],[dispute_loss]]=0, "won","lost"))</f>
        <v>no dispute</v>
      </c>
      <c r="L1127" s="1">
        <v>43865</v>
      </c>
      <c r="M1127">
        <v>31</v>
      </c>
      <c r="N1127">
        <v>1</v>
      </c>
    </row>
    <row r="1128" spans="1:14" x14ac:dyDescent="0.3">
      <c r="A1128" t="s">
        <v>13</v>
      </c>
      <c r="B1128" t="s">
        <v>59</v>
      </c>
      <c r="C1128" t="str">
        <f>VLOOKUP(Table1[[#This Row],[customer_ID]],'Company Names'!A:B,2,0)</f>
        <v>Hane - Gleichner</v>
      </c>
      <c r="D1128">
        <v>4570744904</v>
      </c>
      <c r="E1128" s="1">
        <v>44250</v>
      </c>
      <c r="F1128" s="1">
        <v>44280</v>
      </c>
      <c r="G1128">
        <v>6752</v>
      </c>
      <c r="H1128">
        <v>0</v>
      </c>
      <c r="I1128" t="str">
        <f>IF(Table1[[#This Row],[disputed]]=1,"Yes","No")</f>
        <v>No</v>
      </c>
      <c r="J1128">
        <v>0</v>
      </c>
      <c r="K1128" t="str">
        <f>IF(Table1[[#This Row],[disputed]]=0, "no dispute", IF(Table1[[#This Row],[dispute_loss]]=0, "won","lost"))</f>
        <v>no dispute</v>
      </c>
      <c r="L1128" s="1">
        <v>44281</v>
      </c>
      <c r="M1128">
        <v>31</v>
      </c>
      <c r="N1128">
        <v>1</v>
      </c>
    </row>
    <row r="1129" spans="1:14" x14ac:dyDescent="0.3">
      <c r="A1129" t="s">
        <v>22</v>
      </c>
      <c r="B1129" t="s">
        <v>36</v>
      </c>
      <c r="C1129" t="str">
        <f>VLOOKUP(Table1[[#This Row],[customer_ID]],'Company Names'!A:B,2,0)</f>
        <v>Sawayn - Johnson</v>
      </c>
      <c r="D1129">
        <v>4583643866</v>
      </c>
      <c r="E1129" s="1">
        <v>43950</v>
      </c>
      <c r="F1129" s="1">
        <v>43980</v>
      </c>
      <c r="G1129">
        <v>8478</v>
      </c>
      <c r="H1129">
        <v>0</v>
      </c>
      <c r="I1129" t="str">
        <f>IF(Table1[[#This Row],[disputed]]=1,"Yes","No")</f>
        <v>No</v>
      </c>
      <c r="J1129">
        <v>0</v>
      </c>
      <c r="K1129" t="str">
        <f>IF(Table1[[#This Row],[disputed]]=0, "no dispute", IF(Table1[[#This Row],[dispute_loss]]=0, "won","lost"))</f>
        <v>no dispute</v>
      </c>
      <c r="L1129" s="1">
        <v>43989</v>
      </c>
      <c r="M1129">
        <v>39</v>
      </c>
      <c r="N1129">
        <v>9</v>
      </c>
    </row>
    <row r="1130" spans="1:14" x14ac:dyDescent="0.3">
      <c r="A1130" t="s">
        <v>13</v>
      </c>
      <c r="B1130" t="s">
        <v>41</v>
      </c>
      <c r="C1130" t="str">
        <f>VLOOKUP(Table1[[#This Row],[customer_ID]],'Company Names'!A:B,2,0)</f>
        <v>Stanton, Labadie and Roberts</v>
      </c>
      <c r="D1130">
        <v>8867732285</v>
      </c>
      <c r="E1130" s="1">
        <v>44130</v>
      </c>
      <c r="F1130" s="1">
        <v>44160</v>
      </c>
      <c r="G1130">
        <v>9651</v>
      </c>
      <c r="H1130">
        <v>1</v>
      </c>
      <c r="I1130" t="str">
        <f>IF(Table1[[#This Row],[disputed]]=1,"Yes","No")</f>
        <v>Yes</v>
      </c>
      <c r="J1130">
        <v>0</v>
      </c>
      <c r="K1130" t="str">
        <f>IF(Table1[[#This Row],[disputed]]=0, "no dispute", IF(Table1[[#This Row],[dispute_loss]]=0, "won","lost"))</f>
        <v>won</v>
      </c>
      <c r="L1130" s="1">
        <v>44161</v>
      </c>
      <c r="M1130">
        <v>31</v>
      </c>
      <c r="N1130">
        <v>1</v>
      </c>
    </row>
    <row r="1131" spans="1:14" x14ac:dyDescent="0.3">
      <c r="A1131" t="s">
        <v>11</v>
      </c>
      <c r="B1131" t="s">
        <v>54</v>
      </c>
      <c r="C1131" t="str">
        <f>VLOOKUP(Table1[[#This Row],[customer_ID]],'Company Names'!A:B,2,0)</f>
        <v>Emmerich - Swift</v>
      </c>
      <c r="D1131">
        <v>4587287662</v>
      </c>
      <c r="E1131" s="1">
        <v>43878</v>
      </c>
      <c r="F1131" s="1">
        <v>43908</v>
      </c>
      <c r="G1131">
        <v>6195</v>
      </c>
      <c r="H1131">
        <v>0</v>
      </c>
      <c r="I1131" t="str">
        <f>IF(Table1[[#This Row],[disputed]]=1,"Yes","No")</f>
        <v>No</v>
      </c>
      <c r="J1131">
        <v>0</v>
      </c>
      <c r="K1131" t="str">
        <f>IF(Table1[[#This Row],[disputed]]=0, "no dispute", IF(Table1[[#This Row],[dispute_loss]]=0, "won","lost"))</f>
        <v>no dispute</v>
      </c>
      <c r="L1131" s="1">
        <v>43900</v>
      </c>
      <c r="M1131">
        <v>22</v>
      </c>
      <c r="N1131">
        <v>0</v>
      </c>
    </row>
    <row r="1132" spans="1:14" x14ac:dyDescent="0.3">
      <c r="A1132" t="s">
        <v>17</v>
      </c>
      <c r="B1132" t="s">
        <v>97</v>
      </c>
      <c r="C1132" t="str">
        <f>VLOOKUP(Table1[[#This Row],[customer_ID]],'Company Names'!A:B,2,0)</f>
        <v>Kemmer LLC</v>
      </c>
      <c r="D1132">
        <v>4588532423</v>
      </c>
      <c r="E1132" s="1">
        <v>44267</v>
      </c>
      <c r="F1132" s="1">
        <v>44297</v>
      </c>
      <c r="G1132">
        <v>5852</v>
      </c>
      <c r="H1132">
        <v>1</v>
      </c>
      <c r="I1132" t="str">
        <f>IF(Table1[[#This Row],[disputed]]=1,"Yes","No")</f>
        <v>Yes</v>
      </c>
      <c r="J1132">
        <v>0</v>
      </c>
      <c r="K1132" t="str">
        <f>IF(Table1[[#This Row],[disputed]]=0, "no dispute", IF(Table1[[#This Row],[dispute_loss]]=0, "won","lost"))</f>
        <v>won</v>
      </c>
      <c r="L1132" s="1">
        <v>44314</v>
      </c>
      <c r="M1132">
        <v>47</v>
      </c>
      <c r="N1132">
        <v>17</v>
      </c>
    </row>
    <row r="1133" spans="1:14" x14ac:dyDescent="0.3">
      <c r="A1133" t="s">
        <v>22</v>
      </c>
      <c r="B1133" t="s">
        <v>96</v>
      </c>
      <c r="C1133" t="str">
        <f>VLOOKUP(Table1[[#This Row],[customer_ID]],'Company Names'!A:B,2,0)</f>
        <v>Schuppe Inc</v>
      </c>
      <c r="D1133">
        <v>4589265593</v>
      </c>
      <c r="E1133" s="1">
        <v>44231</v>
      </c>
      <c r="F1133" s="1">
        <v>44261</v>
      </c>
      <c r="G1133">
        <v>5653</v>
      </c>
      <c r="H1133">
        <v>0</v>
      </c>
      <c r="I1133" t="str">
        <f>IF(Table1[[#This Row],[disputed]]=1,"Yes","No")</f>
        <v>No</v>
      </c>
      <c r="J1133">
        <v>0</v>
      </c>
      <c r="K1133" t="str">
        <f>IF(Table1[[#This Row],[disputed]]=0, "no dispute", IF(Table1[[#This Row],[dispute_loss]]=0, "won","lost"))</f>
        <v>no dispute</v>
      </c>
      <c r="L1133" s="1">
        <v>44255</v>
      </c>
      <c r="M1133">
        <v>24</v>
      </c>
      <c r="N1133">
        <v>0</v>
      </c>
    </row>
    <row r="1134" spans="1:14" x14ac:dyDescent="0.3">
      <c r="A1134" t="s">
        <v>11</v>
      </c>
      <c r="B1134" t="s">
        <v>45</v>
      </c>
      <c r="C1134" t="str">
        <f>VLOOKUP(Table1[[#This Row],[customer_ID]],'Company Names'!A:B,2,0)</f>
        <v>Bosco and Sons</v>
      </c>
      <c r="D1134">
        <v>4589989662</v>
      </c>
      <c r="E1134" s="1">
        <v>44091</v>
      </c>
      <c r="F1134" s="1">
        <v>44121</v>
      </c>
      <c r="G1134">
        <v>9416</v>
      </c>
      <c r="H1134">
        <v>1</v>
      </c>
      <c r="I1134" t="str">
        <f>IF(Table1[[#This Row],[disputed]]=1,"Yes","No")</f>
        <v>Yes</v>
      </c>
      <c r="J1134">
        <v>0</v>
      </c>
      <c r="K1134" t="str">
        <f>IF(Table1[[#This Row],[disputed]]=0, "no dispute", IF(Table1[[#This Row],[dispute_loss]]=0, "won","lost"))</f>
        <v>won</v>
      </c>
      <c r="L1134" s="1">
        <v>44122</v>
      </c>
      <c r="M1134">
        <v>31</v>
      </c>
      <c r="N1134">
        <v>1</v>
      </c>
    </row>
    <row r="1135" spans="1:14" x14ac:dyDescent="0.3">
      <c r="A1135" t="s">
        <v>13</v>
      </c>
      <c r="B1135" t="s">
        <v>14</v>
      </c>
      <c r="C1135" t="str">
        <f>VLOOKUP(Table1[[#This Row],[customer_ID]],'Company Names'!A:B,2,0)</f>
        <v>Bogisich and Sons</v>
      </c>
      <c r="D1135">
        <v>7619716138</v>
      </c>
      <c r="E1135" s="1">
        <v>44153</v>
      </c>
      <c r="F1135" s="1">
        <v>44183</v>
      </c>
      <c r="G1135">
        <v>8639</v>
      </c>
      <c r="H1135">
        <v>1</v>
      </c>
      <c r="I1135" t="str">
        <f>IF(Table1[[#This Row],[disputed]]=1,"Yes","No")</f>
        <v>Yes</v>
      </c>
      <c r="J1135">
        <v>0</v>
      </c>
      <c r="K1135" t="str">
        <f>IF(Table1[[#This Row],[disputed]]=0, "no dispute", IF(Table1[[#This Row],[dispute_loss]]=0, "won","lost"))</f>
        <v>won</v>
      </c>
      <c r="L1135" s="1">
        <v>44228</v>
      </c>
      <c r="M1135">
        <v>75</v>
      </c>
      <c r="N1135">
        <v>45</v>
      </c>
    </row>
    <row r="1136" spans="1:14" x14ac:dyDescent="0.3">
      <c r="A1136" t="s">
        <v>11</v>
      </c>
      <c r="B1136" t="s">
        <v>94</v>
      </c>
      <c r="C1136" t="str">
        <f>VLOOKUP(Table1[[#This Row],[customer_ID]],'Company Names'!A:B,2,0)</f>
        <v>Schimmel, Kuhlman and Kassulke</v>
      </c>
      <c r="D1136">
        <v>4595561744</v>
      </c>
      <c r="E1136" s="1">
        <v>44378</v>
      </c>
      <c r="F1136" s="1">
        <v>44408</v>
      </c>
      <c r="G1136">
        <v>5028</v>
      </c>
      <c r="H1136">
        <v>0</v>
      </c>
      <c r="I1136" t="str">
        <f>IF(Table1[[#This Row],[disputed]]=1,"Yes","No")</f>
        <v>No</v>
      </c>
      <c r="J1136">
        <v>0</v>
      </c>
      <c r="K1136" t="str">
        <f>IF(Table1[[#This Row],[disputed]]=0, "no dispute", IF(Table1[[#This Row],[dispute_loss]]=0, "won","lost"))</f>
        <v>no dispute</v>
      </c>
      <c r="L1136" s="1">
        <v>44395</v>
      </c>
      <c r="M1136">
        <v>17</v>
      </c>
      <c r="N1136">
        <v>0</v>
      </c>
    </row>
    <row r="1137" spans="1:14" x14ac:dyDescent="0.3">
      <c r="A1137" t="s">
        <v>22</v>
      </c>
      <c r="B1137" t="s">
        <v>65</v>
      </c>
      <c r="C1137" t="str">
        <f>VLOOKUP(Table1[[#This Row],[customer_ID]],'Company Names'!A:B,2,0)</f>
        <v>Leuschke, Hermann and Zieme</v>
      </c>
      <c r="D1137">
        <v>4601584321</v>
      </c>
      <c r="E1137" s="1">
        <v>44202</v>
      </c>
      <c r="F1137" s="1">
        <v>44232</v>
      </c>
      <c r="G1137">
        <v>5260</v>
      </c>
      <c r="H1137">
        <v>0</v>
      </c>
      <c r="I1137" t="str">
        <f>IF(Table1[[#This Row],[disputed]]=1,"Yes","No")</f>
        <v>No</v>
      </c>
      <c r="J1137">
        <v>0</v>
      </c>
      <c r="K1137" t="str">
        <f>IF(Table1[[#This Row],[disputed]]=0, "no dispute", IF(Table1[[#This Row],[dispute_loss]]=0, "won","lost"))</f>
        <v>no dispute</v>
      </c>
      <c r="L1137" s="1">
        <v>44215</v>
      </c>
      <c r="M1137">
        <v>13</v>
      </c>
      <c r="N1137">
        <v>0</v>
      </c>
    </row>
    <row r="1138" spans="1:14" x14ac:dyDescent="0.3">
      <c r="A1138" t="s">
        <v>11</v>
      </c>
      <c r="B1138" t="s">
        <v>39</v>
      </c>
      <c r="C1138" t="str">
        <f>VLOOKUP(Table1[[#This Row],[customer_ID]],'Company Names'!A:B,2,0)</f>
        <v>Schmitt Inc</v>
      </c>
      <c r="D1138">
        <v>4617374678</v>
      </c>
      <c r="E1138" s="1">
        <v>44255</v>
      </c>
      <c r="F1138" s="1">
        <v>44285</v>
      </c>
      <c r="G1138">
        <v>5080</v>
      </c>
      <c r="H1138">
        <v>0</v>
      </c>
      <c r="I1138" t="str">
        <f>IF(Table1[[#This Row],[disputed]]=1,"Yes","No")</f>
        <v>No</v>
      </c>
      <c r="J1138">
        <v>0</v>
      </c>
      <c r="K1138" t="str">
        <f>IF(Table1[[#This Row],[disputed]]=0, "no dispute", IF(Table1[[#This Row],[dispute_loss]]=0, "won","lost"))</f>
        <v>no dispute</v>
      </c>
      <c r="L1138" s="1">
        <v>44283</v>
      </c>
      <c r="M1138">
        <v>28</v>
      </c>
      <c r="N1138">
        <v>0</v>
      </c>
    </row>
    <row r="1139" spans="1:14" x14ac:dyDescent="0.3">
      <c r="A1139" t="s">
        <v>22</v>
      </c>
      <c r="B1139" t="s">
        <v>65</v>
      </c>
      <c r="C1139" t="str">
        <f>VLOOKUP(Table1[[#This Row],[customer_ID]],'Company Names'!A:B,2,0)</f>
        <v>Leuschke, Hermann and Zieme</v>
      </c>
      <c r="D1139">
        <v>4633078854</v>
      </c>
      <c r="E1139" s="1">
        <v>43875</v>
      </c>
      <c r="F1139" s="1">
        <v>43905</v>
      </c>
      <c r="G1139">
        <v>7836</v>
      </c>
      <c r="H1139">
        <v>0</v>
      </c>
      <c r="I1139" t="str">
        <f>IF(Table1[[#This Row],[disputed]]=1,"Yes","No")</f>
        <v>No</v>
      </c>
      <c r="J1139">
        <v>0</v>
      </c>
      <c r="K1139" t="str">
        <f>IF(Table1[[#This Row],[disputed]]=0, "no dispute", IF(Table1[[#This Row],[dispute_loss]]=0, "won","lost"))</f>
        <v>no dispute</v>
      </c>
      <c r="L1139" s="1">
        <v>43906</v>
      </c>
      <c r="M1139">
        <v>31</v>
      </c>
      <c r="N1139">
        <v>1</v>
      </c>
    </row>
    <row r="1140" spans="1:14" x14ac:dyDescent="0.3">
      <c r="A1140" t="s">
        <v>17</v>
      </c>
      <c r="B1140" t="s">
        <v>40</v>
      </c>
      <c r="C1140" t="str">
        <f>VLOOKUP(Table1[[#This Row],[customer_ID]],'Company Names'!A:B,2,0)</f>
        <v>Nolan - Bayer</v>
      </c>
      <c r="D1140">
        <v>4637486931</v>
      </c>
      <c r="E1140" s="1">
        <v>44314</v>
      </c>
      <c r="F1140" s="1">
        <v>44344</v>
      </c>
      <c r="G1140">
        <v>6286</v>
      </c>
      <c r="H1140">
        <v>1</v>
      </c>
      <c r="I1140" t="str">
        <f>IF(Table1[[#This Row],[disputed]]=1,"Yes","No")</f>
        <v>Yes</v>
      </c>
      <c r="J1140">
        <v>0</v>
      </c>
      <c r="K1140" t="str">
        <f>IF(Table1[[#This Row],[disputed]]=0, "no dispute", IF(Table1[[#This Row],[dispute_loss]]=0, "won","lost"))</f>
        <v>won</v>
      </c>
      <c r="L1140" s="1">
        <v>44370</v>
      </c>
      <c r="M1140">
        <v>56</v>
      </c>
      <c r="N1140">
        <v>26</v>
      </c>
    </row>
    <row r="1141" spans="1:14" x14ac:dyDescent="0.3">
      <c r="A1141" t="s">
        <v>22</v>
      </c>
      <c r="B1141" t="s">
        <v>82</v>
      </c>
      <c r="C1141" t="str">
        <f>VLOOKUP(Table1[[#This Row],[customer_ID]],'Company Names'!A:B,2,0)</f>
        <v>Veum, Erdman and Zieme</v>
      </c>
      <c r="D1141">
        <v>4639183363</v>
      </c>
      <c r="E1141" s="1">
        <v>44153</v>
      </c>
      <c r="F1141" s="1">
        <v>44183</v>
      </c>
      <c r="G1141">
        <v>5339</v>
      </c>
      <c r="H1141">
        <v>0</v>
      </c>
      <c r="I1141" t="str">
        <f>IF(Table1[[#This Row],[disputed]]=1,"Yes","No")</f>
        <v>No</v>
      </c>
      <c r="J1141">
        <v>0</v>
      </c>
      <c r="K1141" t="str">
        <f>IF(Table1[[#This Row],[disputed]]=0, "no dispute", IF(Table1[[#This Row],[dispute_loss]]=0, "won","lost"))</f>
        <v>no dispute</v>
      </c>
      <c r="L1141" s="1">
        <v>44168</v>
      </c>
      <c r="M1141">
        <v>15</v>
      </c>
      <c r="N1141">
        <v>0</v>
      </c>
    </row>
    <row r="1142" spans="1:14" x14ac:dyDescent="0.3">
      <c r="A1142" t="s">
        <v>11</v>
      </c>
      <c r="B1142" t="s">
        <v>55</v>
      </c>
      <c r="C1142" t="str">
        <f>VLOOKUP(Table1[[#This Row],[customer_ID]],'Company Names'!A:B,2,0)</f>
        <v>Gleichner - Turner</v>
      </c>
      <c r="D1142">
        <v>4644516545</v>
      </c>
      <c r="E1142" s="1">
        <v>43936</v>
      </c>
      <c r="F1142" s="1">
        <v>43966</v>
      </c>
      <c r="G1142">
        <v>5873</v>
      </c>
      <c r="H1142">
        <v>0</v>
      </c>
      <c r="I1142" t="str">
        <f>IF(Table1[[#This Row],[disputed]]=1,"Yes","No")</f>
        <v>No</v>
      </c>
      <c r="J1142">
        <v>0</v>
      </c>
      <c r="K1142" t="str">
        <f>IF(Table1[[#This Row],[disputed]]=0, "no dispute", IF(Table1[[#This Row],[dispute_loss]]=0, "won","lost"))</f>
        <v>no dispute</v>
      </c>
      <c r="L1142" s="1">
        <v>43979</v>
      </c>
      <c r="M1142">
        <v>43</v>
      </c>
      <c r="N1142">
        <v>13</v>
      </c>
    </row>
    <row r="1143" spans="1:14" x14ac:dyDescent="0.3">
      <c r="A1143" t="s">
        <v>22</v>
      </c>
      <c r="B1143" t="s">
        <v>85</v>
      </c>
      <c r="C1143" t="str">
        <f>VLOOKUP(Table1[[#This Row],[customer_ID]],'Company Names'!A:B,2,0)</f>
        <v>Bailey - Ondricka</v>
      </c>
      <c r="D1143">
        <v>4649451107</v>
      </c>
      <c r="E1143" s="1">
        <v>44454</v>
      </c>
      <c r="F1143" s="1">
        <v>44484</v>
      </c>
      <c r="G1143">
        <v>2381</v>
      </c>
      <c r="H1143">
        <v>0</v>
      </c>
      <c r="I1143" t="str">
        <f>IF(Table1[[#This Row],[disputed]]=1,"Yes","No")</f>
        <v>No</v>
      </c>
      <c r="J1143">
        <v>0</v>
      </c>
      <c r="K1143" t="str">
        <f>IF(Table1[[#This Row],[disputed]]=0, "no dispute", IF(Table1[[#This Row],[dispute_loss]]=0, "won","lost"))</f>
        <v>no dispute</v>
      </c>
      <c r="L1143" s="1">
        <v>44475</v>
      </c>
      <c r="M1143">
        <v>21</v>
      </c>
      <c r="N1143">
        <v>0</v>
      </c>
    </row>
    <row r="1144" spans="1:14" x14ac:dyDescent="0.3">
      <c r="A1144" t="s">
        <v>13</v>
      </c>
      <c r="B1144" t="s">
        <v>92</v>
      </c>
      <c r="C1144" t="str">
        <f>VLOOKUP(Table1[[#This Row],[customer_ID]],'Company Names'!A:B,2,0)</f>
        <v>Mueller and Sons</v>
      </c>
      <c r="D1144">
        <v>4657747158</v>
      </c>
      <c r="E1144" s="1">
        <v>44279</v>
      </c>
      <c r="F1144" s="1">
        <v>44309</v>
      </c>
      <c r="G1144">
        <v>8264</v>
      </c>
      <c r="H1144">
        <v>0</v>
      </c>
      <c r="I1144" t="str">
        <f>IF(Table1[[#This Row],[disputed]]=1,"Yes","No")</f>
        <v>No</v>
      </c>
      <c r="J1144">
        <v>0</v>
      </c>
      <c r="K1144" t="str">
        <f>IF(Table1[[#This Row],[disputed]]=0, "no dispute", IF(Table1[[#This Row],[dispute_loss]]=0, "won","lost"))</f>
        <v>no dispute</v>
      </c>
      <c r="L1144" s="1">
        <v>44305</v>
      </c>
      <c r="M1144">
        <v>26</v>
      </c>
      <c r="N1144">
        <v>0</v>
      </c>
    </row>
    <row r="1145" spans="1:14" x14ac:dyDescent="0.3">
      <c r="A1145" t="s">
        <v>22</v>
      </c>
      <c r="B1145" t="s">
        <v>24</v>
      </c>
      <c r="C1145" t="str">
        <f>VLOOKUP(Table1[[#This Row],[customer_ID]],'Company Names'!A:B,2,0)</f>
        <v>Turcotte, Wolff and Lynch</v>
      </c>
      <c r="D1145">
        <v>4667456223</v>
      </c>
      <c r="E1145" s="1">
        <v>43914</v>
      </c>
      <c r="F1145" s="1">
        <v>43944</v>
      </c>
      <c r="G1145">
        <v>8990</v>
      </c>
      <c r="H1145">
        <v>0</v>
      </c>
      <c r="I1145" t="str">
        <f>IF(Table1[[#This Row],[disputed]]=1,"Yes","No")</f>
        <v>No</v>
      </c>
      <c r="J1145">
        <v>0</v>
      </c>
      <c r="K1145" t="str">
        <f>IF(Table1[[#This Row],[disputed]]=0, "no dispute", IF(Table1[[#This Row],[dispute_loss]]=0, "won","lost"))</f>
        <v>no dispute</v>
      </c>
      <c r="L1145" s="1">
        <v>43955</v>
      </c>
      <c r="M1145">
        <v>41</v>
      </c>
      <c r="N1145">
        <v>11</v>
      </c>
    </row>
    <row r="1146" spans="1:14" x14ac:dyDescent="0.3">
      <c r="A1146" t="s">
        <v>17</v>
      </c>
      <c r="B1146" t="s">
        <v>101</v>
      </c>
      <c r="C1146" t="str">
        <f>VLOOKUP(Table1[[#This Row],[customer_ID]],'Company Names'!A:B,2,0)</f>
        <v>Daugherty LLC</v>
      </c>
      <c r="D1146">
        <v>4668608174</v>
      </c>
      <c r="E1146" s="1">
        <v>44388</v>
      </c>
      <c r="F1146" s="1">
        <v>44418</v>
      </c>
      <c r="G1146">
        <v>6842</v>
      </c>
      <c r="H1146">
        <v>1</v>
      </c>
      <c r="I1146" t="str">
        <f>IF(Table1[[#This Row],[disputed]]=1,"Yes","No")</f>
        <v>Yes</v>
      </c>
      <c r="J1146">
        <v>0</v>
      </c>
      <c r="K1146" t="str">
        <f>IF(Table1[[#This Row],[disputed]]=0, "no dispute", IF(Table1[[#This Row],[dispute_loss]]=0, "won","lost"))</f>
        <v>won</v>
      </c>
      <c r="L1146" s="1">
        <v>44434</v>
      </c>
      <c r="M1146">
        <v>46</v>
      </c>
      <c r="N1146">
        <v>16</v>
      </c>
    </row>
    <row r="1147" spans="1:14" x14ac:dyDescent="0.3">
      <c r="A1147" t="s">
        <v>11</v>
      </c>
      <c r="B1147" t="s">
        <v>38</v>
      </c>
      <c r="C1147" t="str">
        <f>VLOOKUP(Table1[[#This Row],[customer_ID]],'Company Names'!A:B,2,0)</f>
        <v>Willms, Yundt and Smitham</v>
      </c>
      <c r="D1147">
        <v>4670071329</v>
      </c>
      <c r="E1147" s="1">
        <v>44224</v>
      </c>
      <c r="F1147" s="1">
        <v>44254</v>
      </c>
      <c r="G1147">
        <v>5183</v>
      </c>
      <c r="H1147">
        <v>0</v>
      </c>
      <c r="I1147" t="str">
        <f>IF(Table1[[#This Row],[disputed]]=1,"Yes","No")</f>
        <v>No</v>
      </c>
      <c r="J1147">
        <v>0</v>
      </c>
      <c r="K1147" t="str">
        <f>IF(Table1[[#This Row],[disputed]]=0, "no dispute", IF(Table1[[#This Row],[dispute_loss]]=0, "won","lost"))</f>
        <v>no dispute</v>
      </c>
      <c r="L1147" s="1">
        <v>44245</v>
      </c>
      <c r="M1147">
        <v>21</v>
      </c>
      <c r="N1147">
        <v>0</v>
      </c>
    </row>
    <row r="1148" spans="1:14" x14ac:dyDescent="0.3">
      <c r="A1148" t="s">
        <v>17</v>
      </c>
      <c r="B1148" t="s">
        <v>28</v>
      </c>
      <c r="C1148" t="str">
        <f>VLOOKUP(Table1[[#This Row],[customer_ID]],'Company Names'!A:B,2,0)</f>
        <v>Halvorson and Sons</v>
      </c>
      <c r="D1148">
        <v>4671698071</v>
      </c>
      <c r="E1148" s="1">
        <v>44523</v>
      </c>
      <c r="F1148" s="1">
        <v>44553</v>
      </c>
      <c r="G1148">
        <v>10996</v>
      </c>
      <c r="H1148">
        <v>1</v>
      </c>
      <c r="I1148" t="str">
        <f>IF(Table1[[#This Row],[disputed]]=1,"Yes","No")</f>
        <v>Yes</v>
      </c>
      <c r="J1148">
        <v>0</v>
      </c>
      <c r="K1148" t="str">
        <f>IF(Table1[[#This Row],[disputed]]=0, "no dispute", IF(Table1[[#This Row],[dispute_loss]]=0, "won","lost"))</f>
        <v>won</v>
      </c>
      <c r="L1148" s="1">
        <v>44552</v>
      </c>
      <c r="M1148">
        <v>29</v>
      </c>
      <c r="N1148">
        <v>0</v>
      </c>
    </row>
    <row r="1149" spans="1:14" x14ac:dyDescent="0.3">
      <c r="A1149" t="s">
        <v>11</v>
      </c>
      <c r="B1149" t="s">
        <v>114</v>
      </c>
      <c r="C1149" t="str">
        <f>VLOOKUP(Table1[[#This Row],[customer_ID]],'Company Names'!A:B,2,0)</f>
        <v>Davis and Sons</v>
      </c>
      <c r="D1149">
        <v>4672194108</v>
      </c>
      <c r="E1149" s="1">
        <v>44106</v>
      </c>
      <c r="F1149" s="1">
        <v>44136</v>
      </c>
      <c r="G1149">
        <v>4235</v>
      </c>
      <c r="H1149">
        <v>0</v>
      </c>
      <c r="I1149" t="str">
        <f>IF(Table1[[#This Row],[disputed]]=1,"Yes","No")</f>
        <v>No</v>
      </c>
      <c r="J1149">
        <v>0</v>
      </c>
      <c r="K1149" t="str">
        <f>IF(Table1[[#This Row],[disputed]]=0, "no dispute", IF(Table1[[#This Row],[dispute_loss]]=0, "won","lost"))</f>
        <v>no dispute</v>
      </c>
      <c r="L1149" s="1">
        <v>44139</v>
      </c>
      <c r="M1149">
        <v>33</v>
      </c>
      <c r="N1149">
        <v>3</v>
      </c>
    </row>
    <row r="1150" spans="1:14" x14ac:dyDescent="0.3">
      <c r="A1150" t="s">
        <v>11</v>
      </c>
      <c r="B1150" t="s">
        <v>49</v>
      </c>
      <c r="C1150" t="str">
        <f>VLOOKUP(Table1[[#This Row],[customer_ID]],'Company Names'!A:B,2,0)</f>
        <v>Strosin Inc</v>
      </c>
      <c r="D1150">
        <v>4677673825</v>
      </c>
      <c r="E1150" s="1">
        <v>44106</v>
      </c>
      <c r="F1150" s="1">
        <v>44136</v>
      </c>
      <c r="G1150">
        <v>4707</v>
      </c>
      <c r="H1150">
        <v>0</v>
      </c>
      <c r="I1150" t="str">
        <f>IF(Table1[[#This Row],[disputed]]=1,"Yes","No")</f>
        <v>No</v>
      </c>
      <c r="J1150">
        <v>0</v>
      </c>
      <c r="K1150" t="str">
        <f>IF(Table1[[#This Row],[disputed]]=0, "no dispute", IF(Table1[[#This Row],[dispute_loss]]=0, "won","lost"))</f>
        <v>no dispute</v>
      </c>
      <c r="L1150" s="1">
        <v>44125</v>
      </c>
      <c r="M1150">
        <v>19</v>
      </c>
      <c r="N1150">
        <v>0</v>
      </c>
    </row>
    <row r="1151" spans="1:14" x14ac:dyDescent="0.3">
      <c r="A1151" t="s">
        <v>22</v>
      </c>
      <c r="B1151" t="s">
        <v>103</v>
      </c>
      <c r="C1151" t="str">
        <f>VLOOKUP(Table1[[#This Row],[customer_ID]],'Company Names'!A:B,2,0)</f>
        <v>Bernier - Mueller</v>
      </c>
      <c r="D1151">
        <v>4681944108</v>
      </c>
      <c r="E1151" s="1">
        <v>44074</v>
      </c>
      <c r="F1151" s="1">
        <v>44104</v>
      </c>
      <c r="G1151">
        <v>5580</v>
      </c>
      <c r="H1151">
        <v>0</v>
      </c>
      <c r="I1151" t="str">
        <f>IF(Table1[[#This Row],[disputed]]=1,"Yes","No")</f>
        <v>No</v>
      </c>
      <c r="J1151">
        <v>0</v>
      </c>
      <c r="K1151" t="str">
        <f>IF(Table1[[#This Row],[disputed]]=0, "no dispute", IF(Table1[[#This Row],[dispute_loss]]=0, "won","lost"))</f>
        <v>no dispute</v>
      </c>
      <c r="L1151" s="1">
        <v>44097</v>
      </c>
      <c r="M1151">
        <v>23</v>
      </c>
      <c r="N1151">
        <v>0</v>
      </c>
    </row>
    <row r="1152" spans="1:14" x14ac:dyDescent="0.3">
      <c r="A1152" t="s">
        <v>22</v>
      </c>
      <c r="B1152" t="s">
        <v>89</v>
      </c>
      <c r="C1152" t="str">
        <f>VLOOKUP(Table1[[#This Row],[customer_ID]],'Company Names'!A:B,2,0)</f>
        <v>Lynch - Lebsack</v>
      </c>
      <c r="D1152">
        <v>4682447856</v>
      </c>
      <c r="E1152" s="1">
        <v>44257</v>
      </c>
      <c r="F1152" s="1">
        <v>44287</v>
      </c>
      <c r="G1152">
        <v>7937</v>
      </c>
      <c r="H1152">
        <v>1</v>
      </c>
      <c r="I1152" t="str">
        <f>IF(Table1[[#This Row],[disputed]]=1,"Yes","No")</f>
        <v>Yes</v>
      </c>
      <c r="J1152">
        <v>0</v>
      </c>
      <c r="K1152" t="str">
        <f>IF(Table1[[#This Row],[disputed]]=0, "no dispute", IF(Table1[[#This Row],[dispute_loss]]=0, "won","lost"))</f>
        <v>won</v>
      </c>
      <c r="L1152" s="1">
        <v>44298</v>
      </c>
      <c r="M1152">
        <v>41</v>
      </c>
      <c r="N1152">
        <v>11</v>
      </c>
    </row>
    <row r="1153" spans="1:14" x14ac:dyDescent="0.3">
      <c r="A1153" t="s">
        <v>17</v>
      </c>
      <c r="B1153" t="s">
        <v>28</v>
      </c>
      <c r="C1153" t="str">
        <f>VLOOKUP(Table1[[#This Row],[customer_ID]],'Company Names'!A:B,2,0)</f>
        <v>Halvorson and Sons</v>
      </c>
      <c r="D1153">
        <v>4682843239</v>
      </c>
      <c r="E1153" s="1">
        <v>43901</v>
      </c>
      <c r="F1153" s="1">
        <v>43931</v>
      </c>
      <c r="G1153">
        <v>5647</v>
      </c>
      <c r="H1153">
        <v>1</v>
      </c>
      <c r="I1153" t="str">
        <f>IF(Table1[[#This Row],[disputed]]=1,"Yes","No")</f>
        <v>Yes</v>
      </c>
      <c r="J1153">
        <v>0</v>
      </c>
      <c r="K1153" t="str">
        <f>IF(Table1[[#This Row],[disputed]]=0, "no dispute", IF(Table1[[#This Row],[dispute_loss]]=0, "won","lost"))</f>
        <v>won</v>
      </c>
      <c r="L1153" s="1">
        <v>43928</v>
      </c>
      <c r="M1153">
        <v>27</v>
      </c>
      <c r="N1153">
        <v>0</v>
      </c>
    </row>
    <row r="1154" spans="1:14" x14ac:dyDescent="0.3">
      <c r="A1154" t="s">
        <v>20</v>
      </c>
      <c r="B1154" t="s">
        <v>109</v>
      </c>
      <c r="C1154" t="str">
        <f>VLOOKUP(Table1[[#This Row],[customer_ID]],'Company Names'!A:B,2,0)</f>
        <v>Wilderman Inc</v>
      </c>
      <c r="D1154">
        <v>4685005154</v>
      </c>
      <c r="E1154" s="1">
        <v>43989</v>
      </c>
      <c r="F1154" s="1">
        <v>44019</v>
      </c>
      <c r="G1154">
        <v>2614</v>
      </c>
      <c r="H1154">
        <v>0</v>
      </c>
      <c r="I1154" t="str">
        <f>IF(Table1[[#This Row],[disputed]]=1,"Yes","No")</f>
        <v>No</v>
      </c>
      <c r="J1154">
        <v>0</v>
      </c>
      <c r="K1154" t="str">
        <f>IF(Table1[[#This Row],[disputed]]=0, "no dispute", IF(Table1[[#This Row],[dispute_loss]]=0, "won","lost"))</f>
        <v>no dispute</v>
      </c>
      <c r="L1154" s="1">
        <v>44019</v>
      </c>
      <c r="M1154">
        <v>30</v>
      </c>
      <c r="N1154">
        <v>0</v>
      </c>
    </row>
    <row r="1155" spans="1:14" x14ac:dyDescent="0.3">
      <c r="A1155" t="s">
        <v>13</v>
      </c>
      <c r="B1155" t="s">
        <v>68</v>
      </c>
      <c r="C1155" t="str">
        <f>VLOOKUP(Table1[[#This Row],[customer_ID]],'Company Names'!A:B,2,0)</f>
        <v>West - Rogahn</v>
      </c>
      <c r="D1155">
        <v>1702975198</v>
      </c>
      <c r="E1155" s="1">
        <v>44165</v>
      </c>
      <c r="F1155" s="1">
        <v>44195</v>
      </c>
      <c r="G1155">
        <v>8644</v>
      </c>
      <c r="H1155">
        <v>1</v>
      </c>
      <c r="I1155" t="str">
        <f>IF(Table1[[#This Row],[disputed]]=1,"Yes","No")</f>
        <v>Yes</v>
      </c>
      <c r="J1155">
        <v>0</v>
      </c>
      <c r="K1155" t="str">
        <f>IF(Table1[[#This Row],[disputed]]=0, "no dispute", IF(Table1[[#This Row],[dispute_loss]]=0, "won","lost"))</f>
        <v>won</v>
      </c>
      <c r="L1155" s="1">
        <v>44198</v>
      </c>
      <c r="M1155">
        <v>33</v>
      </c>
      <c r="N1155">
        <v>3</v>
      </c>
    </row>
    <row r="1156" spans="1:14" x14ac:dyDescent="0.3">
      <c r="A1156" t="s">
        <v>13</v>
      </c>
      <c r="B1156" t="s">
        <v>104</v>
      </c>
      <c r="C1156" t="str">
        <f>VLOOKUP(Table1[[#This Row],[customer_ID]],'Company Names'!A:B,2,0)</f>
        <v>Little, Konopelski and Hackett</v>
      </c>
      <c r="D1156">
        <v>4695983239</v>
      </c>
      <c r="E1156" s="1">
        <v>44514</v>
      </c>
      <c r="F1156" s="1">
        <v>44544</v>
      </c>
      <c r="G1156">
        <v>4382</v>
      </c>
      <c r="H1156">
        <v>0</v>
      </c>
      <c r="I1156" t="str">
        <f>IF(Table1[[#This Row],[disputed]]=1,"Yes","No")</f>
        <v>No</v>
      </c>
      <c r="J1156">
        <v>0</v>
      </c>
      <c r="K1156" t="str">
        <f>IF(Table1[[#This Row],[disputed]]=0, "no dispute", IF(Table1[[#This Row],[dispute_loss]]=0, "won","lost"))</f>
        <v>no dispute</v>
      </c>
      <c r="L1156" s="1">
        <v>44531</v>
      </c>
      <c r="M1156">
        <v>17</v>
      </c>
      <c r="N1156">
        <v>0</v>
      </c>
    </row>
    <row r="1157" spans="1:14" x14ac:dyDescent="0.3">
      <c r="A1157" t="s">
        <v>22</v>
      </c>
      <c r="B1157" t="s">
        <v>85</v>
      </c>
      <c r="C1157" t="str">
        <f>VLOOKUP(Table1[[#This Row],[customer_ID]],'Company Names'!A:B,2,0)</f>
        <v>Bailey - Ondricka</v>
      </c>
      <c r="D1157">
        <v>4696816536</v>
      </c>
      <c r="E1157" s="1">
        <v>43939</v>
      </c>
      <c r="F1157" s="1">
        <v>43969</v>
      </c>
      <c r="G1157">
        <v>3925</v>
      </c>
      <c r="H1157">
        <v>0</v>
      </c>
      <c r="I1157" t="str">
        <f>IF(Table1[[#This Row],[disputed]]=1,"Yes","No")</f>
        <v>No</v>
      </c>
      <c r="J1157">
        <v>0</v>
      </c>
      <c r="K1157" t="str">
        <f>IF(Table1[[#This Row],[disputed]]=0, "no dispute", IF(Table1[[#This Row],[dispute_loss]]=0, "won","lost"))</f>
        <v>no dispute</v>
      </c>
      <c r="L1157" s="1">
        <v>43971</v>
      </c>
      <c r="M1157">
        <v>32</v>
      </c>
      <c r="N1157">
        <v>2</v>
      </c>
    </row>
    <row r="1158" spans="1:14" x14ac:dyDescent="0.3">
      <c r="A1158" t="s">
        <v>11</v>
      </c>
      <c r="B1158" t="s">
        <v>45</v>
      </c>
      <c r="C1158" t="str">
        <f>VLOOKUP(Table1[[#This Row],[customer_ID]],'Company Names'!A:B,2,0)</f>
        <v>Bosco and Sons</v>
      </c>
      <c r="D1158">
        <v>4701158835</v>
      </c>
      <c r="E1158" s="1">
        <v>44518</v>
      </c>
      <c r="F1158" s="1">
        <v>44548</v>
      </c>
      <c r="G1158">
        <v>8359</v>
      </c>
      <c r="H1158">
        <v>1</v>
      </c>
      <c r="I1158" t="str">
        <f>IF(Table1[[#This Row],[disputed]]=1,"Yes","No")</f>
        <v>Yes</v>
      </c>
      <c r="J1158">
        <v>0</v>
      </c>
      <c r="K1158" t="str">
        <f>IF(Table1[[#This Row],[disputed]]=0, "no dispute", IF(Table1[[#This Row],[dispute_loss]]=0, "won","lost"))</f>
        <v>won</v>
      </c>
      <c r="L1158" s="1">
        <v>44553</v>
      </c>
      <c r="M1158">
        <v>35</v>
      </c>
      <c r="N1158">
        <v>5</v>
      </c>
    </row>
    <row r="1159" spans="1:14" x14ac:dyDescent="0.3">
      <c r="A1159" t="s">
        <v>22</v>
      </c>
      <c r="B1159" t="s">
        <v>86</v>
      </c>
      <c r="C1159" t="str">
        <f>VLOOKUP(Table1[[#This Row],[customer_ID]],'Company Names'!A:B,2,0)</f>
        <v>Langosh - Luettgen</v>
      </c>
      <c r="D1159">
        <v>4706783878</v>
      </c>
      <c r="E1159" s="1">
        <v>44121</v>
      </c>
      <c r="F1159" s="1">
        <v>44151</v>
      </c>
      <c r="G1159">
        <v>8413</v>
      </c>
      <c r="H1159">
        <v>0</v>
      </c>
      <c r="I1159" t="str">
        <f>IF(Table1[[#This Row],[disputed]]=1,"Yes","No")</f>
        <v>No</v>
      </c>
      <c r="J1159">
        <v>0</v>
      </c>
      <c r="K1159" t="str">
        <f>IF(Table1[[#This Row],[disputed]]=0, "no dispute", IF(Table1[[#This Row],[dispute_loss]]=0, "won","lost"))</f>
        <v>no dispute</v>
      </c>
      <c r="L1159" s="1">
        <v>44133</v>
      </c>
      <c r="M1159">
        <v>12</v>
      </c>
      <c r="N1159">
        <v>0</v>
      </c>
    </row>
    <row r="1160" spans="1:14" x14ac:dyDescent="0.3">
      <c r="A1160" t="s">
        <v>20</v>
      </c>
      <c r="B1160" t="s">
        <v>108</v>
      </c>
      <c r="C1160" t="str">
        <f>VLOOKUP(Table1[[#This Row],[customer_ID]],'Company Names'!A:B,2,0)</f>
        <v>Bashirian, Johnston and Barrows</v>
      </c>
      <c r="D1160">
        <v>4719815783</v>
      </c>
      <c r="E1160" s="1">
        <v>44290</v>
      </c>
      <c r="F1160" s="1">
        <v>44320</v>
      </c>
      <c r="G1160">
        <v>4048</v>
      </c>
      <c r="H1160">
        <v>0</v>
      </c>
      <c r="I1160" t="str">
        <f>IF(Table1[[#This Row],[disputed]]=1,"Yes","No")</f>
        <v>No</v>
      </c>
      <c r="J1160">
        <v>0</v>
      </c>
      <c r="K1160" t="str">
        <f>IF(Table1[[#This Row],[disputed]]=0, "no dispute", IF(Table1[[#This Row],[dispute_loss]]=0, "won","lost"))</f>
        <v>no dispute</v>
      </c>
      <c r="L1160" s="1">
        <v>44313</v>
      </c>
      <c r="M1160">
        <v>23</v>
      </c>
      <c r="N1160">
        <v>0</v>
      </c>
    </row>
    <row r="1161" spans="1:14" x14ac:dyDescent="0.3">
      <c r="A1161" t="s">
        <v>11</v>
      </c>
      <c r="B1161" t="s">
        <v>38</v>
      </c>
      <c r="C1161" t="str">
        <f>VLOOKUP(Table1[[#This Row],[customer_ID]],'Company Names'!A:B,2,0)</f>
        <v>Willms, Yundt and Smitham</v>
      </c>
      <c r="D1161">
        <v>4719854881</v>
      </c>
      <c r="E1161" s="1">
        <v>44073</v>
      </c>
      <c r="F1161" s="1">
        <v>44103</v>
      </c>
      <c r="G1161">
        <v>3224</v>
      </c>
      <c r="H1161">
        <v>0</v>
      </c>
      <c r="I1161" t="str">
        <f>IF(Table1[[#This Row],[disputed]]=1,"Yes","No")</f>
        <v>No</v>
      </c>
      <c r="J1161">
        <v>0</v>
      </c>
      <c r="K1161" t="str">
        <f>IF(Table1[[#This Row],[disputed]]=0, "no dispute", IF(Table1[[#This Row],[dispute_loss]]=0, "won","lost"))</f>
        <v>no dispute</v>
      </c>
      <c r="L1161" s="1">
        <v>44097</v>
      </c>
      <c r="M1161">
        <v>24</v>
      </c>
      <c r="N1161">
        <v>0</v>
      </c>
    </row>
    <row r="1162" spans="1:14" x14ac:dyDescent="0.3">
      <c r="A1162" t="s">
        <v>11</v>
      </c>
      <c r="B1162" t="s">
        <v>57</v>
      </c>
      <c r="C1162" t="str">
        <f>VLOOKUP(Table1[[#This Row],[customer_ID]],'Company Names'!A:B,2,0)</f>
        <v>Koch LLC</v>
      </c>
      <c r="D1162">
        <v>4722300351</v>
      </c>
      <c r="E1162" s="1">
        <v>43872</v>
      </c>
      <c r="F1162" s="1">
        <v>43902</v>
      </c>
      <c r="G1162">
        <v>6808</v>
      </c>
      <c r="H1162">
        <v>0</v>
      </c>
      <c r="I1162" t="str">
        <f>IF(Table1[[#This Row],[disputed]]=1,"Yes","No")</f>
        <v>No</v>
      </c>
      <c r="J1162">
        <v>0</v>
      </c>
      <c r="K1162" t="str">
        <f>IF(Table1[[#This Row],[disputed]]=0, "no dispute", IF(Table1[[#This Row],[dispute_loss]]=0, "won","lost"))</f>
        <v>no dispute</v>
      </c>
      <c r="L1162" s="1">
        <v>43918</v>
      </c>
      <c r="M1162">
        <v>46</v>
      </c>
      <c r="N1162">
        <v>16</v>
      </c>
    </row>
    <row r="1163" spans="1:14" x14ac:dyDescent="0.3">
      <c r="A1163" t="s">
        <v>17</v>
      </c>
      <c r="B1163" t="s">
        <v>28</v>
      </c>
      <c r="C1163" t="str">
        <f>VLOOKUP(Table1[[#This Row],[customer_ID]],'Company Names'!A:B,2,0)</f>
        <v>Halvorson and Sons</v>
      </c>
      <c r="D1163">
        <v>4722543209</v>
      </c>
      <c r="E1163" s="1">
        <v>44518</v>
      </c>
      <c r="F1163" s="1">
        <v>44548</v>
      </c>
      <c r="G1163">
        <v>7883</v>
      </c>
      <c r="H1163">
        <v>0</v>
      </c>
      <c r="I1163" t="str">
        <f>IF(Table1[[#This Row],[disputed]]=1,"Yes","No")</f>
        <v>No</v>
      </c>
      <c r="J1163">
        <v>0</v>
      </c>
      <c r="K1163" t="str">
        <f>IF(Table1[[#This Row],[disputed]]=0, "no dispute", IF(Table1[[#This Row],[dispute_loss]]=0, "won","lost"))</f>
        <v>no dispute</v>
      </c>
      <c r="L1163" s="1">
        <v>44528</v>
      </c>
      <c r="M1163">
        <v>10</v>
      </c>
      <c r="N1163">
        <v>0</v>
      </c>
    </row>
    <row r="1164" spans="1:14" x14ac:dyDescent="0.3">
      <c r="A1164" t="s">
        <v>22</v>
      </c>
      <c r="B1164" t="s">
        <v>65</v>
      </c>
      <c r="C1164" t="str">
        <f>VLOOKUP(Table1[[#This Row],[customer_ID]],'Company Names'!A:B,2,0)</f>
        <v>Leuschke, Hermann and Zieme</v>
      </c>
      <c r="D1164">
        <v>4728250241</v>
      </c>
      <c r="E1164" s="1">
        <v>44121</v>
      </c>
      <c r="F1164" s="1">
        <v>44151</v>
      </c>
      <c r="G1164">
        <v>7267</v>
      </c>
      <c r="H1164">
        <v>0</v>
      </c>
      <c r="I1164" t="str">
        <f>IF(Table1[[#This Row],[disputed]]=1,"Yes","No")</f>
        <v>No</v>
      </c>
      <c r="J1164">
        <v>0</v>
      </c>
      <c r="K1164" t="str">
        <f>IF(Table1[[#This Row],[disputed]]=0, "no dispute", IF(Table1[[#This Row],[dispute_loss]]=0, "won","lost"))</f>
        <v>no dispute</v>
      </c>
      <c r="L1164" s="1">
        <v>44129</v>
      </c>
      <c r="M1164">
        <v>8</v>
      </c>
      <c r="N1164">
        <v>0</v>
      </c>
    </row>
    <row r="1165" spans="1:14" x14ac:dyDescent="0.3">
      <c r="A1165" t="s">
        <v>11</v>
      </c>
      <c r="B1165" t="s">
        <v>87</v>
      </c>
      <c r="C1165" t="str">
        <f>VLOOKUP(Table1[[#This Row],[customer_ID]],'Company Names'!A:B,2,0)</f>
        <v>Steuber Inc</v>
      </c>
      <c r="D1165">
        <v>4729784336</v>
      </c>
      <c r="E1165" s="1">
        <v>44004</v>
      </c>
      <c r="F1165" s="1">
        <v>44034</v>
      </c>
      <c r="G1165">
        <v>4908</v>
      </c>
      <c r="H1165">
        <v>0</v>
      </c>
      <c r="I1165" t="str">
        <f>IF(Table1[[#This Row],[disputed]]=1,"Yes","No")</f>
        <v>No</v>
      </c>
      <c r="J1165">
        <v>0</v>
      </c>
      <c r="K1165" t="str">
        <f>IF(Table1[[#This Row],[disputed]]=0, "no dispute", IF(Table1[[#This Row],[dispute_loss]]=0, "won","lost"))</f>
        <v>no dispute</v>
      </c>
      <c r="L1165" s="1">
        <v>44023</v>
      </c>
      <c r="M1165">
        <v>19</v>
      </c>
      <c r="N1165">
        <v>0</v>
      </c>
    </row>
    <row r="1166" spans="1:14" x14ac:dyDescent="0.3">
      <c r="A1166" t="s">
        <v>22</v>
      </c>
      <c r="B1166" t="s">
        <v>100</v>
      </c>
      <c r="C1166" t="str">
        <f>VLOOKUP(Table1[[#This Row],[customer_ID]],'Company Names'!A:B,2,0)</f>
        <v>Stark - Paucek</v>
      </c>
      <c r="D1166">
        <v>4730761138</v>
      </c>
      <c r="E1166" s="1">
        <v>43844</v>
      </c>
      <c r="F1166" s="1">
        <v>43874</v>
      </c>
      <c r="G1166">
        <v>4541</v>
      </c>
      <c r="H1166">
        <v>0</v>
      </c>
      <c r="I1166" t="str">
        <f>IF(Table1[[#This Row],[disputed]]=1,"Yes","No")</f>
        <v>No</v>
      </c>
      <c r="J1166">
        <v>0</v>
      </c>
      <c r="K1166" t="str">
        <f>IF(Table1[[#This Row],[disputed]]=0, "no dispute", IF(Table1[[#This Row],[dispute_loss]]=0, "won","lost"))</f>
        <v>no dispute</v>
      </c>
      <c r="L1166" s="1">
        <v>43860</v>
      </c>
      <c r="M1166">
        <v>16</v>
      </c>
      <c r="N1166">
        <v>0</v>
      </c>
    </row>
    <row r="1167" spans="1:14" x14ac:dyDescent="0.3">
      <c r="A1167" t="s">
        <v>11</v>
      </c>
      <c r="B1167" t="s">
        <v>49</v>
      </c>
      <c r="C1167" t="str">
        <f>VLOOKUP(Table1[[#This Row],[customer_ID]],'Company Names'!A:B,2,0)</f>
        <v>Strosin Inc</v>
      </c>
      <c r="D1167">
        <v>4732348996</v>
      </c>
      <c r="E1167" s="1">
        <v>43850</v>
      </c>
      <c r="F1167" s="1">
        <v>43880</v>
      </c>
      <c r="G1167">
        <v>7809</v>
      </c>
      <c r="H1167">
        <v>0</v>
      </c>
      <c r="I1167" t="str">
        <f>IF(Table1[[#This Row],[disputed]]=1,"Yes","No")</f>
        <v>No</v>
      </c>
      <c r="J1167">
        <v>0</v>
      </c>
      <c r="K1167" t="str">
        <f>IF(Table1[[#This Row],[disputed]]=0, "no dispute", IF(Table1[[#This Row],[dispute_loss]]=0, "won","lost"))</f>
        <v>no dispute</v>
      </c>
      <c r="L1167" s="1">
        <v>43871</v>
      </c>
      <c r="M1167">
        <v>21</v>
      </c>
      <c r="N1167">
        <v>0</v>
      </c>
    </row>
    <row r="1168" spans="1:14" x14ac:dyDescent="0.3">
      <c r="A1168" t="s">
        <v>20</v>
      </c>
      <c r="B1168" t="s">
        <v>81</v>
      </c>
      <c r="C1168" t="str">
        <f>VLOOKUP(Table1[[#This Row],[customer_ID]],'Company Names'!A:B,2,0)</f>
        <v>Rowe and Sons</v>
      </c>
      <c r="D1168">
        <v>4735063899</v>
      </c>
      <c r="E1168" s="1">
        <v>44498</v>
      </c>
      <c r="F1168" s="1">
        <v>44528</v>
      </c>
      <c r="G1168">
        <v>1262</v>
      </c>
      <c r="H1168">
        <v>0</v>
      </c>
      <c r="I1168" t="str">
        <f>IF(Table1[[#This Row],[disputed]]=1,"Yes","No")</f>
        <v>No</v>
      </c>
      <c r="J1168">
        <v>0</v>
      </c>
      <c r="K1168" t="str">
        <f>IF(Table1[[#This Row],[disputed]]=0, "no dispute", IF(Table1[[#This Row],[dispute_loss]]=0, "won","lost"))</f>
        <v>no dispute</v>
      </c>
      <c r="L1168" s="1">
        <v>44506</v>
      </c>
      <c r="M1168">
        <v>8</v>
      </c>
      <c r="N1168">
        <v>0</v>
      </c>
    </row>
    <row r="1169" spans="1:14" x14ac:dyDescent="0.3">
      <c r="A1169" t="s">
        <v>20</v>
      </c>
      <c r="B1169" t="s">
        <v>102</v>
      </c>
      <c r="C1169" t="str">
        <f>VLOOKUP(Table1[[#This Row],[customer_ID]],'Company Names'!A:B,2,0)</f>
        <v>Bogisich, Gorczany and Gislason</v>
      </c>
      <c r="D1169">
        <v>4738467082</v>
      </c>
      <c r="E1169" s="1">
        <v>44283</v>
      </c>
      <c r="F1169" s="1">
        <v>44313</v>
      </c>
      <c r="G1169">
        <v>4138</v>
      </c>
      <c r="H1169">
        <v>0</v>
      </c>
      <c r="I1169" t="str">
        <f>IF(Table1[[#This Row],[disputed]]=1,"Yes","No")</f>
        <v>No</v>
      </c>
      <c r="J1169">
        <v>0</v>
      </c>
      <c r="K1169" t="str">
        <f>IF(Table1[[#This Row],[disputed]]=0, "no dispute", IF(Table1[[#This Row],[dispute_loss]]=0, "won","lost"))</f>
        <v>no dispute</v>
      </c>
      <c r="L1169" s="1">
        <v>44307</v>
      </c>
      <c r="M1169">
        <v>24</v>
      </c>
      <c r="N1169">
        <v>0</v>
      </c>
    </row>
    <row r="1170" spans="1:14" x14ac:dyDescent="0.3">
      <c r="A1170" t="s">
        <v>11</v>
      </c>
      <c r="B1170" t="s">
        <v>39</v>
      </c>
      <c r="C1170" t="str">
        <f>VLOOKUP(Table1[[#This Row],[customer_ID]],'Company Names'!A:B,2,0)</f>
        <v>Schmitt Inc</v>
      </c>
      <c r="D1170">
        <v>4739557586</v>
      </c>
      <c r="E1170" s="1">
        <v>44430</v>
      </c>
      <c r="F1170" s="1">
        <v>44460</v>
      </c>
      <c r="G1170">
        <v>5287</v>
      </c>
      <c r="H1170">
        <v>0</v>
      </c>
      <c r="I1170" t="str">
        <f>IF(Table1[[#This Row],[disputed]]=1,"Yes","No")</f>
        <v>No</v>
      </c>
      <c r="J1170">
        <v>0</v>
      </c>
      <c r="K1170" t="str">
        <f>IF(Table1[[#This Row],[disputed]]=0, "no dispute", IF(Table1[[#This Row],[dispute_loss]]=0, "won","lost"))</f>
        <v>no dispute</v>
      </c>
      <c r="L1170" s="1">
        <v>44457</v>
      </c>
      <c r="M1170">
        <v>27</v>
      </c>
      <c r="N1170">
        <v>0</v>
      </c>
    </row>
    <row r="1171" spans="1:14" x14ac:dyDescent="0.3">
      <c r="A1171" t="s">
        <v>22</v>
      </c>
      <c r="B1171" t="s">
        <v>96</v>
      </c>
      <c r="C1171" t="str">
        <f>VLOOKUP(Table1[[#This Row],[customer_ID]],'Company Names'!A:B,2,0)</f>
        <v>Schuppe Inc</v>
      </c>
      <c r="D1171">
        <v>4741356244</v>
      </c>
      <c r="E1171" s="1">
        <v>44205</v>
      </c>
      <c r="F1171" s="1">
        <v>44235</v>
      </c>
      <c r="G1171">
        <v>3693</v>
      </c>
      <c r="H1171">
        <v>0</v>
      </c>
      <c r="I1171" t="str">
        <f>IF(Table1[[#This Row],[disputed]]=1,"Yes","No")</f>
        <v>No</v>
      </c>
      <c r="J1171">
        <v>0</v>
      </c>
      <c r="K1171" t="str">
        <f>IF(Table1[[#This Row],[disputed]]=0, "no dispute", IF(Table1[[#This Row],[dispute_loss]]=0, "won","lost"))</f>
        <v>no dispute</v>
      </c>
      <c r="L1171" s="1">
        <v>44230</v>
      </c>
      <c r="M1171">
        <v>25</v>
      </c>
      <c r="N1171">
        <v>0</v>
      </c>
    </row>
    <row r="1172" spans="1:14" x14ac:dyDescent="0.3">
      <c r="A1172" t="s">
        <v>22</v>
      </c>
      <c r="B1172" t="s">
        <v>72</v>
      </c>
      <c r="C1172" t="str">
        <f>VLOOKUP(Table1[[#This Row],[customer_ID]],'Company Names'!A:B,2,0)</f>
        <v>Muller - Hickle</v>
      </c>
      <c r="D1172">
        <v>4742980589</v>
      </c>
      <c r="E1172" s="1">
        <v>44370</v>
      </c>
      <c r="F1172" s="1">
        <v>44400</v>
      </c>
      <c r="G1172">
        <v>4069</v>
      </c>
      <c r="H1172">
        <v>0</v>
      </c>
      <c r="I1172" t="str">
        <f>IF(Table1[[#This Row],[disputed]]=1,"Yes","No")</f>
        <v>No</v>
      </c>
      <c r="J1172">
        <v>0</v>
      </c>
      <c r="K1172" t="str">
        <f>IF(Table1[[#This Row],[disputed]]=0, "no dispute", IF(Table1[[#This Row],[dispute_loss]]=0, "won","lost"))</f>
        <v>no dispute</v>
      </c>
      <c r="L1172" s="1">
        <v>44386</v>
      </c>
      <c r="M1172">
        <v>16</v>
      </c>
      <c r="N1172">
        <v>0</v>
      </c>
    </row>
    <row r="1173" spans="1:14" x14ac:dyDescent="0.3">
      <c r="A1173" t="s">
        <v>22</v>
      </c>
      <c r="B1173" t="s">
        <v>86</v>
      </c>
      <c r="C1173" t="str">
        <f>VLOOKUP(Table1[[#This Row],[customer_ID]],'Company Names'!A:B,2,0)</f>
        <v>Langosh - Luettgen</v>
      </c>
      <c r="D1173">
        <v>4747988353</v>
      </c>
      <c r="E1173" s="1">
        <v>44321</v>
      </c>
      <c r="F1173" s="1">
        <v>44351</v>
      </c>
      <c r="G1173">
        <v>7315</v>
      </c>
      <c r="H1173">
        <v>0</v>
      </c>
      <c r="I1173" t="str">
        <f>IF(Table1[[#This Row],[disputed]]=1,"Yes","No")</f>
        <v>No</v>
      </c>
      <c r="J1173">
        <v>0</v>
      </c>
      <c r="K1173" t="str">
        <f>IF(Table1[[#This Row],[disputed]]=0, "no dispute", IF(Table1[[#This Row],[dispute_loss]]=0, "won","lost"))</f>
        <v>no dispute</v>
      </c>
      <c r="L1173" s="1">
        <v>44328</v>
      </c>
      <c r="M1173">
        <v>7</v>
      </c>
      <c r="N1173">
        <v>0</v>
      </c>
    </row>
    <row r="1174" spans="1:14" x14ac:dyDescent="0.3">
      <c r="A1174" t="s">
        <v>20</v>
      </c>
      <c r="B1174" t="s">
        <v>60</v>
      </c>
      <c r="C1174" t="str">
        <f>VLOOKUP(Table1[[#This Row],[customer_ID]],'Company Names'!A:B,2,0)</f>
        <v>McCullough Inc</v>
      </c>
      <c r="D1174">
        <v>4751641138</v>
      </c>
      <c r="E1174" s="1">
        <v>44103</v>
      </c>
      <c r="F1174" s="1">
        <v>44133</v>
      </c>
      <c r="G1174">
        <v>3450</v>
      </c>
      <c r="H1174">
        <v>0</v>
      </c>
      <c r="I1174" t="str">
        <f>IF(Table1[[#This Row],[disputed]]=1,"Yes","No")</f>
        <v>No</v>
      </c>
      <c r="J1174">
        <v>0</v>
      </c>
      <c r="K1174" t="str">
        <f>IF(Table1[[#This Row],[disputed]]=0, "no dispute", IF(Table1[[#This Row],[dispute_loss]]=0, "won","lost"))</f>
        <v>no dispute</v>
      </c>
      <c r="L1174" s="1">
        <v>44120</v>
      </c>
      <c r="M1174">
        <v>17</v>
      </c>
      <c r="N1174">
        <v>0</v>
      </c>
    </row>
    <row r="1175" spans="1:14" x14ac:dyDescent="0.3">
      <c r="A1175" t="s">
        <v>22</v>
      </c>
      <c r="B1175" t="s">
        <v>103</v>
      </c>
      <c r="C1175" t="str">
        <f>VLOOKUP(Table1[[#This Row],[customer_ID]],'Company Names'!A:B,2,0)</f>
        <v>Bernier - Mueller</v>
      </c>
      <c r="D1175">
        <v>4755000748</v>
      </c>
      <c r="E1175" s="1">
        <v>44104</v>
      </c>
      <c r="F1175" s="1">
        <v>44134</v>
      </c>
      <c r="G1175">
        <v>7449</v>
      </c>
      <c r="H1175">
        <v>0</v>
      </c>
      <c r="I1175" t="str">
        <f>IF(Table1[[#This Row],[disputed]]=1,"Yes","No")</f>
        <v>No</v>
      </c>
      <c r="J1175">
        <v>0</v>
      </c>
      <c r="K1175" t="str">
        <f>IF(Table1[[#This Row],[disputed]]=0, "no dispute", IF(Table1[[#This Row],[dispute_loss]]=0, "won","lost"))</f>
        <v>no dispute</v>
      </c>
      <c r="L1175" s="1">
        <v>44128</v>
      </c>
      <c r="M1175">
        <v>24</v>
      </c>
      <c r="N1175">
        <v>0</v>
      </c>
    </row>
    <row r="1176" spans="1:14" x14ac:dyDescent="0.3">
      <c r="A1176" t="s">
        <v>20</v>
      </c>
      <c r="B1176" t="s">
        <v>43</v>
      </c>
      <c r="C1176" t="str">
        <f>VLOOKUP(Table1[[#This Row],[customer_ID]],'Company Names'!A:B,2,0)</f>
        <v>Spinka, Bogisich and Pouros</v>
      </c>
      <c r="D1176">
        <v>4756268669</v>
      </c>
      <c r="E1176" s="1">
        <v>43870</v>
      </c>
      <c r="F1176" s="1">
        <v>43900</v>
      </c>
      <c r="G1176">
        <v>5333</v>
      </c>
      <c r="H1176">
        <v>0</v>
      </c>
      <c r="I1176" t="str">
        <f>IF(Table1[[#This Row],[disputed]]=1,"Yes","No")</f>
        <v>No</v>
      </c>
      <c r="J1176">
        <v>0</v>
      </c>
      <c r="K1176" t="str">
        <f>IF(Table1[[#This Row],[disputed]]=0, "no dispute", IF(Table1[[#This Row],[dispute_loss]]=0, "won","lost"))</f>
        <v>no dispute</v>
      </c>
      <c r="L1176" s="1">
        <v>43881</v>
      </c>
      <c r="M1176">
        <v>11</v>
      </c>
      <c r="N1176">
        <v>0</v>
      </c>
    </row>
    <row r="1177" spans="1:14" x14ac:dyDescent="0.3">
      <c r="A1177" t="s">
        <v>11</v>
      </c>
      <c r="B1177" t="s">
        <v>114</v>
      </c>
      <c r="C1177" t="str">
        <f>VLOOKUP(Table1[[#This Row],[customer_ID]],'Company Names'!A:B,2,0)</f>
        <v>Davis and Sons</v>
      </c>
      <c r="D1177">
        <v>4767910867</v>
      </c>
      <c r="E1177" s="1">
        <v>44514</v>
      </c>
      <c r="F1177" s="1">
        <v>44544</v>
      </c>
      <c r="G1177">
        <v>8935</v>
      </c>
      <c r="H1177">
        <v>0</v>
      </c>
      <c r="I1177" t="str">
        <f>IF(Table1[[#This Row],[disputed]]=1,"Yes","No")</f>
        <v>No</v>
      </c>
      <c r="J1177">
        <v>0</v>
      </c>
      <c r="K1177" t="str">
        <f>IF(Table1[[#This Row],[disputed]]=0, "no dispute", IF(Table1[[#This Row],[dispute_loss]]=0, "won","lost"))</f>
        <v>no dispute</v>
      </c>
      <c r="L1177" s="1">
        <v>44525</v>
      </c>
      <c r="M1177">
        <v>11</v>
      </c>
      <c r="N1177">
        <v>0</v>
      </c>
    </row>
    <row r="1178" spans="1:14" x14ac:dyDescent="0.3">
      <c r="A1178" t="s">
        <v>13</v>
      </c>
      <c r="B1178" t="s">
        <v>74</v>
      </c>
      <c r="C1178" t="str">
        <f>VLOOKUP(Table1[[#This Row],[customer_ID]],'Company Names'!A:B,2,0)</f>
        <v>Ankunding - Rempel</v>
      </c>
      <c r="D1178">
        <v>8301490239</v>
      </c>
      <c r="E1178" s="1">
        <v>44165</v>
      </c>
      <c r="F1178" s="1">
        <v>44195</v>
      </c>
      <c r="G1178">
        <v>4023</v>
      </c>
      <c r="H1178">
        <v>1</v>
      </c>
      <c r="I1178" t="str">
        <f>IF(Table1[[#This Row],[disputed]]=1,"Yes","No")</f>
        <v>Yes</v>
      </c>
      <c r="J1178">
        <v>1</v>
      </c>
      <c r="K1178" t="str">
        <f>IF(Table1[[#This Row],[disputed]]=0, "no dispute", IF(Table1[[#This Row],[dispute_loss]]=0, "won","lost"))</f>
        <v>lost</v>
      </c>
      <c r="L1178" s="1">
        <v>44191</v>
      </c>
      <c r="M1178">
        <v>26</v>
      </c>
      <c r="N1178">
        <v>0</v>
      </c>
    </row>
    <row r="1179" spans="1:14" x14ac:dyDescent="0.3">
      <c r="A1179" t="s">
        <v>22</v>
      </c>
      <c r="B1179" t="s">
        <v>78</v>
      </c>
      <c r="C1179" t="str">
        <f>VLOOKUP(Table1[[#This Row],[customer_ID]],'Company Names'!A:B,2,0)</f>
        <v>Muller, Gaylord and Pollich</v>
      </c>
      <c r="D1179">
        <v>4773950831</v>
      </c>
      <c r="E1179" s="1">
        <v>43912</v>
      </c>
      <c r="F1179" s="1">
        <v>43942</v>
      </c>
      <c r="G1179">
        <v>2566</v>
      </c>
      <c r="H1179">
        <v>0</v>
      </c>
      <c r="I1179" t="str">
        <f>IF(Table1[[#This Row],[disputed]]=1,"Yes","No")</f>
        <v>No</v>
      </c>
      <c r="J1179">
        <v>0</v>
      </c>
      <c r="K1179" t="str">
        <f>IF(Table1[[#This Row],[disputed]]=0, "no dispute", IF(Table1[[#This Row],[dispute_loss]]=0, "won","lost"))</f>
        <v>no dispute</v>
      </c>
      <c r="L1179" s="1">
        <v>43940</v>
      </c>
      <c r="M1179">
        <v>28</v>
      </c>
      <c r="N1179">
        <v>0</v>
      </c>
    </row>
    <row r="1180" spans="1:14" x14ac:dyDescent="0.3">
      <c r="A1180" t="s">
        <v>22</v>
      </c>
      <c r="B1180" t="s">
        <v>103</v>
      </c>
      <c r="C1180" t="str">
        <f>VLOOKUP(Table1[[#This Row],[customer_ID]],'Company Names'!A:B,2,0)</f>
        <v>Bernier - Mueller</v>
      </c>
      <c r="D1180">
        <v>4778063703</v>
      </c>
      <c r="E1180" s="1">
        <v>44084</v>
      </c>
      <c r="F1180" s="1">
        <v>44114</v>
      </c>
      <c r="G1180">
        <v>7060</v>
      </c>
      <c r="H1180">
        <v>0</v>
      </c>
      <c r="I1180" t="str">
        <f>IF(Table1[[#This Row],[disputed]]=1,"Yes","No")</f>
        <v>No</v>
      </c>
      <c r="J1180">
        <v>0</v>
      </c>
      <c r="K1180" t="str">
        <f>IF(Table1[[#This Row],[disputed]]=0, "no dispute", IF(Table1[[#This Row],[dispute_loss]]=0, "won","lost"))</f>
        <v>no dispute</v>
      </c>
      <c r="L1180" s="1">
        <v>44116</v>
      </c>
      <c r="M1180">
        <v>32</v>
      </c>
      <c r="N1180">
        <v>2</v>
      </c>
    </row>
    <row r="1181" spans="1:14" x14ac:dyDescent="0.3">
      <c r="A1181" t="s">
        <v>17</v>
      </c>
      <c r="B1181" t="s">
        <v>77</v>
      </c>
      <c r="C1181" t="str">
        <f>VLOOKUP(Table1[[#This Row],[customer_ID]],'Company Names'!A:B,2,0)</f>
        <v>Daniel - Deckow</v>
      </c>
      <c r="D1181">
        <v>4783562096</v>
      </c>
      <c r="E1181" s="1">
        <v>44428</v>
      </c>
      <c r="F1181" s="1">
        <v>44458</v>
      </c>
      <c r="G1181">
        <v>3287</v>
      </c>
      <c r="H1181">
        <v>0</v>
      </c>
      <c r="I1181" t="str">
        <f>IF(Table1[[#This Row],[disputed]]=1,"Yes","No")</f>
        <v>No</v>
      </c>
      <c r="J1181">
        <v>0</v>
      </c>
      <c r="K1181" t="str">
        <f>IF(Table1[[#This Row],[disputed]]=0, "no dispute", IF(Table1[[#This Row],[dispute_loss]]=0, "won","lost"))</f>
        <v>no dispute</v>
      </c>
      <c r="L1181" s="1">
        <v>44430</v>
      </c>
      <c r="M1181">
        <v>2</v>
      </c>
      <c r="N1181">
        <v>0</v>
      </c>
    </row>
    <row r="1182" spans="1:14" x14ac:dyDescent="0.3">
      <c r="A1182" t="s">
        <v>22</v>
      </c>
      <c r="B1182" t="s">
        <v>103</v>
      </c>
      <c r="C1182" t="str">
        <f>VLOOKUP(Table1[[#This Row],[customer_ID]],'Company Names'!A:B,2,0)</f>
        <v>Bernier - Mueller</v>
      </c>
      <c r="D1182">
        <v>4788766053</v>
      </c>
      <c r="E1182" s="1">
        <v>44104</v>
      </c>
      <c r="F1182" s="1">
        <v>44134</v>
      </c>
      <c r="G1182">
        <v>3969</v>
      </c>
      <c r="H1182">
        <v>0</v>
      </c>
      <c r="I1182" t="str">
        <f>IF(Table1[[#This Row],[disputed]]=1,"Yes","No")</f>
        <v>No</v>
      </c>
      <c r="J1182">
        <v>0</v>
      </c>
      <c r="K1182" t="str">
        <f>IF(Table1[[#This Row],[disputed]]=0, "no dispute", IF(Table1[[#This Row],[dispute_loss]]=0, "won","lost"))</f>
        <v>no dispute</v>
      </c>
      <c r="L1182" s="1">
        <v>44135</v>
      </c>
      <c r="M1182">
        <v>31</v>
      </c>
      <c r="N1182">
        <v>1</v>
      </c>
    </row>
    <row r="1183" spans="1:14" x14ac:dyDescent="0.3">
      <c r="A1183" t="s">
        <v>17</v>
      </c>
      <c r="B1183" t="s">
        <v>112</v>
      </c>
      <c r="C1183" t="str">
        <f>VLOOKUP(Table1[[#This Row],[customer_ID]],'Company Names'!A:B,2,0)</f>
        <v>Grant, Kessler and Kassulke</v>
      </c>
      <c r="D1183">
        <v>4789397752</v>
      </c>
      <c r="E1183" s="1">
        <v>43980</v>
      </c>
      <c r="F1183" s="1">
        <v>44010</v>
      </c>
      <c r="G1183">
        <v>7754</v>
      </c>
      <c r="H1183">
        <v>0</v>
      </c>
      <c r="I1183" t="str">
        <f>IF(Table1[[#This Row],[disputed]]=1,"Yes","No")</f>
        <v>No</v>
      </c>
      <c r="J1183">
        <v>0</v>
      </c>
      <c r="K1183" t="str">
        <f>IF(Table1[[#This Row],[disputed]]=0, "no dispute", IF(Table1[[#This Row],[dispute_loss]]=0, "won","lost"))</f>
        <v>no dispute</v>
      </c>
      <c r="L1183" s="1">
        <v>44010</v>
      </c>
      <c r="M1183">
        <v>30</v>
      </c>
      <c r="N1183">
        <v>0</v>
      </c>
    </row>
    <row r="1184" spans="1:14" x14ac:dyDescent="0.3">
      <c r="A1184" t="s">
        <v>20</v>
      </c>
      <c r="B1184" t="s">
        <v>108</v>
      </c>
      <c r="C1184" t="str">
        <f>VLOOKUP(Table1[[#This Row],[customer_ID]],'Company Names'!A:B,2,0)</f>
        <v>Bashirian, Johnston and Barrows</v>
      </c>
      <c r="D1184">
        <v>4791525699</v>
      </c>
      <c r="E1184" s="1">
        <v>44177</v>
      </c>
      <c r="F1184" s="1">
        <v>44207</v>
      </c>
      <c r="G1184">
        <v>4708</v>
      </c>
      <c r="H1184">
        <v>0</v>
      </c>
      <c r="I1184" t="str">
        <f>IF(Table1[[#This Row],[disputed]]=1,"Yes","No")</f>
        <v>No</v>
      </c>
      <c r="J1184">
        <v>0</v>
      </c>
      <c r="K1184" t="str">
        <f>IF(Table1[[#This Row],[disputed]]=0, "no dispute", IF(Table1[[#This Row],[dispute_loss]]=0, "won","lost"))</f>
        <v>no dispute</v>
      </c>
      <c r="L1184" s="1">
        <v>44188</v>
      </c>
      <c r="M1184">
        <v>11</v>
      </c>
      <c r="N1184">
        <v>0</v>
      </c>
    </row>
    <row r="1185" spans="1:14" x14ac:dyDescent="0.3">
      <c r="A1185" t="s">
        <v>20</v>
      </c>
      <c r="B1185" t="s">
        <v>46</v>
      </c>
      <c r="C1185" t="str">
        <f>VLOOKUP(Table1[[#This Row],[customer_ID]],'Company Names'!A:B,2,0)</f>
        <v>Ondricka and Sons</v>
      </c>
      <c r="D1185">
        <v>4795466537</v>
      </c>
      <c r="E1185" s="1">
        <v>44277</v>
      </c>
      <c r="F1185" s="1">
        <v>44307</v>
      </c>
      <c r="G1185">
        <v>2293</v>
      </c>
      <c r="H1185">
        <v>0</v>
      </c>
      <c r="I1185" t="str">
        <f>IF(Table1[[#This Row],[disputed]]=1,"Yes","No")</f>
        <v>No</v>
      </c>
      <c r="J1185">
        <v>0</v>
      </c>
      <c r="K1185" t="str">
        <f>IF(Table1[[#This Row],[disputed]]=0, "no dispute", IF(Table1[[#This Row],[dispute_loss]]=0, "won","lost"))</f>
        <v>no dispute</v>
      </c>
      <c r="L1185" s="1">
        <v>44280</v>
      </c>
      <c r="M1185">
        <v>3</v>
      </c>
      <c r="N1185">
        <v>0</v>
      </c>
    </row>
    <row r="1186" spans="1:14" x14ac:dyDescent="0.3">
      <c r="A1186" t="s">
        <v>22</v>
      </c>
      <c r="B1186" t="s">
        <v>67</v>
      </c>
      <c r="C1186" t="str">
        <f>VLOOKUP(Table1[[#This Row],[customer_ID]],'Company Names'!A:B,2,0)</f>
        <v>Kemmer Inc</v>
      </c>
      <c r="D1186">
        <v>4795998561</v>
      </c>
      <c r="E1186" s="1">
        <v>44225</v>
      </c>
      <c r="F1186" s="1">
        <v>44255</v>
      </c>
      <c r="G1186">
        <v>5442</v>
      </c>
      <c r="H1186">
        <v>0</v>
      </c>
      <c r="I1186" t="str">
        <f>IF(Table1[[#This Row],[disputed]]=1,"Yes","No")</f>
        <v>No</v>
      </c>
      <c r="J1186">
        <v>0</v>
      </c>
      <c r="K1186" t="str">
        <f>IF(Table1[[#This Row],[disputed]]=0, "no dispute", IF(Table1[[#This Row],[dispute_loss]]=0, "won","lost"))</f>
        <v>no dispute</v>
      </c>
      <c r="L1186" s="1">
        <v>44256</v>
      </c>
      <c r="M1186">
        <v>31</v>
      </c>
      <c r="N1186">
        <v>1</v>
      </c>
    </row>
    <row r="1187" spans="1:14" x14ac:dyDescent="0.3">
      <c r="A1187" t="s">
        <v>17</v>
      </c>
      <c r="B1187" t="s">
        <v>42</v>
      </c>
      <c r="C1187" t="str">
        <f>VLOOKUP(Table1[[#This Row],[customer_ID]],'Company Names'!A:B,2,0)</f>
        <v>Ortiz - Schiller</v>
      </c>
      <c r="D1187">
        <v>4800494014</v>
      </c>
      <c r="E1187" s="1">
        <v>44164</v>
      </c>
      <c r="F1187" s="1">
        <v>44194</v>
      </c>
      <c r="G1187">
        <v>1094</v>
      </c>
      <c r="H1187">
        <v>0</v>
      </c>
      <c r="I1187" t="str">
        <f>IF(Table1[[#This Row],[disputed]]=1,"Yes","No")</f>
        <v>No</v>
      </c>
      <c r="J1187">
        <v>0</v>
      </c>
      <c r="K1187" t="str">
        <f>IF(Table1[[#This Row],[disputed]]=0, "no dispute", IF(Table1[[#This Row],[dispute_loss]]=0, "won","lost"))</f>
        <v>no dispute</v>
      </c>
      <c r="L1187" s="1">
        <v>44186</v>
      </c>
      <c r="M1187">
        <v>22</v>
      </c>
      <c r="N1187">
        <v>0</v>
      </c>
    </row>
    <row r="1188" spans="1:14" x14ac:dyDescent="0.3">
      <c r="A1188" t="s">
        <v>11</v>
      </c>
      <c r="B1188" t="s">
        <v>55</v>
      </c>
      <c r="C1188" t="str">
        <f>VLOOKUP(Table1[[#This Row],[customer_ID]],'Company Names'!A:B,2,0)</f>
        <v>Gleichner - Turner</v>
      </c>
      <c r="D1188">
        <v>4804144659</v>
      </c>
      <c r="E1188" s="1">
        <v>44310</v>
      </c>
      <c r="F1188" s="1">
        <v>44340</v>
      </c>
      <c r="G1188">
        <v>8907</v>
      </c>
      <c r="H1188">
        <v>0</v>
      </c>
      <c r="I1188" t="str">
        <f>IF(Table1[[#This Row],[disputed]]=1,"Yes","No")</f>
        <v>No</v>
      </c>
      <c r="J1188">
        <v>0</v>
      </c>
      <c r="K1188" t="str">
        <f>IF(Table1[[#This Row],[disputed]]=0, "no dispute", IF(Table1[[#This Row],[dispute_loss]]=0, "won","lost"))</f>
        <v>no dispute</v>
      </c>
      <c r="L1188" s="1">
        <v>44344</v>
      </c>
      <c r="M1188">
        <v>34</v>
      </c>
      <c r="N1188">
        <v>4</v>
      </c>
    </row>
    <row r="1189" spans="1:14" x14ac:dyDescent="0.3">
      <c r="A1189" t="s">
        <v>13</v>
      </c>
      <c r="B1189" t="s">
        <v>32</v>
      </c>
      <c r="C1189" t="str">
        <f>VLOOKUP(Table1[[#This Row],[customer_ID]],'Company Names'!A:B,2,0)</f>
        <v>Nolan Group</v>
      </c>
      <c r="D1189">
        <v>4806513035</v>
      </c>
      <c r="E1189" s="1">
        <v>44214</v>
      </c>
      <c r="F1189" s="1">
        <v>44244</v>
      </c>
      <c r="G1189">
        <v>8487</v>
      </c>
      <c r="H1189">
        <v>0</v>
      </c>
      <c r="I1189" t="str">
        <f>IF(Table1[[#This Row],[disputed]]=1,"Yes","No")</f>
        <v>No</v>
      </c>
      <c r="J1189">
        <v>0</v>
      </c>
      <c r="K1189" t="str">
        <f>IF(Table1[[#This Row],[disputed]]=0, "no dispute", IF(Table1[[#This Row],[dispute_loss]]=0, "won","lost"))</f>
        <v>no dispute</v>
      </c>
      <c r="L1189" s="1">
        <v>44232</v>
      </c>
      <c r="M1189">
        <v>18</v>
      </c>
      <c r="N1189">
        <v>0</v>
      </c>
    </row>
    <row r="1190" spans="1:14" x14ac:dyDescent="0.3">
      <c r="A1190" t="s">
        <v>13</v>
      </c>
      <c r="B1190" t="s">
        <v>106</v>
      </c>
      <c r="C1190" t="str">
        <f>VLOOKUP(Table1[[#This Row],[customer_ID]],'Company Names'!A:B,2,0)</f>
        <v>Leffler - Greenfelder</v>
      </c>
      <c r="D1190">
        <v>4813721122</v>
      </c>
      <c r="E1190" s="1">
        <v>43883</v>
      </c>
      <c r="F1190" s="1">
        <v>43913</v>
      </c>
      <c r="G1190">
        <v>10711</v>
      </c>
      <c r="H1190">
        <v>0</v>
      </c>
      <c r="I1190" t="str">
        <f>IF(Table1[[#This Row],[disputed]]=1,"Yes","No")</f>
        <v>No</v>
      </c>
      <c r="J1190">
        <v>0</v>
      </c>
      <c r="K1190" t="str">
        <f>IF(Table1[[#This Row],[disputed]]=0, "no dispute", IF(Table1[[#This Row],[dispute_loss]]=0, "won","lost"))</f>
        <v>no dispute</v>
      </c>
      <c r="L1190" s="1">
        <v>43921</v>
      </c>
      <c r="M1190">
        <v>38</v>
      </c>
      <c r="N1190">
        <v>8</v>
      </c>
    </row>
    <row r="1191" spans="1:14" x14ac:dyDescent="0.3">
      <c r="A1191" t="s">
        <v>11</v>
      </c>
      <c r="B1191" t="s">
        <v>115</v>
      </c>
      <c r="C1191" t="str">
        <f>VLOOKUP(Table1[[#This Row],[customer_ID]],'Company Names'!A:B,2,0)</f>
        <v>Ritchie, Lesch and Conroy</v>
      </c>
      <c r="D1191">
        <v>4814212537</v>
      </c>
      <c r="E1191" s="1">
        <v>44277</v>
      </c>
      <c r="F1191" s="1">
        <v>44307</v>
      </c>
      <c r="G1191">
        <v>8692</v>
      </c>
      <c r="H1191">
        <v>0</v>
      </c>
      <c r="I1191" t="str">
        <f>IF(Table1[[#This Row],[disputed]]=1,"Yes","No")</f>
        <v>No</v>
      </c>
      <c r="J1191">
        <v>0</v>
      </c>
      <c r="K1191" t="str">
        <f>IF(Table1[[#This Row],[disputed]]=0, "no dispute", IF(Table1[[#This Row],[dispute_loss]]=0, "won","lost"))</f>
        <v>no dispute</v>
      </c>
      <c r="L1191" s="1">
        <v>44282</v>
      </c>
      <c r="M1191">
        <v>5</v>
      </c>
      <c r="N1191">
        <v>0</v>
      </c>
    </row>
    <row r="1192" spans="1:14" x14ac:dyDescent="0.3">
      <c r="A1192" t="s">
        <v>17</v>
      </c>
      <c r="B1192" t="s">
        <v>77</v>
      </c>
      <c r="C1192" t="str">
        <f>VLOOKUP(Table1[[#This Row],[customer_ID]],'Company Names'!A:B,2,0)</f>
        <v>Daniel - Deckow</v>
      </c>
      <c r="D1192">
        <v>4816230113</v>
      </c>
      <c r="E1192" s="1">
        <v>43953</v>
      </c>
      <c r="F1192" s="1">
        <v>43983</v>
      </c>
      <c r="G1192">
        <v>5917</v>
      </c>
      <c r="H1192">
        <v>0</v>
      </c>
      <c r="I1192" t="str">
        <f>IF(Table1[[#This Row],[disputed]]=1,"Yes","No")</f>
        <v>No</v>
      </c>
      <c r="J1192">
        <v>0</v>
      </c>
      <c r="K1192" t="str">
        <f>IF(Table1[[#This Row],[disputed]]=0, "no dispute", IF(Table1[[#This Row],[dispute_loss]]=0, "won","lost"))</f>
        <v>no dispute</v>
      </c>
      <c r="L1192" s="1">
        <v>43956</v>
      </c>
      <c r="M1192">
        <v>3</v>
      </c>
      <c r="N1192">
        <v>0</v>
      </c>
    </row>
    <row r="1193" spans="1:14" x14ac:dyDescent="0.3">
      <c r="A1193" t="s">
        <v>13</v>
      </c>
      <c r="B1193" t="s">
        <v>70</v>
      </c>
      <c r="C1193" t="str">
        <f>VLOOKUP(Table1[[#This Row],[customer_ID]],'Company Names'!A:B,2,0)</f>
        <v>Gutkowski, Koch and Gleason</v>
      </c>
      <c r="D1193">
        <v>4821175485</v>
      </c>
      <c r="E1193" s="1">
        <v>44125</v>
      </c>
      <c r="F1193" s="1">
        <v>44155</v>
      </c>
      <c r="G1193">
        <v>4287</v>
      </c>
      <c r="H1193">
        <v>0</v>
      </c>
      <c r="I1193" t="str">
        <f>IF(Table1[[#This Row],[disputed]]=1,"Yes","No")</f>
        <v>No</v>
      </c>
      <c r="J1193">
        <v>0</v>
      </c>
      <c r="K1193" t="str">
        <f>IF(Table1[[#This Row],[disputed]]=0, "no dispute", IF(Table1[[#This Row],[dispute_loss]]=0, "won","lost"))</f>
        <v>no dispute</v>
      </c>
      <c r="L1193" s="1">
        <v>44141</v>
      </c>
      <c r="M1193">
        <v>16</v>
      </c>
      <c r="N1193">
        <v>0</v>
      </c>
    </row>
    <row r="1194" spans="1:14" x14ac:dyDescent="0.3">
      <c r="A1194" t="s">
        <v>13</v>
      </c>
      <c r="B1194" t="s">
        <v>92</v>
      </c>
      <c r="C1194" t="str">
        <f>VLOOKUP(Table1[[#This Row],[customer_ID]],'Company Names'!A:B,2,0)</f>
        <v>Mueller and Sons</v>
      </c>
      <c r="D1194">
        <v>4823736868</v>
      </c>
      <c r="E1194" s="1">
        <v>44242</v>
      </c>
      <c r="F1194" s="1">
        <v>44272</v>
      </c>
      <c r="G1194">
        <v>4624</v>
      </c>
      <c r="H1194">
        <v>0</v>
      </c>
      <c r="I1194" t="str">
        <f>IF(Table1[[#This Row],[disputed]]=1,"Yes","No")</f>
        <v>No</v>
      </c>
      <c r="J1194">
        <v>0</v>
      </c>
      <c r="K1194" t="str">
        <f>IF(Table1[[#This Row],[disputed]]=0, "no dispute", IF(Table1[[#This Row],[dispute_loss]]=0, "won","lost"))</f>
        <v>no dispute</v>
      </c>
      <c r="L1194" s="1">
        <v>44257</v>
      </c>
      <c r="M1194">
        <v>15</v>
      </c>
      <c r="N1194">
        <v>0</v>
      </c>
    </row>
    <row r="1195" spans="1:14" x14ac:dyDescent="0.3">
      <c r="A1195" t="s">
        <v>13</v>
      </c>
      <c r="B1195" t="s">
        <v>32</v>
      </c>
      <c r="C1195" t="str">
        <f>VLOOKUP(Table1[[#This Row],[customer_ID]],'Company Names'!A:B,2,0)</f>
        <v>Nolan Group</v>
      </c>
      <c r="D1195">
        <v>4824809985</v>
      </c>
      <c r="E1195" s="1">
        <v>44370</v>
      </c>
      <c r="F1195" s="1">
        <v>44400</v>
      </c>
      <c r="G1195">
        <v>4374</v>
      </c>
      <c r="H1195">
        <v>0</v>
      </c>
      <c r="I1195" t="str">
        <f>IF(Table1[[#This Row],[disputed]]=1,"Yes","No")</f>
        <v>No</v>
      </c>
      <c r="J1195">
        <v>0</v>
      </c>
      <c r="K1195" t="str">
        <f>IF(Table1[[#This Row],[disputed]]=0, "no dispute", IF(Table1[[#This Row],[dispute_loss]]=0, "won","lost"))</f>
        <v>no dispute</v>
      </c>
      <c r="L1195" s="1">
        <v>44399</v>
      </c>
      <c r="M1195">
        <v>29</v>
      </c>
      <c r="N1195">
        <v>0</v>
      </c>
    </row>
    <row r="1196" spans="1:14" x14ac:dyDescent="0.3">
      <c r="A1196" t="s">
        <v>22</v>
      </c>
      <c r="B1196" t="s">
        <v>36</v>
      </c>
      <c r="C1196" t="str">
        <f>VLOOKUP(Table1[[#This Row],[customer_ID]],'Company Names'!A:B,2,0)</f>
        <v>Sawayn - Johnson</v>
      </c>
      <c r="D1196">
        <v>4824986816</v>
      </c>
      <c r="E1196" s="1">
        <v>44019</v>
      </c>
      <c r="F1196" s="1">
        <v>44049</v>
      </c>
      <c r="G1196">
        <v>5131</v>
      </c>
      <c r="H1196">
        <v>0</v>
      </c>
      <c r="I1196" t="str">
        <f>IF(Table1[[#This Row],[disputed]]=1,"Yes","No")</f>
        <v>No</v>
      </c>
      <c r="J1196">
        <v>0</v>
      </c>
      <c r="K1196" t="str">
        <f>IF(Table1[[#This Row],[disputed]]=0, "no dispute", IF(Table1[[#This Row],[dispute_loss]]=0, "won","lost"))</f>
        <v>no dispute</v>
      </c>
      <c r="L1196" s="1">
        <v>44062</v>
      </c>
      <c r="M1196">
        <v>43</v>
      </c>
      <c r="N1196">
        <v>13</v>
      </c>
    </row>
    <row r="1197" spans="1:14" x14ac:dyDescent="0.3">
      <c r="A1197" t="s">
        <v>13</v>
      </c>
      <c r="B1197" t="s">
        <v>35</v>
      </c>
      <c r="C1197" t="str">
        <f>VLOOKUP(Table1[[#This Row],[customer_ID]],'Company Names'!A:B,2,0)</f>
        <v>Ebert Group</v>
      </c>
      <c r="D1197">
        <v>4825120414</v>
      </c>
      <c r="E1197" s="1">
        <v>44059</v>
      </c>
      <c r="F1197" s="1">
        <v>44089</v>
      </c>
      <c r="G1197">
        <v>8087</v>
      </c>
      <c r="H1197">
        <v>0</v>
      </c>
      <c r="I1197" t="str">
        <f>IF(Table1[[#This Row],[disputed]]=1,"Yes","No")</f>
        <v>No</v>
      </c>
      <c r="J1197">
        <v>0</v>
      </c>
      <c r="K1197" t="str">
        <f>IF(Table1[[#This Row],[disputed]]=0, "no dispute", IF(Table1[[#This Row],[dispute_loss]]=0, "won","lost"))</f>
        <v>no dispute</v>
      </c>
      <c r="L1197" s="1">
        <v>44077</v>
      </c>
      <c r="M1197">
        <v>18</v>
      </c>
      <c r="N1197">
        <v>0</v>
      </c>
    </row>
    <row r="1198" spans="1:14" x14ac:dyDescent="0.3">
      <c r="A1198" t="s">
        <v>22</v>
      </c>
      <c r="B1198" t="s">
        <v>88</v>
      </c>
      <c r="C1198" t="str">
        <f>VLOOKUP(Table1[[#This Row],[customer_ID]],'Company Names'!A:B,2,0)</f>
        <v>Rohan - Carroll</v>
      </c>
      <c r="D1198">
        <v>4838574848</v>
      </c>
      <c r="E1198" s="1">
        <v>44073</v>
      </c>
      <c r="F1198" s="1">
        <v>44103</v>
      </c>
      <c r="G1198">
        <v>2895</v>
      </c>
      <c r="H1198">
        <v>1</v>
      </c>
      <c r="I1198" t="str">
        <f>IF(Table1[[#This Row],[disputed]]=1,"Yes","No")</f>
        <v>Yes</v>
      </c>
      <c r="J1198">
        <v>0</v>
      </c>
      <c r="K1198" t="str">
        <f>IF(Table1[[#This Row],[disputed]]=0, "no dispute", IF(Table1[[#This Row],[dispute_loss]]=0, "won","lost"))</f>
        <v>won</v>
      </c>
      <c r="L1198" s="1">
        <v>44118</v>
      </c>
      <c r="M1198">
        <v>45</v>
      </c>
      <c r="N1198">
        <v>15</v>
      </c>
    </row>
    <row r="1199" spans="1:14" x14ac:dyDescent="0.3">
      <c r="A1199" t="s">
        <v>11</v>
      </c>
      <c r="B1199" t="s">
        <v>114</v>
      </c>
      <c r="C1199" t="str">
        <f>VLOOKUP(Table1[[#This Row],[customer_ID]],'Company Names'!A:B,2,0)</f>
        <v>Davis and Sons</v>
      </c>
      <c r="D1199">
        <v>4847248435</v>
      </c>
      <c r="E1199" s="1">
        <v>43854</v>
      </c>
      <c r="F1199" s="1">
        <v>43884</v>
      </c>
      <c r="G1199">
        <v>8071</v>
      </c>
      <c r="H1199">
        <v>0</v>
      </c>
      <c r="I1199" t="str">
        <f>IF(Table1[[#This Row],[disputed]]=1,"Yes","No")</f>
        <v>No</v>
      </c>
      <c r="J1199">
        <v>0</v>
      </c>
      <c r="K1199" t="str">
        <f>IF(Table1[[#This Row],[disputed]]=0, "no dispute", IF(Table1[[#This Row],[dispute_loss]]=0, "won","lost"))</f>
        <v>no dispute</v>
      </c>
      <c r="L1199" s="1">
        <v>43872</v>
      </c>
      <c r="M1199">
        <v>18</v>
      </c>
      <c r="N1199">
        <v>0</v>
      </c>
    </row>
    <row r="1200" spans="1:14" x14ac:dyDescent="0.3">
      <c r="A1200" t="s">
        <v>22</v>
      </c>
      <c r="B1200" t="s">
        <v>96</v>
      </c>
      <c r="C1200" t="str">
        <f>VLOOKUP(Table1[[#This Row],[customer_ID]],'Company Names'!A:B,2,0)</f>
        <v>Schuppe Inc</v>
      </c>
      <c r="D1200">
        <v>4852824490</v>
      </c>
      <c r="E1200" s="1">
        <v>44077</v>
      </c>
      <c r="F1200" s="1">
        <v>44107</v>
      </c>
      <c r="G1200">
        <v>3859</v>
      </c>
      <c r="H1200">
        <v>0</v>
      </c>
      <c r="I1200" t="str">
        <f>IF(Table1[[#This Row],[disputed]]=1,"Yes","No")</f>
        <v>No</v>
      </c>
      <c r="J1200">
        <v>0</v>
      </c>
      <c r="K1200" t="str">
        <f>IF(Table1[[#This Row],[disputed]]=0, "no dispute", IF(Table1[[#This Row],[dispute_loss]]=0, "won","lost"))</f>
        <v>no dispute</v>
      </c>
      <c r="L1200" s="1">
        <v>44107</v>
      </c>
      <c r="M1200">
        <v>30</v>
      </c>
      <c r="N1200">
        <v>0</v>
      </c>
    </row>
    <row r="1201" spans="1:14" x14ac:dyDescent="0.3">
      <c r="A1201" t="s">
        <v>11</v>
      </c>
      <c r="B1201" t="s">
        <v>79</v>
      </c>
      <c r="C1201" t="str">
        <f>VLOOKUP(Table1[[#This Row],[customer_ID]],'Company Names'!A:B,2,0)</f>
        <v>Sauer - Parisian</v>
      </c>
      <c r="D1201">
        <v>4858028884</v>
      </c>
      <c r="E1201" s="1">
        <v>44202</v>
      </c>
      <c r="F1201" s="1">
        <v>44232</v>
      </c>
      <c r="G1201">
        <v>5849</v>
      </c>
      <c r="H1201">
        <v>0</v>
      </c>
      <c r="I1201" t="str">
        <f>IF(Table1[[#This Row],[disputed]]=1,"Yes","No")</f>
        <v>No</v>
      </c>
      <c r="J1201">
        <v>0</v>
      </c>
      <c r="K1201" t="str">
        <f>IF(Table1[[#This Row],[disputed]]=0, "no dispute", IF(Table1[[#This Row],[dispute_loss]]=0, "won","lost"))</f>
        <v>no dispute</v>
      </c>
      <c r="L1201" s="1">
        <v>44212</v>
      </c>
      <c r="M1201">
        <v>10</v>
      </c>
      <c r="N1201">
        <v>0</v>
      </c>
    </row>
    <row r="1202" spans="1:14" x14ac:dyDescent="0.3">
      <c r="A1202" t="s">
        <v>13</v>
      </c>
      <c r="B1202" t="s">
        <v>92</v>
      </c>
      <c r="C1202" t="str">
        <f>VLOOKUP(Table1[[#This Row],[customer_ID]],'Company Names'!A:B,2,0)</f>
        <v>Mueller and Sons</v>
      </c>
      <c r="D1202">
        <v>4859265458</v>
      </c>
      <c r="E1202" s="1">
        <v>43929</v>
      </c>
      <c r="F1202" s="1">
        <v>43959</v>
      </c>
      <c r="G1202">
        <v>7668</v>
      </c>
      <c r="H1202">
        <v>0</v>
      </c>
      <c r="I1202" t="str">
        <f>IF(Table1[[#This Row],[disputed]]=1,"Yes","No")</f>
        <v>No</v>
      </c>
      <c r="J1202">
        <v>0</v>
      </c>
      <c r="K1202" t="str">
        <f>IF(Table1[[#This Row],[disputed]]=0, "no dispute", IF(Table1[[#This Row],[dispute_loss]]=0, "won","lost"))</f>
        <v>no dispute</v>
      </c>
      <c r="L1202" s="1">
        <v>43946</v>
      </c>
      <c r="M1202">
        <v>17</v>
      </c>
      <c r="N1202">
        <v>0</v>
      </c>
    </row>
    <row r="1203" spans="1:14" x14ac:dyDescent="0.3">
      <c r="A1203" t="s">
        <v>20</v>
      </c>
      <c r="B1203" t="s">
        <v>81</v>
      </c>
      <c r="C1203" t="str">
        <f>VLOOKUP(Table1[[#This Row],[customer_ID]],'Company Names'!A:B,2,0)</f>
        <v>Rowe and Sons</v>
      </c>
      <c r="D1203">
        <v>4861734696</v>
      </c>
      <c r="E1203" s="1">
        <v>43982</v>
      </c>
      <c r="F1203" s="1">
        <v>44012</v>
      </c>
      <c r="G1203">
        <v>2459</v>
      </c>
      <c r="H1203">
        <v>0</v>
      </c>
      <c r="I1203" t="str">
        <f>IF(Table1[[#This Row],[disputed]]=1,"Yes","No")</f>
        <v>No</v>
      </c>
      <c r="J1203">
        <v>0</v>
      </c>
      <c r="K1203" t="str">
        <f>IF(Table1[[#This Row],[disputed]]=0, "no dispute", IF(Table1[[#This Row],[dispute_loss]]=0, "won","lost"))</f>
        <v>no dispute</v>
      </c>
      <c r="L1203" s="1">
        <v>43990</v>
      </c>
      <c r="M1203">
        <v>8</v>
      </c>
      <c r="N1203">
        <v>0</v>
      </c>
    </row>
    <row r="1204" spans="1:14" x14ac:dyDescent="0.3">
      <c r="A1204" t="s">
        <v>13</v>
      </c>
      <c r="B1204" t="s">
        <v>62</v>
      </c>
      <c r="C1204" t="str">
        <f>VLOOKUP(Table1[[#This Row],[customer_ID]],'Company Names'!A:B,2,0)</f>
        <v>Bosco, Gutkowski and Strosin</v>
      </c>
      <c r="D1204">
        <v>7942175485</v>
      </c>
      <c r="E1204" s="1">
        <v>44169</v>
      </c>
      <c r="F1204" s="1">
        <v>44199</v>
      </c>
      <c r="G1204">
        <v>7812</v>
      </c>
      <c r="H1204">
        <v>1</v>
      </c>
      <c r="I1204" t="str">
        <f>IF(Table1[[#This Row],[disputed]]=1,"Yes","No")</f>
        <v>Yes</v>
      </c>
      <c r="J1204">
        <v>1</v>
      </c>
      <c r="K1204" t="str">
        <f>IF(Table1[[#This Row],[disputed]]=0, "no dispute", IF(Table1[[#This Row],[dispute_loss]]=0, "won","lost"))</f>
        <v>lost</v>
      </c>
      <c r="L1204" s="1">
        <v>44208</v>
      </c>
      <c r="M1204">
        <v>39</v>
      </c>
      <c r="N1204">
        <v>9</v>
      </c>
    </row>
    <row r="1205" spans="1:14" x14ac:dyDescent="0.3">
      <c r="A1205" t="s">
        <v>22</v>
      </c>
      <c r="B1205" t="s">
        <v>58</v>
      </c>
      <c r="C1205" t="str">
        <f>VLOOKUP(Table1[[#This Row],[customer_ID]],'Company Names'!A:B,2,0)</f>
        <v>Bashirian Inc</v>
      </c>
      <c r="D1205">
        <v>4867913310</v>
      </c>
      <c r="E1205" s="1">
        <v>44475</v>
      </c>
      <c r="F1205" s="1">
        <v>44505</v>
      </c>
      <c r="G1205">
        <v>3626</v>
      </c>
      <c r="H1205">
        <v>0</v>
      </c>
      <c r="I1205" t="str">
        <f>IF(Table1[[#This Row],[disputed]]=1,"Yes","No")</f>
        <v>No</v>
      </c>
      <c r="J1205">
        <v>0</v>
      </c>
      <c r="K1205" t="str">
        <f>IF(Table1[[#This Row],[disputed]]=0, "no dispute", IF(Table1[[#This Row],[dispute_loss]]=0, "won","lost"))</f>
        <v>no dispute</v>
      </c>
      <c r="L1205" s="1">
        <v>44504</v>
      </c>
      <c r="M1205">
        <v>29</v>
      </c>
      <c r="N1205">
        <v>0</v>
      </c>
    </row>
    <row r="1206" spans="1:14" x14ac:dyDescent="0.3">
      <c r="A1206" t="s">
        <v>17</v>
      </c>
      <c r="B1206" t="s">
        <v>30</v>
      </c>
      <c r="C1206" t="str">
        <f>VLOOKUP(Table1[[#This Row],[customer_ID]],'Company Names'!A:B,2,0)</f>
        <v>Jacobi - Nolan</v>
      </c>
      <c r="D1206">
        <v>4870747963</v>
      </c>
      <c r="E1206" s="1">
        <v>43878</v>
      </c>
      <c r="F1206" s="1">
        <v>43908</v>
      </c>
      <c r="G1206">
        <v>7057</v>
      </c>
      <c r="H1206">
        <v>1</v>
      </c>
      <c r="I1206" t="str">
        <f>IF(Table1[[#This Row],[disputed]]=1,"Yes","No")</f>
        <v>Yes</v>
      </c>
      <c r="J1206">
        <v>0</v>
      </c>
      <c r="K1206" t="str">
        <f>IF(Table1[[#This Row],[disputed]]=0, "no dispute", IF(Table1[[#This Row],[dispute_loss]]=0, "won","lost"))</f>
        <v>won</v>
      </c>
      <c r="L1206" s="1">
        <v>43897</v>
      </c>
      <c r="M1206">
        <v>19</v>
      </c>
      <c r="N1206">
        <v>0</v>
      </c>
    </row>
    <row r="1207" spans="1:14" x14ac:dyDescent="0.3">
      <c r="A1207" t="s">
        <v>17</v>
      </c>
      <c r="B1207" t="s">
        <v>112</v>
      </c>
      <c r="C1207" t="str">
        <f>VLOOKUP(Table1[[#This Row],[customer_ID]],'Company Names'!A:B,2,0)</f>
        <v>Grant, Kessler and Kassulke</v>
      </c>
      <c r="D1207">
        <v>4871103320</v>
      </c>
      <c r="E1207" s="1">
        <v>44487</v>
      </c>
      <c r="F1207" s="1">
        <v>44517</v>
      </c>
      <c r="G1207">
        <v>5907</v>
      </c>
      <c r="H1207">
        <v>0</v>
      </c>
      <c r="I1207" t="str">
        <f>IF(Table1[[#This Row],[disputed]]=1,"Yes","No")</f>
        <v>No</v>
      </c>
      <c r="J1207">
        <v>0</v>
      </c>
      <c r="K1207" t="str">
        <f>IF(Table1[[#This Row],[disputed]]=0, "no dispute", IF(Table1[[#This Row],[dispute_loss]]=0, "won","lost"))</f>
        <v>no dispute</v>
      </c>
      <c r="L1207" s="1">
        <v>44496</v>
      </c>
      <c r="M1207">
        <v>9</v>
      </c>
      <c r="N1207">
        <v>0</v>
      </c>
    </row>
    <row r="1208" spans="1:14" x14ac:dyDescent="0.3">
      <c r="A1208" t="s">
        <v>22</v>
      </c>
      <c r="B1208" t="s">
        <v>26</v>
      </c>
      <c r="C1208" t="str">
        <f>VLOOKUP(Table1[[#This Row],[customer_ID]],'Company Names'!A:B,2,0)</f>
        <v>Medhurst, Runolfsdottir and Kris</v>
      </c>
      <c r="D1208">
        <v>4872529612</v>
      </c>
      <c r="E1208" s="1">
        <v>44060</v>
      </c>
      <c r="F1208" s="1">
        <v>44090</v>
      </c>
      <c r="G1208">
        <v>3724</v>
      </c>
      <c r="H1208">
        <v>0</v>
      </c>
      <c r="I1208" t="str">
        <f>IF(Table1[[#This Row],[disputed]]=1,"Yes","No")</f>
        <v>No</v>
      </c>
      <c r="J1208">
        <v>0</v>
      </c>
      <c r="K1208" t="str">
        <f>IF(Table1[[#This Row],[disputed]]=0, "no dispute", IF(Table1[[#This Row],[dispute_loss]]=0, "won","lost"))</f>
        <v>no dispute</v>
      </c>
      <c r="L1208" s="1">
        <v>44076</v>
      </c>
      <c r="M1208">
        <v>16</v>
      </c>
      <c r="N1208">
        <v>0</v>
      </c>
    </row>
    <row r="1209" spans="1:14" x14ac:dyDescent="0.3">
      <c r="A1209" t="s">
        <v>11</v>
      </c>
      <c r="B1209" t="s">
        <v>49</v>
      </c>
      <c r="C1209" t="str">
        <f>VLOOKUP(Table1[[#This Row],[customer_ID]],'Company Names'!A:B,2,0)</f>
        <v>Strosin Inc</v>
      </c>
      <c r="D1209">
        <v>4878686047</v>
      </c>
      <c r="E1209" s="1">
        <v>44398</v>
      </c>
      <c r="F1209" s="1">
        <v>44428</v>
      </c>
      <c r="G1209">
        <v>7361</v>
      </c>
      <c r="H1209">
        <v>0</v>
      </c>
      <c r="I1209" t="str">
        <f>IF(Table1[[#This Row],[disputed]]=1,"Yes","No")</f>
        <v>No</v>
      </c>
      <c r="J1209">
        <v>0</v>
      </c>
      <c r="K1209" t="str">
        <f>IF(Table1[[#This Row],[disputed]]=0, "no dispute", IF(Table1[[#This Row],[dispute_loss]]=0, "won","lost"))</f>
        <v>no dispute</v>
      </c>
      <c r="L1209" s="1">
        <v>44409</v>
      </c>
      <c r="M1209">
        <v>11</v>
      </c>
      <c r="N1209">
        <v>0</v>
      </c>
    </row>
    <row r="1210" spans="1:14" x14ac:dyDescent="0.3">
      <c r="A1210" t="s">
        <v>11</v>
      </c>
      <c r="B1210" t="s">
        <v>39</v>
      </c>
      <c r="C1210" t="str">
        <f>VLOOKUP(Table1[[#This Row],[customer_ID]],'Company Names'!A:B,2,0)</f>
        <v>Schmitt Inc</v>
      </c>
      <c r="D1210">
        <v>4881618322</v>
      </c>
      <c r="E1210" s="1">
        <v>44191</v>
      </c>
      <c r="F1210" s="1">
        <v>44221</v>
      </c>
      <c r="G1210">
        <v>10402</v>
      </c>
      <c r="H1210">
        <v>0</v>
      </c>
      <c r="I1210" t="str">
        <f>IF(Table1[[#This Row],[disputed]]=1,"Yes","No")</f>
        <v>No</v>
      </c>
      <c r="J1210">
        <v>0</v>
      </c>
      <c r="K1210" t="str">
        <f>IF(Table1[[#This Row],[disputed]]=0, "no dispute", IF(Table1[[#This Row],[dispute_loss]]=0, "won","lost"))</f>
        <v>no dispute</v>
      </c>
      <c r="L1210" s="1">
        <v>44227</v>
      </c>
      <c r="M1210">
        <v>36</v>
      </c>
      <c r="N1210">
        <v>6</v>
      </c>
    </row>
    <row r="1211" spans="1:14" x14ac:dyDescent="0.3">
      <c r="A1211" t="s">
        <v>11</v>
      </c>
      <c r="B1211" t="s">
        <v>87</v>
      </c>
      <c r="C1211" t="str">
        <f>VLOOKUP(Table1[[#This Row],[customer_ID]],'Company Names'!A:B,2,0)</f>
        <v>Steuber Inc</v>
      </c>
      <c r="D1211">
        <v>4884610178</v>
      </c>
      <c r="E1211" s="1">
        <v>43970</v>
      </c>
      <c r="F1211" s="1">
        <v>44000</v>
      </c>
      <c r="G1211">
        <v>8221</v>
      </c>
      <c r="H1211">
        <v>0</v>
      </c>
      <c r="I1211" t="str">
        <f>IF(Table1[[#This Row],[disputed]]=1,"Yes","No")</f>
        <v>No</v>
      </c>
      <c r="J1211">
        <v>0</v>
      </c>
      <c r="K1211" t="str">
        <f>IF(Table1[[#This Row],[disputed]]=0, "no dispute", IF(Table1[[#This Row],[dispute_loss]]=0, "won","lost"))</f>
        <v>no dispute</v>
      </c>
      <c r="L1211" s="1">
        <v>43981</v>
      </c>
      <c r="M1211">
        <v>11</v>
      </c>
      <c r="N1211">
        <v>0</v>
      </c>
    </row>
    <row r="1212" spans="1:14" x14ac:dyDescent="0.3">
      <c r="A1212" t="s">
        <v>11</v>
      </c>
      <c r="B1212" t="s">
        <v>49</v>
      </c>
      <c r="C1212" t="str">
        <f>VLOOKUP(Table1[[#This Row],[customer_ID]],'Company Names'!A:B,2,0)</f>
        <v>Strosin Inc</v>
      </c>
      <c r="D1212">
        <v>4887614261</v>
      </c>
      <c r="E1212" s="1">
        <v>43994</v>
      </c>
      <c r="F1212" s="1">
        <v>44024</v>
      </c>
      <c r="G1212">
        <v>6019</v>
      </c>
      <c r="H1212">
        <v>0</v>
      </c>
      <c r="I1212" t="str">
        <f>IF(Table1[[#This Row],[disputed]]=1,"Yes","No")</f>
        <v>No</v>
      </c>
      <c r="J1212">
        <v>0</v>
      </c>
      <c r="K1212" t="str">
        <f>IF(Table1[[#This Row],[disputed]]=0, "no dispute", IF(Table1[[#This Row],[dispute_loss]]=0, "won","lost"))</f>
        <v>no dispute</v>
      </c>
      <c r="L1212" s="1">
        <v>44017</v>
      </c>
      <c r="M1212">
        <v>23</v>
      </c>
      <c r="N1212">
        <v>0</v>
      </c>
    </row>
    <row r="1213" spans="1:14" x14ac:dyDescent="0.3">
      <c r="A1213" t="s">
        <v>22</v>
      </c>
      <c r="B1213" t="s">
        <v>65</v>
      </c>
      <c r="C1213" t="str">
        <f>VLOOKUP(Table1[[#This Row],[customer_ID]],'Company Names'!A:B,2,0)</f>
        <v>Leuschke, Hermann and Zieme</v>
      </c>
      <c r="D1213">
        <v>4891142927</v>
      </c>
      <c r="E1213" s="1">
        <v>44053</v>
      </c>
      <c r="F1213" s="1">
        <v>44083</v>
      </c>
      <c r="G1213">
        <v>4799</v>
      </c>
      <c r="H1213">
        <v>0</v>
      </c>
      <c r="I1213" t="str">
        <f>IF(Table1[[#This Row],[disputed]]=1,"Yes","No")</f>
        <v>No</v>
      </c>
      <c r="J1213">
        <v>0</v>
      </c>
      <c r="K1213" t="str">
        <f>IF(Table1[[#This Row],[disputed]]=0, "no dispute", IF(Table1[[#This Row],[dispute_loss]]=0, "won","lost"))</f>
        <v>no dispute</v>
      </c>
      <c r="L1213" s="1">
        <v>44084</v>
      </c>
      <c r="M1213">
        <v>31</v>
      </c>
      <c r="N1213">
        <v>1</v>
      </c>
    </row>
    <row r="1214" spans="1:14" x14ac:dyDescent="0.3">
      <c r="A1214" t="s">
        <v>13</v>
      </c>
      <c r="B1214" t="s">
        <v>59</v>
      </c>
      <c r="C1214" t="str">
        <f>VLOOKUP(Table1[[#This Row],[customer_ID]],'Company Names'!A:B,2,0)</f>
        <v>Hane - Gleichner</v>
      </c>
      <c r="D1214">
        <v>659596494</v>
      </c>
      <c r="E1214" s="1">
        <v>44170</v>
      </c>
      <c r="F1214" s="1">
        <v>44200</v>
      </c>
      <c r="G1214">
        <v>7565</v>
      </c>
      <c r="H1214">
        <v>1</v>
      </c>
      <c r="I1214" t="str">
        <f>IF(Table1[[#This Row],[disputed]]=1,"Yes","No")</f>
        <v>Yes</v>
      </c>
      <c r="J1214">
        <v>0</v>
      </c>
      <c r="K1214" t="str">
        <f>IF(Table1[[#This Row],[disputed]]=0, "no dispute", IF(Table1[[#This Row],[dispute_loss]]=0, "won","lost"))</f>
        <v>won</v>
      </c>
      <c r="L1214" s="1">
        <v>44210</v>
      </c>
      <c r="M1214">
        <v>40</v>
      </c>
      <c r="N1214">
        <v>10</v>
      </c>
    </row>
    <row r="1215" spans="1:14" x14ac:dyDescent="0.3">
      <c r="A1215" t="s">
        <v>22</v>
      </c>
      <c r="B1215" t="s">
        <v>36</v>
      </c>
      <c r="C1215" t="str">
        <f>VLOOKUP(Table1[[#This Row],[customer_ID]],'Company Names'!A:B,2,0)</f>
        <v>Sawayn - Johnson</v>
      </c>
      <c r="D1215">
        <v>4902256475</v>
      </c>
      <c r="E1215" s="1">
        <v>44443</v>
      </c>
      <c r="F1215" s="1">
        <v>44473</v>
      </c>
      <c r="G1215">
        <v>7209</v>
      </c>
      <c r="H1215">
        <v>0</v>
      </c>
      <c r="I1215" t="str">
        <f>IF(Table1[[#This Row],[disputed]]=1,"Yes","No")</f>
        <v>No</v>
      </c>
      <c r="J1215">
        <v>0</v>
      </c>
      <c r="K1215" t="str">
        <f>IF(Table1[[#This Row],[disputed]]=0, "no dispute", IF(Table1[[#This Row],[dispute_loss]]=0, "won","lost"))</f>
        <v>no dispute</v>
      </c>
      <c r="L1215" s="1">
        <v>44487</v>
      </c>
      <c r="M1215">
        <v>44</v>
      </c>
      <c r="N1215">
        <v>14</v>
      </c>
    </row>
    <row r="1216" spans="1:14" x14ac:dyDescent="0.3">
      <c r="A1216" t="s">
        <v>17</v>
      </c>
      <c r="B1216" t="s">
        <v>97</v>
      </c>
      <c r="C1216" t="str">
        <f>VLOOKUP(Table1[[#This Row],[customer_ID]],'Company Names'!A:B,2,0)</f>
        <v>Kemmer LLC</v>
      </c>
      <c r="D1216">
        <v>4902403664</v>
      </c>
      <c r="E1216" s="1">
        <v>44101</v>
      </c>
      <c r="F1216" s="1">
        <v>44131</v>
      </c>
      <c r="G1216">
        <v>5899</v>
      </c>
      <c r="H1216">
        <v>1</v>
      </c>
      <c r="I1216" t="str">
        <f>IF(Table1[[#This Row],[disputed]]=1,"Yes","No")</f>
        <v>Yes</v>
      </c>
      <c r="J1216">
        <v>1</v>
      </c>
      <c r="K1216" t="str">
        <f>IF(Table1[[#This Row],[disputed]]=0, "no dispute", IF(Table1[[#This Row],[dispute_loss]]=0, "won","lost"))</f>
        <v>lost</v>
      </c>
      <c r="L1216" s="1">
        <v>44143</v>
      </c>
      <c r="M1216">
        <v>42</v>
      </c>
      <c r="N1216">
        <v>12</v>
      </c>
    </row>
    <row r="1217" spans="1:14" x14ac:dyDescent="0.3">
      <c r="A1217" t="s">
        <v>20</v>
      </c>
      <c r="B1217" t="s">
        <v>25</v>
      </c>
      <c r="C1217" t="str">
        <f>VLOOKUP(Table1[[#This Row],[customer_ID]],'Company Names'!A:B,2,0)</f>
        <v>Homenick - Tromp</v>
      </c>
      <c r="D1217">
        <v>4902638386</v>
      </c>
      <c r="E1217" s="1">
        <v>44089</v>
      </c>
      <c r="F1217" s="1">
        <v>44119</v>
      </c>
      <c r="G1217">
        <v>4603</v>
      </c>
      <c r="H1217">
        <v>0</v>
      </c>
      <c r="I1217" t="str">
        <f>IF(Table1[[#This Row],[disputed]]=1,"Yes","No")</f>
        <v>No</v>
      </c>
      <c r="J1217">
        <v>0</v>
      </c>
      <c r="K1217" t="str">
        <f>IF(Table1[[#This Row],[disputed]]=0, "no dispute", IF(Table1[[#This Row],[dispute_loss]]=0, "won","lost"))</f>
        <v>no dispute</v>
      </c>
      <c r="L1217" s="1">
        <v>44112</v>
      </c>
      <c r="M1217">
        <v>23</v>
      </c>
      <c r="N1217">
        <v>0</v>
      </c>
    </row>
    <row r="1218" spans="1:14" x14ac:dyDescent="0.3">
      <c r="A1218" t="s">
        <v>11</v>
      </c>
      <c r="B1218" t="s">
        <v>87</v>
      </c>
      <c r="C1218" t="str">
        <f>VLOOKUP(Table1[[#This Row],[customer_ID]],'Company Names'!A:B,2,0)</f>
        <v>Steuber Inc</v>
      </c>
      <c r="D1218">
        <v>4903468657</v>
      </c>
      <c r="E1218" s="1">
        <v>43968</v>
      </c>
      <c r="F1218" s="1">
        <v>43998</v>
      </c>
      <c r="G1218">
        <v>6655</v>
      </c>
      <c r="H1218">
        <v>0</v>
      </c>
      <c r="I1218" t="str">
        <f>IF(Table1[[#This Row],[disputed]]=1,"Yes","No")</f>
        <v>No</v>
      </c>
      <c r="J1218">
        <v>0</v>
      </c>
      <c r="K1218" t="str">
        <f>IF(Table1[[#This Row],[disputed]]=0, "no dispute", IF(Table1[[#This Row],[dispute_loss]]=0, "won","lost"))</f>
        <v>no dispute</v>
      </c>
      <c r="L1218" s="1">
        <v>43991</v>
      </c>
      <c r="M1218">
        <v>23</v>
      </c>
      <c r="N1218">
        <v>0</v>
      </c>
    </row>
    <row r="1219" spans="1:14" x14ac:dyDescent="0.3">
      <c r="A1219" t="s">
        <v>11</v>
      </c>
      <c r="B1219" t="s">
        <v>79</v>
      </c>
      <c r="C1219" t="str">
        <f>VLOOKUP(Table1[[#This Row],[customer_ID]],'Company Names'!A:B,2,0)</f>
        <v>Sauer - Parisian</v>
      </c>
      <c r="D1219">
        <v>4905021101</v>
      </c>
      <c r="E1219" s="1">
        <v>44515</v>
      </c>
      <c r="F1219" s="1">
        <v>44545</v>
      </c>
      <c r="G1219">
        <v>9134</v>
      </c>
      <c r="H1219">
        <v>0</v>
      </c>
      <c r="I1219" t="str">
        <f>IF(Table1[[#This Row],[disputed]]=1,"Yes","No")</f>
        <v>No</v>
      </c>
      <c r="J1219">
        <v>0</v>
      </c>
      <c r="K1219" t="str">
        <f>IF(Table1[[#This Row],[disputed]]=0, "no dispute", IF(Table1[[#This Row],[dispute_loss]]=0, "won","lost"))</f>
        <v>no dispute</v>
      </c>
      <c r="L1219" s="1">
        <v>44523</v>
      </c>
      <c r="M1219">
        <v>8</v>
      </c>
      <c r="N1219">
        <v>0</v>
      </c>
    </row>
    <row r="1220" spans="1:14" x14ac:dyDescent="0.3">
      <c r="A1220" t="s">
        <v>11</v>
      </c>
      <c r="B1220" t="s">
        <v>87</v>
      </c>
      <c r="C1220" t="str">
        <f>VLOOKUP(Table1[[#This Row],[customer_ID]],'Company Names'!A:B,2,0)</f>
        <v>Steuber Inc</v>
      </c>
      <c r="D1220">
        <v>4906343954</v>
      </c>
      <c r="E1220" s="1">
        <v>43916</v>
      </c>
      <c r="F1220" s="1">
        <v>43946</v>
      </c>
      <c r="G1220">
        <v>5369</v>
      </c>
      <c r="H1220">
        <v>0</v>
      </c>
      <c r="I1220" t="str">
        <f>IF(Table1[[#This Row],[disputed]]=1,"Yes","No")</f>
        <v>No</v>
      </c>
      <c r="J1220">
        <v>0</v>
      </c>
      <c r="K1220" t="str">
        <f>IF(Table1[[#This Row],[disputed]]=0, "no dispute", IF(Table1[[#This Row],[dispute_loss]]=0, "won","lost"))</f>
        <v>no dispute</v>
      </c>
      <c r="L1220" s="1">
        <v>43936</v>
      </c>
      <c r="M1220">
        <v>20</v>
      </c>
      <c r="N1220">
        <v>0</v>
      </c>
    </row>
    <row r="1221" spans="1:14" x14ac:dyDescent="0.3">
      <c r="A1221" t="s">
        <v>13</v>
      </c>
      <c r="B1221" t="s">
        <v>41</v>
      </c>
      <c r="C1221" t="str">
        <f>VLOOKUP(Table1[[#This Row],[customer_ID]],'Company Names'!A:B,2,0)</f>
        <v>Stanton, Labadie and Roberts</v>
      </c>
      <c r="D1221">
        <v>6438106557</v>
      </c>
      <c r="E1221" s="1">
        <v>44147</v>
      </c>
      <c r="F1221" s="1">
        <v>44177</v>
      </c>
      <c r="G1221">
        <v>8489</v>
      </c>
      <c r="H1221">
        <v>1</v>
      </c>
      <c r="I1221" t="str">
        <f>IF(Table1[[#This Row],[disputed]]=1,"Yes","No")</f>
        <v>Yes</v>
      </c>
      <c r="J1221">
        <v>1</v>
      </c>
      <c r="K1221" t="str">
        <f>IF(Table1[[#This Row],[disputed]]=0, "no dispute", IF(Table1[[#This Row],[dispute_loss]]=0, "won","lost"))</f>
        <v>lost</v>
      </c>
      <c r="L1221" s="1">
        <v>44177</v>
      </c>
      <c r="M1221">
        <v>30</v>
      </c>
      <c r="N1221">
        <v>0</v>
      </c>
    </row>
    <row r="1222" spans="1:14" x14ac:dyDescent="0.3">
      <c r="A1222" t="s">
        <v>11</v>
      </c>
      <c r="B1222" t="s">
        <v>115</v>
      </c>
      <c r="C1222" t="str">
        <f>VLOOKUP(Table1[[#This Row],[customer_ID]],'Company Names'!A:B,2,0)</f>
        <v>Ritchie, Lesch and Conroy</v>
      </c>
      <c r="D1222">
        <v>4910161169</v>
      </c>
      <c r="E1222" s="1">
        <v>44171</v>
      </c>
      <c r="F1222" s="1">
        <v>44201</v>
      </c>
      <c r="G1222">
        <v>5900</v>
      </c>
      <c r="H1222">
        <v>0</v>
      </c>
      <c r="I1222" t="str">
        <f>IF(Table1[[#This Row],[disputed]]=1,"Yes","No")</f>
        <v>No</v>
      </c>
      <c r="J1222">
        <v>0</v>
      </c>
      <c r="K1222" t="str">
        <f>IF(Table1[[#This Row],[disputed]]=0, "no dispute", IF(Table1[[#This Row],[dispute_loss]]=0, "won","lost"))</f>
        <v>no dispute</v>
      </c>
      <c r="L1222" s="1">
        <v>44184</v>
      </c>
      <c r="M1222">
        <v>13</v>
      </c>
      <c r="N1222">
        <v>0</v>
      </c>
    </row>
    <row r="1223" spans="1:14" x14ac:dyDescent="0.3">
      <c r="A1223" t="s">
        <v>22</v>
      </c>
      <c r="B1223" t="s">
        <v>67</v>
      </c>
      <c r="C1223" t="str">
        <f>VLOOKUP(Table1[[#This Row],[customer_ID]],'Company Names'!A:B,2,0)</f>
        <v>Kemmer Inc</v>
      </c>
      <c r="D1223">
        <v>4915855065</v>
      </c>
      <c r="E1223" s="1">
        <v>43837</v>
      </c>
      <c r="F1223" s="1">
        <v>43867</v>
      </c>
      <c r="G1223">
        <v>7892</v>
      </c>
      <c r="H1223">
        <v>0</v>
      </c>
      <c r="I1223" t="str">
        <f>IF(Table1[[#This Row],[disputed]]=1,"Yes","No")</f>
        <v>No</v>
      </c>
      <c r="J1223">
        <v>0</v>
      </c>
      <c r="K1223" t="str">
        <f>IF(Table1[[#This Row],[disputed]]=0, "no dispute", IF(Table1[[#This Row],[dispute_loss]]=0, "won","lost"))</f>
        <v>no dispute</v>
      </c>
      <c r="L1223" s="1">
        <v>43866</v>
      </c>
      <c r="M1223">
        <v>29</v>
      </c>
      <c r="N1223">
        <v>0</v>
      </c>
    </row>
    <row r="1224" spans="1:14" x14ac:dyDescent="0.3">
      <c r="A1224" t="s">
        <v>13</v>
      </c>
      <c r="B1224" t="s">
        <v>66</v>
      </c>
      <c r="C1224" t="str">
        <f>VLOOKUP(Table1[[#This Row],[customer_ID]],'Company Names'!A:B,2,0)</f>
        <v>Bednar Group</v>
      </c>
      <c r="D1224">
        <v>4926391244</v>
      </c>
      <c r="E1224" s="1">
        <v>43971</v>
      </c>
      <c r="F1224" s="1">
        <v>44001</v>
      </c>
      <c r="G1224">
        <v>6296</v>
      </c>
      <c r="H1224">
        <v>0</v>
      </c>
      <c r="I1224" t="str">
        <f>IF(Table1[[#This Row],[disputed]]=1,"Yes","No")</f>
        <v>No</v>
      </c>
      <c r="J1224">
        <v>0</v>
      </c>
      <c r="K1224" t="str">
        <f>IF(Table1[[#This Row],[disputed]]=0, "no dispute", IF(Table1[[#This Row],[dispute_loss]]=0, "won","lost"))</f>
        <v>no dispute</v>
      </c>
      <c r="L1224" s="1">
        <v>43973</v>
      </c>
      <c r="M1224">
        <v>2</v>
      </c>
      <c r="N1224">
        <v>0</v>
      </c>
    </row>
    <row r="1225" spans="1:14" x14ac:dyDescent="0.3">
      <c r="A1225" t="s">
        <v>22</v>
      </c>
      <c r="B1225" t="s">
        <v>86</v>
      </c>
      <c r="C1225" t="str">
        <f>VLOOKUP(Table1[[#This Row],[customer_ID]],'Company Names'!A:B,2,0)</f>
        <v>Langosh - Luettgen</v>
      </c>
      <c r="D1225">
        <v>4927657057</v>
      </c>
      <c r="E1225" s="1">
        <v>44190</v>
      </c>
      <c r="F1225" s="1">
        <v>44220</v>
      </c>
      <c r="G1225">
        <v>5466</v>
      </c>
      <c r="H1225">
        <v>0</v>
      </c>
      <c r="I1225" t="str">
        <f>IF(Table1[[#This Row],[disputed]]=1,"Yes","No")</f>
        <v>No</v>
      </c>
      <c r="J1225">
        <v>0</v>
      </c>
      <c r="K1225" t="str">
        <f>IF(Table1[[#This Row],[disputed]]=0, "no dispute", IF(Table1[[#This Row],[dispute_loss]]=0, "won","lost"))</f>
        <v>no dispute</v>
      </c>
      <c r="L1225" s="1">
        <v>44209</v>
      </c>
      <c r="M1225">
        <v>19</v>
      </c>
      <c r="N1225">
        <v>0</v>
      </c>
    </row>
    <row r="1226" spans="1:14" x14ac:dyDescent="0.3">
      <c r="A1226" t="s">
        <v>11</v>
      </c>
      <c r="B1226" t="s">
        <v>87</v>
      </c>
      <c r="C1226" t="str">
        <f>VLOOKUP(Table1[[#This Row],[customer_ID]],'Company Names'!A:B,2,0)</f>
        <v>Steuber Inc</v>
      </c>
      <c r="D1226">
        <v>4930326600</v>
      </c>
      <c r="E1226" s="1">
        <v>43877</v>
      </c>
      <c r="F1226" s="1">
        <v>43907</v>
      </c>
      <c r="G1226">
        <v>5885</v>
      </c>
      <c r="H1226">
        <v>0</v>
      </c>
      <c r="I1226" t="str">
        <f>IF(Table1[[#This Row],[disputed]]=1,"Yes","No")</f>
        <v>No</v>
      </c>
      <c r="J1226">
        <v>0</v>
      </c>
      <c r="K1226" t="str">
        <f>IF(Table1[[#This Row],[disputed]]=0, "no dispute", IF(Table1[[#This Row],[dispute_loss]]=0, "won","lost"))</f>
        <v>no dispute</v>
      </c>
      <c r="L1226" s="1">
        <v>43896</v>
      </c>
      <c r="M1226">
        <v>19</v>
      </c>
      <c r="N1226">
        <v>0</v>
      </c>
    </row>
    <row r="1227" spans="1:14" x14ac:dyDescent="0.3">
      <c r="A1227" t="s">
        <v>22</v>
      </c>
      <c r="B1227" t="s">
        <v>26</v>
      </c>
      <c r="C1227" t="str">
        <f>VLOOKUP(Table1[[#This Row],[customer_ID]],'Company Names'!A:B,2,0)</f>
        <v>Medhurst, Runolfsdottir and Kris</v>
      </c>
      <c r="D1227">
        <v>4934230957</v>
      </c>
      <c r="E1227" s="1">
        <v>44200</v>
      </c>
      <c r="F1227" s="1">
        <v>44230</v>
      </c>
      <c r="G1227">
        <v>8848</v>
      </c>
      <c r="H1227">
        <v>1</v>
      </c>
      <c r="I1227" t="str">
        <f>IF(Table1[[#This Row],[disputed]]=1,"Yes","No")</f>
        <v>Yes</v>
      </c>
      <c r="J1227">
        <v>0</v>
      </c>
      <c r="K1227" t="str">
        <f>IF(Table1[[#This Row],[disputed]]=0, "no dispute", IF(Table1[[#This Row],[dispute_loss]]=0, "won","lost"))</f>
        <v>won</v>
      </c>
      <c r="L1227" s="1">
        <v>44226</v>
      </c>
      <c r="M1227">
        <v>26</v>
      </c>
      <c r="N1227">
        <v>0</v>
      </c>
    </row>
    <row r="1228" spans="1:14" x14ac:dyDescent="0.3">
      <c r="A1228" t="s">
        <v>20</v>
      </c>
      <c r="B1228" t="s">
        <v>90</v>
      </c>
      <c r="C1228" t="str">
        <f>VLOOKUP(Table1[[#This Row],[customer_ID]],'Company Names'!A:B,2,0)</f>
        <v>Bosco and Sons</v>
      </c>
      <c r="D1228">
        <v>4935255726</v>
      </c>
      <c r="E1228" s="1">
        <v>44392</v>
      </c>
      <c r="F1228" s="1">
        <v>44422</v>
      </c>
      <c r="G1228">
        <v>4713</v>
      </c>
      <c r="H1228">
        <v>1</v>
      </c>
      <c r="I1228" t="str">
        <f>IF(Table1[[#This Row],[disputed]]=1,"Yes","No")</f>
        <v>Yes</v>
      </c>
      <c r="J1228">
        <v>0</v>
      </c>
      <c r="K1228" t="str">
        <f>IF(Table1[[#This Row],[disputed]]=0, "no dispute", IF(Table1[[#This Row],[dispute_loss]]=0, "won","lost"))</f>
        <v>won</v>
      </c>
      <c r="L1228" s="1">
        <v>44431</v>
      </c>
      <c r="M1228">
        <v>39</v>
      </c>
      <c r="N1228">
        <v>9</v>
      </c>
    </row>
    <row r="1229" spans="1:14" x14ac:dyDescent="0.3">
      <c r="A1229" t="s">
        <v>17</v>
      </c>
      <c r="B1229" t="s">
        <v>34</v>
      </c>
      <c r="C1229" t="str">
        <f>VLOOKUP(Table1[[#This Row],[customer_ID]],'Company Names'!A:B,2,0)</f>
        <v>Rosenbaum LLC</v>
      </c>
      <c r="D1229">
        <v>4937921214</v>
      </c>
      <c r="E1229" s="1">
        <v>44469</v>
      </c>
      <c r="F1229" s="1">
        <v>44499</v>
      </c>
      <c r="G1229">
        <v>5380</v>
      </c>
      <c r="H1229">
        <v>0</v>
      </c>
      <c r="I1229" t="str">
        <f>IF(Table1[[#This Row],[disputed]]=1,"Yes","No")</f>
        <v>No</v>
      </c>
      <c r="J1229">
        <v>0</v>
      </c>
      <c r="K1229" t="str">
        <f>IF(Table1[[#This Row],[disputed]]=0, "no dispute", IF(Table1[[#This Row],[dispute_loss]]=0, "won","lost"))</f>
        <v>no dispute</v>
      </c>
      <c r="L1229" s="1">
        <v>44505</v>
      </c>
      <c r="M1229">
        <v>36</v>
      </c>
      <c r="N1229">
        <v>6</v>
      </c>
    </row>
    <row r="1230" spans="1:14" x14ac:dyDescent="0.3">
      <c r="A1230" t="s">
        <v>11</v>
      </c>
      <c r="B1230" t="s">
        <v>61</v>
      </c>
      <c r="C1230" t="str">
        <f>VLOOKUP(Table1[[#This Row],[customer_ID]],'Company Names'!A:B,2,0)</f>
        <v>Block and Sons</v>
      </c>
      <c r="D1230">
        <v>4941612254</v>
      </c>
      <c r="E1230" s="1">
        <v>44020</v>
      </c>
      <c r="F1230" s="1">
        <v>44050</v>
      </c>
      <c r="G1230">
        <v>6527</v>
      </c>
      <c r="H1230">
        <v>0</v>
      </c>
      <c r="I1230" t="str">
        <f>IF(Table1[[#This Row],[disputed]]=1,"Yes","No")</f>
        <v>No</v>
      </c>
      <c r="J1230">
        <v>0</v>
      </c>
      <c r="K1230" t="str">
        <f>IF(Table1[[#This Row],[disputed]]=0, "no dispute", IF(Table1[[#This Row],[dispute_loss]]=0, "won","lost"))</f>
        <v>no dispute</v>
      </c>
      <c r="L1230" s="1">
        <v>44044</v>
      </c>
      <c r="M1230">
        <v>24</v>
      </c>
      <c r="N1230">
        <v>0</v>
      </c>
    </row>
    <row r="1231" spans="1:14" x14ac:dyDescent="0.3">
      <c r="A1231" t="s">
        <v>17</v>
      </c>
      <c r="B1231" t="s">
        <v>18</v>
      </c>
      <c r="C1231" t="str">
        <f>VLOOKUP(Table1[[#This Row],[customer_ID]],'Company Names'!A:B,2,0)</f>
        <v>Gislason, Rice and Hilpert</v>
      </c>
      <c r="D1231">
        <v>4943574800</v>
      </c>
      <c r="E1231" s="1">
        <v>43971</v>
      </c>
      <c r="F1231" s="1">
        <v>44001</v>
      </c>
      <c r="G1231">
        <v>5482</v>
      </c>
      <c r="H1231">
        <v>0</v>
      </c>
      <c r="I1231" t="str">
        <f>IF(Table1[[#This Row],[disputed]]=1,"Yes","No")</f>
        <v>No</v>
      </c>
      <c r="J1231">
        <v>0</v>
      </c>
      <c r="K1231" t="str">
        <f>IF(Table1[[#This Row],[disputed]]=0, "no dispute", IF(Table1[[#This Row],[dispute_loss]]=0, "won","lost"))</f>
        <v>no dispute</v>
      </c>
      <c r="L1231" s="1">
        <v>43998</v>
      </c>
      <c r="M1231">
        <v>27</v>
      </c>
      <c r="N1231">
        <v>0</v>
      </c>
    </row>
    <row r="1232" spans="1:14" x14ac:dyDescent="0.3">
      <c r="A1232" t="s">
        <v>11</v>
      </c>
      <c r="B1232" t="s">
        <v>44</v>
      </c>
      <c r="C1232" t="str">
        <f>VLOOKUP(Table1[[#This Row],[customer_ID]],'Company Names'!A:B,2,0)</f>
        <v>Pacocha Inc</v>
      </c>
      <c r="D1232">
        <v>4949816221</v>
      </c>
      <c r="E1232" s="1">
        <v>44202</v>
      </c>
      <c r="F1232" s="1">
        <v>44232</v>
      </c>
      <c r="G1232">
        <v>8564</v>
      </c>
      <c r="H1232">
        <v>0</v>
      </c>
      <c r="I1232" t="str">
        <f>IF(Table1[[#This Row],[disputed]]=1,"Yes","No")</f>
        <v>No</v>
      </c>
      <c r="J1232">
        <v>0</v>
      </c>
      <c r="K1232" t="str">
        <f>IF(Table1[[#This Row],[disputed]]=0, "no dispute", IF(Table1[[#This Row],[dispute_loss]]=0, "won","lost"))</f>
        <v>no dispute</v>
      </c>
      <c r="L1232" s="1">
        <v>44228</v>
      </c>
      <c r="M1232">
        <v>26</v>
      </c>
      <c r="N1232">
        <v>0</v>
      </c>
    </row>
    <row r="1233" spans="1:14" x14ac:dyDescent="0.3">
      <c r="A1233" t="s">
        <v>20</v>
      </c>
      <c r="B1233" t="s">
        <v>90</v>
      </c>
      <c r="C1233" t="str">
        <f>VLOOKUP(Table1[[#This Row],[customer_ID]],'Company Names'!A:B,2,0)</f>
        <v>Bosco and Sons</v>
      </c>
      <c r="D1233">
        <v>4958732401</v>
      </c>
      <c r="E1233" s="1">
        <v>44513</v>
      </c>
      <c r="F1233" s="1">
        <v>44543</v>
      </c>
      <c r="G1233">
        <v>3202</v>
      </c>
      <c r="H1233">
        <v>0</v>
      </c>
      <c r="I1233" t="str">
        <f>IF(Table1[[#This Row],[disputed]]=1,"Yes","No")</f>
        <v>No</v>
      </c>
      <c r="J1233">
        <v>0</v>
      </c>
      <c r="K1233" t="str">
        <f>IF(Table1[[#This Row],[disputed]]=0, "no dispute", IF(Table1[[#This Row],[dispute_loss]]=0, "won","lost"))</f>
        <v>no dispute</v>
      </c>
      <c r="L1233" s="1">
        <v>44534</v>
      </c>
      <c r="M1233">
        <v>21</v>
      </c>
      <c r="N1233">
        <v>0</v>
      </c>
    </row>
    <row r="1234" spans="1:14" x14ac:dyDescent="0.3">
      <c r="A1234" t="s">
        <v>20</v>
      </c>
      <c r="B1234" t="s">
        <v>113</v>
      </c>
      <c r="C1234" t="str">
        <f>VLOOKUP(Table1[[#This Row],[customer_ID]],'Company Names'!A:B,2,0)</f>
        <v>Ryan and Sons</v>
      </c>
      <c r="D1234">
        <v>4962937321</v>
      </c>
      <c r="E1234" s="1">
        <v>43988</v>
      </c>
      <c r="F1234" s="1">
        <v>44018</v>
      </c>
      <c r="G1234">
        <v>6782</v>
      </c>
      <c r="H1234">
        <v>0</v>
      </c>
      <c r="I1234" t="str">
        <f>IF(Table1[[#This Row],[disputed]]=1,"Yes","No")</f>
        <v>No</v>
      </c>
      <c r="J1234">
        <v>0</v>
      </c>
      <c r="K1234" t="str">
        <f>IF(Table1[[#This Row],[disputed]]=0, "no dispute", IF(Table1[[#This Row],[dispute_loss]]=0, "won","lost"))</f>
        <v>no dispute</v>
      </c>
      <c r="L1234" s="1">
        <v>44008</v>
      </c>
      <c r="M1234">
        <v>20</v>
      </c>
      <c r="N1234">
        <v>0</v>
      </c>
    </row>
    <row r="1235" spans="1:14" x14ac:dyDescent="0.3">
      <c r="A1235" t="s">
        <v>13</v>
      </c>
      <c r="B1235" t="s">
        <v>56</v>
      </c>
      <c r="C1235" t="str">
        <f>VLOOKUP(Table1[[#This Row],[customer_ID]],'Company Names'!A:B,2,0)</f>
        <v>Nader - Dooley</v>
      </c>
      <c r="D1235">
        <v>4073224041</v>
      </c>
      <c r="E1235" s="1">
        <v>44179</v>
      </c>
      <c r="F1235" s="1">
        <v>44209</v>
      </c>
      <c r="G1235">
        <v>4662</v>
      </c>
      <c r="H1235">
        <v>1</v>
      </c>
      <c r="I1235" t="str">
        <f>IF(Table1[[#This Row],[disputed]]=1,"Yes","No")</f>
        <v>Yes</v>
      </c>
      <c r="J1235">
        <v>0</v>
      </c>
      <c r="K1235" t="str">
        <f>IF(Table1[[#This Row],[disputed]]=0, "no dispute", IF(Table1[[#This Row],[dispute_loss]]=0, "won","lost"))</f>
        <v>won</v>
      </c>
      <c r="L1235" s="1">
        <v>44195</v>
      </c>
      <c r="M1235">
        <v>16</v>
      </c>
      <c r="N1235">
        <v>0</v>
      </c>
    </row>
    <row r="1236" spans="1:14" x14ac:dyDescent="0.3">
      <c r="A1236" t="s">
        <v>22</v>
      </c>
      <c r="B1236" t="s">
        <v>53</v>
      </c>
      <c r="C1236" t="str">
        <f>VLOOKUP(Table1[[#This Row],[customer_ID]],'Company Names'!A:B,2,0)</f>
        <v>Balistreri - Barrows</v>
      </c>
      <c r="D1236">
        <v>4975085263</v>
      </c>
      <c r="E1236" s="1">
        <v>44003</v>
      </c>
      <c r="F1236" s="1">
        <v>44033</v>
      </c>
      <c r="G1236">
        <v>5366</v>
      </c>
      <c r="H1236">
        <v>0</v>
      </c>
      <c r="I1236" t="str">
        <f>IF(Table1[[#This Row],[disputed]]=1,"Yes","No")</f>
        <v>No</v>
      </c>
      <c r="J1236">
        <v>0</v>
      </c>
      <c r="K1236" t="str">
        <f>IF(Table1[[#This Row],[disputed]]=0, "no dispute", IF(Table1[[#This Row],[dispute_loss]]=0, "won","lost"))</f>
        <v>no dispute</v>
      </c>
      <c r="L1236" s="1">
        <v>44050</v>
      </c>
      <c r="M1236">
        <v>47</v>
      </c>
      <c r="N1236">
        <v>17</v>
      </c>
    </row>
    <row r="1237" spans="1:14" x14ac:dyDescent="0.3">
      <c r="A1237" t="s">
        <v>11</v>
      </c>
      <c r="B1237" t="s">
        <v>39</v>
      </c>
      <c r="C1237" t="str">
        <f>VLOOKUP(Table1[[#This Row],[customer_ID]],'Company Names'!A:B,2,0)</f>
        <v>Schmitt Inc</v>
      </c>
      <c r="D1237">
        <v>4977232177</v>
      </c>
      <c r="E1237" s="1">
        <v>43963</v>
      </c>
      <c r="F1237" s="1">
        <v>43993</v>
      </c>
      <c r="G1237">
        <v>9336</v>
      </c>
      <c r="H1237">
        <v>0</v>
      </c>
      <c r="I1237" t="str">
        <f>IF(Table1[[#This Row],[disputed]]=1,"Yes","No")</f>
        <v>No</v>
      </c>
      <c r="J1237">
        <v>0</v>
      </c>
      <c r="K1237" t="str">
        <f>IF(Table1[[#This Row],[disputed]]=0, "no dispute", IF(Table1[[#This Row],[dispute_loss]]=0, "won","lost"))</f>
        <v>no dispute</v>
      </c>
      <c r="L1237" s="1">
        <v>43993</v>
      </c>
      <c r="M1237">
        <v>30</v>
      </c>
      <c r="N1237">
        <v>0</v>
      </c>
    </row>
    <row r="1238" spans="1:14" x14ac:dyDescent="0.3">
      <c r="A1238" t="s">
        <v>20</v>
      </c>
      <c r="B1238" t="s">
        <v>80</v>
      </c>
      <c r="C1238" t="str">
        <f>VLOOKUP(Table1[[#This Row],[customer_ID]],'Company Names'!A:B,2,0)</f>
        <v>Larkin and Sons</v>
      </c>
      <c r="D1238">
        <v>4977937495</v>
      </c>
      <c r="E1238" s="1">
        <v>43998</v>
      </c>
      <c r="F1238" s="1">
        <v>44028</v>
      </c>
      <c r="G1238">
        <v>5181</v>
      </c>
      <c r="H1238">
        <v>0</v>
      </c>
      <c r="I1238" t="str">
        <f>IF(Table1[[#This Row],[disputed]]=1,"Yes","No")</f>
        <v>No</v>
      </c>
      <c r="J1238">
        <v>0</v>
      </c>
      <c r="K1238" t="str">
        <f>IF(Table1[[#This Row],[disputed]]=0, "no dispute", IF(Table1[[#This Row],[dispute_loss]]=0, "won","lost"))</f>
        <v>no dispute</v>
      </c>
      <c r="L1238" s="1">
        <v>44027</v>
      </c>
      <c r="M1238">
        <v>29</v>
      </c>
      <c r="N1238">
        <v>0</v>
      </c>
    </row>
    <row r="1239" spans="1:14" x14ac:dyDescent="0.3">
      <c r="A1239" t="s">
        <v>17</v>
      </c>
      <c r="B1239" t="s">
        <v>42</v>
      </c>
      <c r="C1239" t="str">
        <f>VLOOKUP(Table1[[#This Row],[customer_ID]],'Company Names'!A:B,2,0)</f>
        <v>Ortiz - Schiller</v>
      </c>
      <c r="D1239">
        <v>4978138927</v>
      </c>
      <c r="E1239" s="1">
        <v>43840</v>
      </c>
      <c r="F1239" s="1">
        <v>43870</v>
      </c>
      <c r="G1239">
        <v>745</v>
      </c>
      <c r="H1239">
        <v>0</v>
      </c>
      <c r="I1239" t="str">
        <f>IF(Table1[[#This Row],[disputed]]=1,"Yes","No")</f>
        <v>No</v>
      </c>
      <c r="J1239">
        <v>0</v>
      </c>
      <c r="K1239" t="str">
        <f>IF(Table1[[#This Row],[disputed]]=0, "no dispute", IF(Table1[[#This Row],[dispute_loss]]=0, "won","lost"))</f>
        <v>no dispute</v>
      </c>
      <c r="L1239" s="1">
        <v>43880</v>
      </c>
      <c r="M1239">
        <v>40</v>
      </c>
      <c r="N1239">
        <v>10</v>
      </c>
    </row>
    <row r="1240" spans="1:14" x14ac:dyDescent="0.3">
      <c r="A1240" t="s">
        <v>13</v>
      </c>
      <c r="B1240" t="s">
        <v>35</v>
      </c>
      <c r="C1240" t="str">
        <f>VLOOKUP(Table1[[#This Row],[customer_ID]],'Company Names'!A:B,2,0)</f>
        <v>Ebert Group</v>
      </c>
      <c r="D1240">
        <v>4982115880</v>
      </c>
      <c r="E1240" s="1">
        <v>44130</v>
      </c>
      <c r="F1240" s="1">
        <v>44160</v>
      </c>
      <c r="G1240">
        <v>4752</v>
      </c>
      <c r="H1240">
        <v>0</v>
      </c>
      <c r="I1240" t="str">
        <f>IF(Table1[[#This Row],[disputed]]=1,"Yes","No")</f>
        <v>No</v>
      </c>
      <c r="J1240">
        <v>0</v>
      </c>
      <c r="K1240" t="str">
        <f>IF(Table1[[#This Row],[disputed]]=0, "no dispute", IF(Table1[[#This Row],[dispute_loss]]=0, "won","lost"))</f>
        <v>no dispute</v>
      </c>
      <c r="L1240" s="1">
        <v>44153</v>
      </c>
      <c r="M1240">
        <v>23</v>
      </c>
      <c r="N1240">
        <v>0</v>
      </c>
    </row>
    <row r="1241" spans="1:14" x14ac:dyDescent="0.3">
      <c r="A1241" t="s">
        <v>17</v>
      </c>
      <c r="B1241" t="s">
        <v>101</v>
      </c>
      <c r="C1241" t="str">
        <f>VLOOKUP(Table1[[#This Row],[customer_ID]],'Company Names'!A:B,2,0)</f>
        <v>Daugherty LLC</v>
      </c>
      <c r="D1241">
        <v>4983130271</v>
      </c>
      <c r="E1241" s="1">
        <v>43999</v>
      </c>
      <c r="F1241" s="1">
        <v>44029</v>
      </c>
      <c r="G1241">
        <v>6607</v>
      </c>
      <c r="H1241">
        <v>0</v>
      </c>
      <c r="I1241" t="str">
        <f>IF(Table1[[#This Row],[disputed]]=1,"Yes","No")</f>
        <v>No</v>
      </c>
      <c r="J1241">
        <v>0</v>
      </c>
      <c r="K1241" t="str">
        <f>IF(Table1[[#This Row],[disputed]]=0, "no dispute", IF(Table1[[#This Row],[dispute_loss]]=0, "won","lost"))</f>
        <v>no dispute</v>
      </c>
      <c r="L1241" s="1">
        <v>44033</v>
      </c>
      <c r="M1241">
        <v>34</v>
      </c>
      <c r="N1241">
        <v>4</v>
      </c>
    </row>
    <row r="1242" spans="1:14" x14ac:dyDescent="0.3">
      <c r="A1242" t="s">
        <v>17</v>
      </c>
      <c r="B1242" t="s">
        <v>34</v>
      </c>
      <c r="C1242" t="str">
        <f>VLOOKUP(Table1[[#This Row],[customer_ID]],'Company Names'!A:B,2,0)</f>
        <v>Rosenbaum LLC</v>
      </c>
      <c r="D1242">
        <v>4984149604</v>
      </c>
      <c r="E1242" s="1">
        <v>43854</v>
      </c>
      <c r="F1242" s="1">
        <v>43884</v>
      </c>
      <c r="G1242">
        <v>4962</v>
      </c>
      <c r="H1242">
        <v>1</v>
      </c>
      <c r="I1242" t="str">
        <f>IF(Table1[[#This Row],[disputed]]=1,"Yes","No")</f>
        <v>Yes</v>
      </c>
      <c r="J1242">
        <v>0</v>
      </c>
      <c r="K1242" t="str">
        <f>IF(Table1[[#This Row],[disputed]]=0, "no dispute", IF(Table1[[#This Row],[dispute_loss]]=0, "won","lost"))</f>
        <v>won</v>
      </c>
      <c r="L1242" s="1">
        <v>43911</v>
      </c>
      <c r="M1242">
        <v>57</v>
      </c>
      <c r="N1242">
        <v>27</v>
      </c>
    </row>
    <row r="1243" spans="1:14" x14ac:dyDescent="0.3">
      <c r="A1243" t="s">
        <v>13</v>
      </c>
      <c r="B1243" t="s">
        <v>29</v>
      </c>
      <c r="C1243" t="str">
        <f>VLOOKUP(Table1[[#This Row],[customer_ID]],'Company Names'!A:B,2,0)</f>
        <v>O'Conner - Botsford</v>
      </c>
      <c r="D1243">
        <v>4988118072</v>
      </c>
      <c r="E1243" s="1">
        <v>44504</v>
      </c>
      <c r="F1243" s="1">
        <v>44534</v>
      </c>
      <c r="G1243">
        <v>4733</v>
      </c>
      <c r="H1243">
        <v>0</v>
      </c>
      <c r="I1243" t="str">
        <f>IF(Table1[[#This Row],[disputed]]=1,"Yes","No")</f>
        <v>No</v>
      </c>
      <c r="J1243">
        <v>0</v>
      </c>
      <c r="K1243" t="str">
        <f>IF(Table1[[#This Row],[disputed]]=0, "no dispute", IF(Table1[[#This Row],[dispute_loss]]=0, "won","lost"))</f>
        <v>no dispute</v>
      </c>
      <c r="L1243" s="1">
        <v>44527</v>
      </c>
      <c r="M1243">
        <v>23</v>
      </c>
      <c r="N1243">
        <v>0</v>
      </c>
    </row>
    <row r="1244" spans="1:14" x14ac:dyDescent="0.3">
      <c r="A1244" t="s">
        <v>11</v>
      </c>
      <c r="B1244" t="s">
        <v>44</v>
      </c>
      <c r="C1244" t="str">
        <f>VLOOKUP(Table1[[#This Row],[customer_ID]],'Company Names'!A:B,2,0)</f>
        <v>Pacocha Inc</v>
      </c>
      <c r="D1244">
        <v>4988241929</v>
      </c>
      <c r="E1244" s="1">
        <v>44472</v>
      </c>
      <c r="F1244" s="1">
        <v>44502</v>
      </c>
      <c r="G1244">
        <v>6864</v>
      </c>
      <c r="H1244">
        <v>0</v>
      </c>
      <c r="I1244" t="str">
        <f>IF(Table1[[#This Row],[disputed]]=1,"Yes","No")</f>
        <v>No</v>
      </c>
      <c r="J1244">
        <v>0</v>
      </c>
      <c r="K1244" t="str">
        <f>IF(Table1[[#This Row],[disputed]]=0, "no dispute", IF(Table1[[#This Row],[dispute_loss]]=0, "won","lost"))</f>
        <v>no dispute</v>
      </c>
      <c r="L1244" s="1">
        <v>44486</v>
      </c>
      <c r="M1244">
        <v>14</v>
      </c>
      <c r="N1244">
        <v>0</v>
      </c>
    </row>
    <row r="1245" spans="1:14" x14ac:dyDescent="0.3">
      <c r="A1245" t="s">
        <v>11</v>
      </c>
      <c r="B1245" t="s">
        <v>55</v>
      </c>
      <c r="C1245" t="str">
        <f>VLOOKUP(Table1[[#This Row],[customer_ID]],'Company Names'!A:B,2,0)</f>
        <v>Gleichner - Turner</v>
      </c>
      <c r="D1245">
        <v>4989401437</v>
      </c>
      <c r="E1245" s="1">
        <v>44244</v>
      </c>
      <c r="F1245" s="1">
        <v>44274</v>
      </c>
      <c r="G1245">
        <v>5699</v>
      </c>
      <c r="H1245">
        <v>0</v>
      </c>
      <c r="I1245" t="str">
        <f>IF(Table1[[#This Row],[disputed]]=1,"Yes","No")</f>
        <v>No</v>
      </c>
      <c r="J1245">
        <v>0</v>
      </c>
      <c r="K1245" t="str">
        <f>IF(Table1[[#This Row],[disputed]]=0, "no dispute", IF(Table1[[#This Row],[dispute_loss]]=0, "won","lost"))</f>
        <v>no dispute</v>
      </c>
      <c r="L1245" s="1">
        <v>44269</v>
      </c>
      <c r="M1245">
        <v>25</v>
      </c>
      <c r="N1245">
        <v>0</v>
      </c>
    </row>
    <row r="1246" spans="1:14" x14ac:dyDescent="0.3">
      <c r="A1246" t="s">
        <v>22</v>
      </c>
      <c r="B1246" t="s">
        <v>67</v>
      </c>
      <c r="C1246" t="str">
        <f>VLOOKUP(Table1[[#This Row],[customer_ID]],'Company Names'!A:B,2,0)</f>
        <v>Kemmer Inc</v>
      </c>
      <c r="D1246">
        <v>4992290949</v>
      </c>
      <c r="E1246" s="1">
        <v>44037</v>
      </c>
      <c r="F1246" s="1">
        <v>44067</v>
      </c>
      <c r="G1246">
        <v>3861</v>
      </c>
      <c r="H1246">
        <v>0</v>
      </c>
      <c r="I1246" t="str">
        <f>IF(Table1[[#This Row],[disputed]]=1,"Yes","No")</f>
        <v>No</v>
      </c>
      <c r="J1246">
        <v>0</v>
      </c>
      <c r="K1246" t="str">
        <f>IF(Table1[[#This Row],[disputed]]=0, "no dispute", IF(Table1[[#This Row],[dispute_loss]]=0, "won","lost"))</f>
        <v>no dispute</v>
      </c>
      <c r="L1246" s="1">
        <v>44069</v>
      </c>
      <c r="M1246">
        <v>32</v>
      </c>
      <c r="N1246">
        <v>2</v>
      </c>
    </row>
    <row r="1247" spans="1:14" x14ac:dyDescent="0.3">
      <c r="A1247" t="s">
        <v>20</v>
      </c>
      <c r="B1247" t="s">
        <v>111</v>
      </c>
      <c r="C1247" t="str">
        <f>VLOOKUP(Table1[[#This Row],[customer_ID]],'Company Names'!A:B,2,0)</f>
        <v>Kunze - Bednar</v>
      </c>
      <c r="D1247">
        <v>4999718461</v>
      </c>
      <c r="E1247" s="1">
        <v>44210</v>
      </c>
      <c r="F1247" s="1">
        <v>44240</v>
      </c>
      <c r="G1247">
        <v>1064</v>
      </c>
      <c r="H1247">
        <v>0</v>
      </c>
      <c r="I1247" t="str">
        <f>IF(Table1[[#This Row],[disputed]]=1,"Yes","No")</f>
        <v>No</v>
      </c>
      <c r="J1247">
        <v>0</v>
      </c>
      <c r="K1247" t="str">
        <f>IF(Table1[[#This Row],[disputed]]=0, "no dispute", IF(Table1[[#This Row],[dispute_loss]]=0, "won","lost"))</f>
        <v>no dispute</v>
      </c>
      <c r="L1247" s="1">
        <v>44230</v>
      </c>
      <c r="M1247">
        <v>20</v>
      </c>
      <c r="N1247">
        <v>0</v>
      </c>
    </row>
    <row r="1248" spans="1:14" x14ac:dyDescent="0.3">
      <c r="A1248" t="s">
        <v>17</v>
      </c>
      <c r="B1248" t="s">
        <v>40</v>
      </c>
      <c r="C1248" t="str">
        <f>VLOOKUP(Table1[[#This Row],[customer_ID]],'Company Names'!A:B,2,0)</f>
        <v>Nolan - Bayer</v>
      </c>
      <c r="D1248">
        <v>5002957961</v>
      </c>
      <c r="E1248" s="1">
        <v>44006</v>
      </c>
      <c r="F1248" s="1">
        <v>44036</v>
      </c>
      <c r="G1248">
        <v>6190</v>
      </c>
      <c r="H1248">
        <v>0</v>
      </c>
      <c r="I1248" t="str">
        <f>IF(Table1[[#This Row],[disputed]]=1,"Yes","No")</f>
        <v>No</v>
      </c>
      <c r="J1248">
        <v>0</v>
      </c>
      <c r="K1248" t="str">
        <f>IF(Table1[[#This Row],[disputed]]=0, "no dispute", IF(Table1[[#This Row],[dispute_loss]]=0, "won","lost"))</f>
        <v>no dispute</v>
      </c>
      <c r="L1248" s="1">
        <v>44032</v>
      </c>
      <c r="M1248">
        <v>26</v>
      </c>
      <c r="N1248">
        <v>0</v>
      </c>
    </row>
    <row r="1249" spans="1:14" x14ac:dyDescent="0.3">
      <c r="A1249" t="s">
        <v>13</v>
      </c>
      <c r="B1249" t="s">
        <v>29</v>
      </c>
      <c r="C1249" t="str">
        <f>VLOOKUP(Table1[[#This Row],[customer_ID]],'Company Names'!A:B,2,0)</f>
        <v>O'Conner - Botsford</v>
      </c>
      <c r="D1249">
        <v>5004037531</v>
      </c>
      <c r="E1249" s="1">
        <v>44343</v>
      </c>
      <c r="F1249" s="1">
        <v>44373</v>
      </c>
      <c r="G1249">
        <v>4873</v>
      </c>
      <c r="H1249">
        <v>0</v>
      </c>
      <c r="I1249" t="str">
        <f>IF(Table1[[#This Row],[disputed]]=1,"Yes","No")</f>
        <v>No</v>
      </c>
      <c r="J1249">
        <v>0</v>
      </c>
      <c r="K1249" t="str">
        <f>IF(Table1[[#This Row],[disputed]]=0, "no dispute", IF(Table1[[#This Row],[dispute_loss]]=0, "won","lost"))</f>
        <v>no dispute</v>
      </c>
      <c r="L1249" s="1">
        <v>44382</v>
      </c>
      <c r="M1249">
        <v>39</v>
      </c>
      <c r="N1249">
        <v>9</v>
      </c>
    </row>
    <row r="1250" spans="1:14" x14ac:dyDescent="0.3">
      <c r="A1250" t="s">
        <v>11</v>
      </c>
      <c r="B1250" t="s">
        <v>76</v>
      </c>
      <c r="C1250" t="str">
        <f>VLOOKUP(Table1[[#This Row],[customer_ID]],'Company Names'!A:B,2,0)</f>
        <v>Graham, D'Amore and Tromp</v>
      </c>
      <c r="D1250">
        <v>5007692123</v>
      </c>
      <c r="E1250" s="1">
        <v>44380</v>
      </c>
      <c r="F1250" s="1">
        <v>44410</v>
      </c>
      <c r="G1250">
        <v>6303</v>
      </c>
      <c r="H1250">
        <v>1</v>
      </c>
      <c r="I1250" t="str">
        <f>IF(Table1[[#This Row],[disputed]]=1,"Yes","No")</f>
        <v>Yes</v>
      </c>
      <c r="J1250">
        <v>0</v>
      </c>
      <c r="K1250" t="str">
        <f>IF(Table1[[#This Row],[disputed]]=0, "no dispute", IF(Table1[[#This Row],[dispute_loss]]=0, "won","lost"))</f>
        <v>won</v>
      </c>
      <c r="L1250" s="1">
        <v>44418</v>
      </c>
      <c r="M1250">
        <v>38</v>
      </c>
      <c r="N1250">
        <v>8</v>
      </c>
    </row>
    <row r="1251" spans="1:14" x14ac:dyDescent="0.3">
      <c r="A1251" t="s">
        <v>20</v>
      </c>
      <c r="B1251" t="s">
        <v>63</v>
      </c>
      <c r="C1251" t="str">
        <f>VLOOKUP(Table1[[#This Row],[customer_ID]],'Company Names'!A:B,2,0)</f>
        <v>Hauck - Hodkiewicz</v>
      </c>
      <c r="D1251">
        <v>5010861294</v>
      </c>
      <c r="E1251" s="1">
        <v>44246</v>
      </c>
      <c r="F1251" s="1">
        <v>44276</v>
      </c>
      <c r="G1251">
        <v>2538</v>
      </c>
      <c r="H1251">
        <v>0</v>
      </c>
      <c r="I1251" t="str">
        <f>IF(Table1[[#This Row],[disputed]]=1,"Yes","No")</f>
        <v>No</v>
      </c>
      <c r="J1251">
        <v>0</v>
      </c>
      <c r="K1251" t="str">
        <f>IF(Table1[[#This Row],[disputed]]=0, "no dispute", IF(Table1[[#This Row],[dispute_loss]]=0, "won","lost"))</f>
        <v>no dispute</v>
      </c>
      <c r="L1251" s="1">
        <v>44276</v>
      </c>
      <c r="M1251">
        <v>30</v>
      </c>
      <c r="N1251">
        <v>0</v>
      </c>
    </row>
    <row r="1252" spans="1:14" x14ac:dyDescent="0.3">
      <c r="A1252" t="s">
        <v>17</v>
      </c>
      <c r="B1252" t="s">
        <v>30</v>
      </c>
      <c r="C1252" t="str">
        <f>VLOOKUP(Table1[[#This Row],[customer_ID]],'Company Names'!A:B,2,0)</f>
        <v>Jacobi - Nolan</v>
      </c>
      <c r="D1252">
        <v>5012738148</v>
      </c>
      <c r="E1252" s="1">
        <v>44378</v>
      </c>
      <c r="F1252" s="1">
        <v>44408</v>
      </c>
      <c r="G1252">
        <v>4425</v>
      </c>
      <c r="H1252">
        <v>0</v>
      </c>
      <c r="I1252" t="str">
        <f>IF(Table1[[#This Row],[disputed]]=1,"Yes","No")</f>
        <v>No</v>
      </c>
      <c r="J1252">
        <v>0</v>
      </c>
      <c r="K1252" t="str">
        <f>IF(Table1[[#This Row],[disputed]]=0, "no dispute", IF(Table1[[#This Row],[dispute_loss]]=0, "won","lost"))</f>
        <v>no dispute</v>
      </c>
      <c r="L1252" s="1">
        <v>44383</v>
      </c>
      <c r="M1252">
        <v>5</v>
      </c>
      <c r="N1252">
        <v>0</v>
      </c>
    </row>
    <row r="1253" spans="1:14" x14ac:dyDescent="0.3">
      <c r="A1253" t="s">
        <v>11</v>
      </c>
      <c r="B1253" t="s">
        <v>114</v>
      </c>
      <c r="C1253" t="str">
        <f>VLOOKUP(Table1[[#This Row],[customer_ID]],'Company Names'!A:B,2,0)</f>
        <v>Davis and Sons</v>
      </c>
      <c r="D1253">
        <v>5016123354</v>
      </c>
      <c r="E1253" s="1">
        <v>44223</v>
      </c>
      <c r="F1253" s="1">
        <v>44253</v>
      </c>
      <c r="G1253">
        <v>9438</v>
      </c>
      <c r="H1253">
        <v>0</v>
      </c>
      <c r="I1253" t="str">
        <f>IF(Table1[[#This Row],[disputed]]=1,"Yes","No")</f>
        <v>No</v>
      </c>
      <c r="J1253">
        <v>0</v>
      </c>
      <c r="K1253" t="str">
        <f>IF(Table1[[#This Row],[disputed]]=0, "no dispute", IF(Table1[[#This Row],[dispute_loss]]=0, "won","lost"))</f>
        <v>no dispute</v>
      </c>
      <c r="L1253" s="1">
        <v>44243</v>
      </c>
      <c r="M1253">
        <v>20</v>
      </c>
      <c r="N1253">
        <v>0</v>
      </c>
    </row>
    <row r="1254" spans="1:14" x14ac:dyDescent="0.3">
      <c r="A1254" t="s">
        <v>20</v>
      </c>
      <c r="B1254" t="s">
        <v>43</v>
      </c>
      <c r="C1254" t="str">
        <f>VLOOKUP(Table1[[#This Row],[customer_ID]],'Company Names'!A:B,2,0)</f>
        <v>Spinka, Bogisich and Pouros</v>
      </c>
      <c r="D1254">
        <v>5018112852</v>
      </c>
      <c r="E1254" s="1">
        <v>44205</v>
      </c>
      <c r="F1254" s="1">
        <v>44235</v>
      </c>
      <c r="G1254">
        <v>5290</v>
      </c>
      <c r="H1254">
        <v>0</v>
      </c>
      <c r="I1254" t="str">
        <f>IF(Table1[[#This Row],[disputed]]=1,"Yes","No")</f>
        <v>No</v>
      </c>
      <c r="J1254">
        <v>0</v>
      </c>
      <c r="K1254" t="str">
        <f>IF(Table1[[#This Row],[disputed]]=0, "no dispute", IF(Table1[[#This Row],[dispute_loss]]=0, "won","lost"))</f>
        <v>no dispute</v>
      </c>
      <c r="L1254" s="1">
        <v>44208</v>
      </c>
      <c r="M1254">
        <v>3</v>
      </c>
      <c r="N1254">
        <v>0</v>
      </c>
    </row>
    <row r="1255" spans="1:14" x14ac:dyDescent="0.3">
      <c r="A1255" t="s">
        <v>22</v>
      </c>
      <c r="B1255" t="s">
        <v>89</v>
      </c>
      <c r="C1255" t="str">
        <f>VLOOKUP(Table1[[#This Row],[customer_ID]],'Company Names'!A:B,2,0)</f>
        <v>Lynch - Lebsack</v>
      </c>
      <c r="D1255">
        <v>5023901716</v>
      </c>
      <c r="E1255" s="1">
        <v>44217</v>
      </c>
      <c r="F1255" s="1">
        <v>44247</v>
      </c>
      <c r="G1255">
        <v>8996</v>
      </c>
      <c r="H1255">
        <v>1</v>
      </c>
      <c r="I1255" t="str">
        <f>IF(Table1[[#This Row],[disputed]]=1,"Yes","No")</f>
        <v>Yes</v>
      </c>
      <c r="J1255">
        <v>1</v>
      </c>
      <c r="K1255" t="str">
        <f>IF(Table1[[#This Row],[disputed]]=0, "no dispute", IF(Table1[[#This Row],[dispute_loss]]=0, "won","lost"))</f>
        <v>lost</v>
      </c>
      <c r="L1255" s="1">
        <v>44268</v>
      </c>
      <c r="M1255">
        <v>51</v>
      </c>
      <c r="N1255">
        <v>21</v>
      </c>
    </row>
    <row r="1256" spans="1:14" x14ac:dyDescent="0.3">
      <c r="A1256" t="s">
        <v>20</v>
      </c>
      <c r="B1256" t="s">
        <v>113</v>
      </c>
      <c r="C1256" t="str">
        <f>VLOOKUP(Table1[[#This Row],[customer_ID]],'Company Names'!A:B,2,0)</f>
        <v>Ryan and Sons</v>
      </c>
      <c r="D1256">
        <v>5025374541</v>
      </c>
      <c r="E1256" s="1">
        <v>43883</v>
      </c>
      <c r="F1256" s="1">
        <v>43913</v>
      </c>
      <c r="G1256">
        <v>5714</v>
      </c>
      <c r="H1256">
        <v>0</v>
      </c>
      <c r="I1256" t="str">
        <f>IF(Table1[[#This Row],[disputed]]=1,"Yes","No")</f>
        <v>No</v>
      </c>
      <c r="J1256">
        <v>0</v>
      </c>
      <c r="K1256" t="str">
        <f>IF(Table1[[#This Row],[disputed]]=0, "no dispute", IF(Table1[[#This Row],[dispute_loss]]=0, "won","lost"))</f>
        <v>no dispute</v>
      </c>
      <c r="L1256" s="1">
        <v>43903</v>
      </c>
      <c r="M1256">
        <v>20</v>
      </c>
      <c r="N1256">
        <v>0</v>
      </c>
    </row>
    <row r="1257" spans="1:14" x14ac:dyDescent="0.3">
      <c r="A1257" t="s">
        <v>13</v>
      </c>
      <c r="B1257" t="s">
        <v>92</v>
      </c>
      <c r="C1257" t="str">
        <f>VLOOKUP(Table1[[#This Row],[customer_ID]],'Company Names'!A:B,2,0)</f>
        <v>Mueller and Sons</v>
      </c>
      <c r="D1257">
        <v>9807005414</v>
      </c>
      <c r="E1257" s="1">
        <v>44180</v>
      </c>
      <c r="F1257" s="1">
        <v>44210</v>
      </c>
      <c r="G1257">
        <v>5950</v>
      </c>
      <c r="H1257">
        <v>1</v>
      </c>
      <c r="I1257" t="str">
        <f>IF(Table1[[#This Row],[disputed]]=1,"Yes","No")</f>
        <v>Yes</v>
      </c>
      <c r="J1257">
        <v>0</v>
      </c>
      <c r="K1257" t="str">
        <f>IF(Table1[[#This Row],[disputed]]=0, "no dispute", IF(Table1[[#This Row],[dispute_loss]]=0, "won","lost"))</f>
        <v>won</v>
      </c>
      <c r="L1257" s="1">
        <v>44223</v>
      </c>
      <c r="M1257">
        <v>43</v>
      </c>
      <c r="N1257">
        <v>13</v>
      </c>
    </row>
    <row r="1258" spans="1:14" x14ac:dyDescent="0.3">
      <c r="A1258" t="s">
        <v>22</v>
      </c>
      <c r="B1258" t="s">
        <v>67</v>
      </c>
      <c r="C1258" t="str">
        <f>VLOOKUP(Table1[[#This Row],[customer_ID]],'Company Names'!A:B,2,0)</f>
        <v>Kemmer Inc</v>
      </c>
      <c r="D1258">
        <v>5029459580</v>
      </c>
      <c r="E1258" s="1">
        <v>44022</v>
      </c>
      <c r="F1258" s="1">
        <v>44052</v>
      </c>
      <c r="G1258">
        <v>3463</v>
      </c>
      <c r="H1258">
        <v>0</v>
      </c>
      <c r="I1258" t="str">
        <f>IF(Table1[[#This Row],[disputed]]=1,"Yes","No")</f>
        <v>No</v>
      </c>
      <c r="J1258">
        <v>0</v>
      </c>
      <c r="K1258" t="str">
        <f>IF(Table1[[#This Row],[disputed]]=0, "no dispute", IF(Table1[[#This Row],[dispute_loss]]=0, "won","lost"))</f>
        <v>no dispute</v>
      </c>
      <c r="L1258" s="1">
        <v>44046</v>
      </c>
      <c r="M1258">
        <v>24</v>
      </c>
      <c r="N1258">
        <v>0</v>
      </c>
    </row>
    <row r="1259" spans="1:14" x14ac:dyDescent="0.3">
      <c r="A1259" t="s">
        <v>22</v>
      </c>
      <c r="B1259" t="s">
        <v>96</v>
      </c>
      <c r="C1259" t="str">
        <f>VLOOKUP(Table1[[#This Row],[customer_ID]],'Company Names'!A:B,2,0)</f>
        <v>Schuppe Inc</v>
      </c>
      <c r="D1259">
        <v>5031169107</v>
      </c>
      <c r="E1259" s="1">
        <v>44508</v>
      </c>
      <c r="F1259" s="1">
        <v>44538</v>
      </c>
      <c r="G1259">
        <v>3465</v>
      </c>
      <c r="H1259">
        <v>0</v>
      </c>
      <c r="I1259" t="str">
        <f>IF(Table1[[#This Row],[disputed]]=1,"Yes","No")</f>
        <v>No</v>
      </c>
      <c r="J1259">
        <v>0</v>
      </c>
      <c r="K1259" t="str">
        <f>IF(Table1[[#This Row],[disputed]]=0, "no dispute", IF(Table1[[#This Row],[dispute_loss]]=0, "won","lost"))</f>
        <v>no dispute</v>
      </c>
      <c r="L1259" s="1">
        <v>44525</v>
      </c>
      <c r="M1259">
        <v>17</v>
      </c>
      <c r="N1259">
        <v>0</v>
      </c>
    </row>
    <row r="1260" spans="1:14" x14ac:dyDescent="0.3">
      <c r="A1260" t="s">
        <v>11</v>
      </c>
      <c r="B1260" t="s">
        <v>48</v>
      </c>
      <c r="C1260" t="str">
        <f>VLOOKUP(Table1[[#This Row],[customer_ID]],'Company Names'!A:B,2,0)</f>
        <v>Hauck Group</v>
      </c>
      <c r="D1260">
        <v>5031980496</v>
      </c>
      <c r="E1260" s="1">
        <v>44103</v>
      </c>
      <c r="F1260" s="1">
        <v>44133</v>
      </c>
      <c r="G1260">
        <v>6680</v>
      </c>
      <c r="H1260">
        <v>0</v>
      </c>
      <c r="I1260" t="str">
        <f>IF(Table1[[#This Row],[disputed]]=1,"Yes","No")</f>
        <v>No</v>
      </c>
      <c r="J1260">
        <v>0</v>
      </c>
      <c r="K1260" t="str">
        <f>IF(Table1[[#This Row],[disputed]]=0, "no dispute", IF(Table1[[#This Row],[dispute_loss]]=0, "won","lost"))</f>
        <v>no dispute</v>
      </c>
      <c r="L1260" s="1">
        <v>44133</v>
      </c>
      <c r="M1260">
        <v>30</v>
      </c>
      <c r="N1260">
        <v>0</v>
      </c>
    </row>
    <row r="1261" spans="1:14" x14ac:dyDescent="0.3">
      <c r="A1261" t="s">
        <v>22</v>
      </c>
      <c r="B1261" t="s">
        <v>78</v>
      </c>
      <c r="C1261" t="str">
        <f>VLOOKUP(Table1[[#This Row],[customer_ID]],'Company Names'!A:B,2,0)</f>
        <v>Muller, Gaylord and Pollich</v>
      </c>
      <c r="D1261">
        <v>5032711986</v>
      </c>
      <c r="E1261" s="1">
        <v>44495</v>
      </c>
      <c r="F1261" s="1">
        <v>44525</v>
      </c>
      <c r="G1261">
        <v>8234</v>
      </c>
      <c r="H1261">
        <v>0</v>
      </c>
      <c r="I1261" t="str">
        <f>IF(Table1[[#This Row],[disputed]]=1,"Yes","No")</f>
        <v>No</v>
      </c>
      <c r="J1261">
        <v>0</v>
      </c>
      <c r="K1261" t="str">
        <f>IF(Table1[[#This Row],[disputed]]=0, "no dispute", IF(Table1[[#This Row],[dispute_loss]]=0, "won","lost"))</f>
        <v>no dispute</v>
      </c>
      <c r="L1261" s="1">
        <v>44510</v>
      </c>
      <c r="M1261">
        <v>15</v>
      </c>
      <c r="N1261">
        <v>0</v>
      </c>
    </row>
    <row r="1262" spans="1:14" x14ac:dyDescent="0.3">
      <c r="A1262" t="s">
        <v>11</v>
      </c>
      <c r="B1262" t="s">
        <v>54</v>
      </c>
      <c r="C1262" t="str">
        <f>VLOOKUP(Table1[[#This Row],[customer_ID]],'Company Names'!A:B,2,0)</f>
        <v>Emmerich - Swift</v>
      </c>
      <c r="D1262">
        <v>5040778858</v>
      </c>
      <c r="E1262" s="1">
        <v>44471</v>
      </c>
      <c r="F1262" s="1">
        <v>44501</v>
      </c>
      <c r="G1262">
        <v>5312</v>
      </c>
      <c r="H1262">
        <v>0</v>
      </c>
      <c r="I1262" t="str">
        <f>IF(Table1[[#This Row],[disputed]]=1,"Yes","No")</f>
        <v>No</v>
      </c>
      <c r="J1262">
        <v>0</v>
      </c>
      <c r="K1262" t="str">
        <f>IF(Table1[[#This Row],[disputed]]=0, "no dispute", IF(Table1[[#This Row],[dispute_loss]]=0, "won","lost"))</f>
        <v>no dispute</v>
      </c>
      <c r="L1262" s="1">
        <v>44492</v>
      </c>
      <c r="M1262">
        <v>21</v>
      </c>
      <c r="N1262">
        <v>0</v>
      </c>
    </row>
    <row r="1263" spans="1:14" x14ac:dyDescent="0.3">
      <c r="A1263" t="s">
        <v>13</v>
      </c>
      <c r="B1263" t="s">
        <v>62</v>
      </c>
      <c r="C1263" t="str">
        <f>VLOOKUP(Table1[[#This Row],[customer_ID]],'Company Names'!A:B,2,0)</f>
        <v>Bosco, Gutkowski and Strosin</v>
      </c>
      <c r="D1263">
        <v>6360019650</v>
      </c>
      <c r="E1263" s="1">
        <v>44182</v>
      </c>
      <c r="F1263" s="1">
        <v>44212</v>
      </c>
      <c r="G1263">
        <v>9967</v>
      </c>
      <c r="H1263">
        <v>1</v>
      </c>
      <c r="I1263" t="str">
        <f>IF(Table1[[#This Row],[disputed]]=1,"Yes","No")</f>
        <v>Yes</v>
      </c>
      <c r="J1263">
        <v>0</v>
      </c>
      <c r="K1263" t="str">
        <f>IF(Table1[[#This Row],[disputed]]=0, "no dispute", IF(Table1[[#This Row],[dispute_loss]]=0, "won","lost"))</f>
        <v>won</v>
      </c>
      <c r="L1263" s="1">
        <v>44233</v>
      </c>
      <c r="M1263">
        <v>51</v>
      </c>
      <c r="N1263">
        <v>21</v>
      </c>
    </row>
    <row r="1264" spans="1:14" x14ac:dyDescent="0.3">
      <c r="A1264" t="s">
        <v>17</v>
      </c>
      <c r="B1264" t="s">
        <v>98</v>
      </c>
      <c r="C1264" t="str">
        <f>VLOOKUP(Table1[[#This Row],[customer_ID]],'Company Names'!A:B,2,0)</f>
        <v>Wolf LLC</v>
      </c>
      <c r="D1264">
        <v>5046787811</v>
      </c>
      <c r="E1264" s="1">
        <v>44347</v>
      </c>
      <c r="F1264" s="1">
        <v>44377</v>
      </c>
      <c r="G1264">
        <v>7766</v>
      </c>
      <c r="H1264">
        <v>0</v>
      </c>
      <c r="I1264" t="str">
        <f>IF(Table1[[#This Row],[disputed]]=1,"Yes","No")</f>
        <v>No</v>
      </c>
      <c r="J1264">
        <v>0</v>
      </c>
      <c r="K1264" t="str">
        <f>IF(Table1[[#This Row],[disputed]]=0, "no dispute", IF(Table1[[#This Row],[dispute_loss]]=0, "won","lost"))</f>
        <v>no dispute</v>
      </c>
      <c r="L1264" s="1">
        <v>44382</v>
      </c>
      <c r="M1264">
        <v>35</v>
      </c>
      <c r="N1264">
        <v>5</v>
      </c>
    </row>
    <row r="1265" spans="1:14" x14ac:dyDescent="0.3">
      <c r="A1265" t="s">
        <v>22</v>
      </c>
      <c r="B1265" t="s">
        <v>47</v>
      </c>
      <c r="C1265" t="str">
        <f>VLOOKUP(Table1[[#This Row],[customer_ID]],'Company Names'!A:B,2,0)</f>
        <v>Bergnaum - Weimann</v>
      </c>
      <c r="D1265">
        <v>5047086979</v>
      </c>
      <c r="E1265" s="1">
        <v>43987</v>
      </c>
      <c r="F1265" s="1">
        <v>44017</v>
      </c>
      <c r="G1265">
        <v>7150</v>
      </c>
      <c r="H1265">
        <v>1</v>
      </c>
      <c r="I1265" t="str">
        <f>IF(Table1[[#This Row],[disputed]]=1,"Yes","No")</f>
        <v>Yes</v>
      </c>
      <c r="J1265">
        <v>0</v>
      </c>
      <c r="K1265" t="str">
        <f>IF(Table1[[#This Row],[disputed]]=0, "no dispute", IF(Table1[[#This Row],[dispute_loss]]=0, "won","lost"))</f>
        <v>won</v>
      </c>
      <c r="L1265" s="1">
        <v>44047</v>
      </c>
      <c r="M1265">
        <v>60</v>
      </c>
      <c r="N1265">
        <v>30</v>
      </c>
    </row>
    <row r="1266" spans="1:14" x14ac:dyDescent="0.3">
      <c r="A1266" t="s">
        <v>20</v>
      </c>
      <c r="B1266" t="s">
        <v>107</v>
      </c>
      <c r="C1266" t="str">
        <f>VLOOKUP(Table1[[#This Row],[customer_ID]],'Company Names'!A:B,2,0)</f>
        <v>Ernser Inc</v>
      </c>
      <c r="D1266">
        <v>5048564900</v>
      </c>
      <c r="E1266" s="1">
        <v>44259</v>
      </c>
      <c r="F1266" s="1">
        <v>44289</v>
      </c>
      <c r="G1266">
        <v>4649</v>
      </c>
      <c r="H1266">
        <v>1</v>
      </c>
      <c r="I1266" t="str">
        <f>IF(Table1[[#This Row],[disputed]]=1,"Yes","No")</f>
        <v>Yes</v>
      </c>
      <c r="J1266">
        <v>0</v>
      </c>
      <c r="K1266" t="str">
        <f>IF(Table1[[#This Row],[disputed]]=0, "no dispute", IF(Table1[[#This Row],[dispute_loss]]=0, "won","lost"))</f>
        <v>won</v>
      </c>
      <c r="L1266" s="1">
        <v>44289</v>
      </c>
      <c r="M1266">
        <v>30</v>
      </c>
      <c r="N1266">
        <v>0</v>
      </c>
    </row>
    <row r="1267" spans="1:14" x14ac:dyDescent="0.3">
      <c r="A1267" t="s">
        <v>11</v>
      </c>
      <c r="B1267" t="s">
        <v>12</v>
      </c>
      <c r="C1267" t="str">
        <f>VLOOKUP(Table1[[#This Row],[customer_ID]],'Company Names'!A:B,2,0)</f>
        <v>Morissette - Bernier</v>
      </c>
      <c r="D1267">
        <v>5051186703</v>
      </c>
      <c r="E1267" s="1">
        <v>44013</v>
      </c>
      <c r="F1267" s="1">
        <v>44043</v>
      </c>
      <c r="G1267">
        <v>4225</v>
      </c>
      <c r="H1267">
        <v>0</v>
      </c>
      <c r="I1267" t="str">
        <f>IF(Table1[[#This Row],[disputed]]=1,"Yes","No")</f>
        <v>No</v>
      </c>
      <c r="J1267">
        <v>0</v>
      </c>
      <c r="K1267" t="str">
        <f>IF(Table1[[#This Row],[disputed]]=0, "no dispute", IF(Table1[[#This Row],[dispute_loss]]=0, "won","lost"))</f>
        <v>no dispute</v>
      </c>
      <c r="L1267" s="1">
        <v>44029</v>
      </c>
      <c r="M1267">
        <v>16</v>
      </c>
      <c r="N1267">
        <v>0</v>
      </c>
    </row>
    <row r="1268" spans="1:14" x14ac:dyDescent="0.3">
      <c r="A1268" t="s">
        <v>20</v>
      </c>
      <c r="B1268" t="s">
        <v>69</v>
      </c>
      <c r="C1268" t="str">
        <f>VLOOKUP(Table1[[#This Row],[customer_ID]],'Company Names'!A:B,2,0)</f>
        <v>Kulas, Mante and Reichert</v>
      </c>
      <c r="D1268">
        <v>5051542190</v>
      </c>
      <c r="E1268" s="1">
        <v>44016</v>
      </c>
      <c r="F1268" s="1">
        <v>44046</v>
      </c>
      <c r="G1268">
        <v>5395</v>
      </c>
      <c r="H1268">
        <v>1</v>
      </c>
      <c r="I1268" t="str">
        <f>IF(Table1[[#This Row],[disputed]]=1,"Yes","No")</f>
        <v>Yes</v>
      </c>
      <c r="J1268">
        <v>1</v>
      </c>
      <c r="K1268" t="str">
        <f>IF(Table1[[#This Row],[disputed]]=0, "no dispute", IF(Table1[[#This Row],[dispute_loss]]=0, "won","lost"))</f>
        <v>lost</v>
      </c>
      <c r="L1268" s="1">
        <v>44075</v>
      </c>
      <c r="M1268">
        <v>59</v>
      </c>
      <c r="N1268">
        <v>29</v>
      </c>
    </row>
    <row r="1269" spans="1:14" x14ac:dyDescent="0.3">
      <c r="A1269" t="s">
        <v>22</v>
      </c>
      <c r="B1269" t="s">
        <v>96</v>
      </c>
      <c r="C1269" t="str">
        <f>VLOOKUP(Table1[[#This Row],[customer_ID]],'Company Names'!A:B,2,0)</f>
        <v>Schuppe Inc</v>
      </c>
      <c r="D1269">
        <v>5069265898</v>
      </c>
      <c r="E1269" s="1">
        <v>44392</v>
      </c>
      <c r="F1269" s="1">
        <v>44422</v>
      </c>
      <c r="G1269">
        <v>4653</v>
      </c>
      <c r="H1269">
        <v>0</v>
      </c>
      <c r="I1269" t="str">
        <f>IF(Table1[[#This Row],[disputed]]=1,"Yes","No")</f>
        <v>No</v>
      </c>
      <c r="J1269">
        <v>0</v>
      </c>
      <c r="K1269" t="str">
        <f>IF(Table1[[#This Row],[disputed]]=0, "no dispute", IF(Table1[[#This Row],[dispute_loss]]=0, "won","lost"))</f>
        <v>no dispute</v>
      </c>
      <c r="L1269" s="1">
        <v>44413</v>
      </c>
      <c r="M1269">
        <v>21</v>
      </c>
      <c r="N1269">
        <v>0</v>
      </c>
    </row>
    <row r="1270" spans="1:14" x14ac:dyDescent="0.3">
      <c r="A1270" t="s">
        <v>11</v>
      </c>
      <c r="B1270" t="s">
        <v>73</v>
      </c>
      <c r="C1270" t="str">
        <f>VLOOKUP(Table1[[#This Row],[customer_ID]],'Company Names'!A:B,2,0)</f>
        <v>Rau, Hodkiewicz and Bauch</v>
      </c>
      <c r="D1270">
        <v>5080141194</v>
      </c>
      <c r="E1270" s="1">
        <v>44195</v>
      </c>
      <c r="F1270" s="1">
        <v>44225</v>
      </c>
      <c r="G1270">
        <v>4580</v>
      </c>
      <c r="H1270">
        <v>0</v>
      </c>
      <c r="I1270" t="str">
        <f>IF(Table1[[#This Row],[disputed]]=1,"Yes","No")</f>
        <v>No</v>
      </c>
      <c r="J1270">
        <v>0</v>
      </c>
      <c r="K1270" t="str">
        <f>IF(Table1[[#This Row],[disputed]]=0, "no dispute", IF(Table1[[#This Row],[dispute_loss]]=0, "won","lost"))</f>
        <v>no dispute</v>
      </c>
      <c r="L1270" s="1">
        <v>44206</v>
      </c>
      <c r="M1270">
        <v>11</v>
      </c>
      <c r="N1270">
        <v>0</v>
      </c>
    </row>
    <row r="1271" spans="1:14" x14ac:dyDescent="0.3">
      <c r="A1271" t="s">
        <v>20</v>
      </c>
      <c r="B1271" t="s">
        <v>46</v>
      </c>
      <c r="C1271" t="str">
        <f>VLOOKUP(Table1[[#This Row],[customer_ID]],'Company Names'!A:B,2,0)</f>
        <v>Ondricka and Sons</v>
      </c>
      <c r="D1271">
        <v>5087638061</v>
      </c>
      <c r="E1271" s="1">
        <v>44233</v>
      </c>
      <c r="F1271" s="1">
        <v>44263</v>
      </c>
      <c r="G1271">
        <v>2200</v>
      </c>
      <c r="H1271">
        <v>0</v>
      </c>
      <c r="I1271" t="str">
        <f>IF(Table1[[#This Row],[disputed]]=1,"Yes","No")</f>
        <v>No</v>
      </c>
      <c r="J1271">
        <v>0</v>
      </c>
      <c r="K1271" t="str">
        <f>IF(Table1[[#This Row],[disputed]]=0, "no dispute", IF(Table1[[#This Row],[dispute_loss]]=0, "won","lost"))</f>
        <v>no dispute</v>
      </c>
      <c r="L1271" s="1">
        <v>44235</v>
      </c>
      <c r="M1271">
        <v>2</v>
      </c>
      <c r="N1271">
        <v>0</v>
      </c>
    </row>
    <row r="1272" spans="1:14" x14ac:dyDescent="0.3">
      <c r="A1272" t="s">
        <v>22</v>
      </c>
      <c r="B1272" t="s">
        <v>86</v>
      </c>
      <c r="C1272" t="str">
        <f>VLOOKUP(Table1[[#This Row],[customer_ID]],'Company Names'!A:B,2,0)</f>
        <v>Langosh - Luettgen</v>
      </c>
      <c r="D1272">
        <v>5104471628</v>
      </c>
      <c r="E1272" s="1">
        <v>44416</v>
      </c>
      <c r="F1272" s="1">
        <v>44446</v>
      </c>
      <c r="G1272">
        <v>6258</v>
      </c>
      <c r="H1272">
        <v>0</v>
      </c>
      <c r="I1272" t="str">
        <f>IF(Table1[[#This Row],[disputed]]=1,"Yes","No")</f>
        <v>No</v>
      </c>
      <c r="J1272">
        <v>0</v>
      </c>
      <c r="K1272" t="str">
        <f>IF(Table1[[#This Row],[disputed]]=0, "no dispute", IF(Table1[[#This Row],[dispute_loss]]=0, "won","lost"))</f>
        <v>no dispute</v>
      </c>
      <c r="L1272" s="1">
        <v>44427</v>
      </c>
      <c r="M1272">
        <v>11</v>
      </c>
      <c r="N1272">
        <v>0</v>
      </c>
    </row>
    <row r="1273" spans="1:14" x14ac:dyDescent="0.3">
      <c r="A1273" t="s">
        <v>20</v>
      </c>
      <c r="B1273" t="s">
        <v>21</v>
      </c>
      <c r="C1273" t="str">
        <f>VLOOKUP(Table1[[#This Row],[customer_ID]],'Company Names'!A:B,2,0)</f>
        <v>Turner and Sons</v>
      </c>
      <c r="D1273">
        <v>5106033344</v>
      </c>
      <c r="E1273" s="1">
        <v>44460</v>
      </c>
      <c r="F1273" s="1">
        <v>44490</v>
      </c>
      <c r="G1273">
        <v>4094</v>
      </c>
      <c r="H1273">
        <v>0</v>
      </c>
      <c r="I1273" t="str">
        <f>IF(Table1[[#This Row],[disputed]]=1,"Yes","No")</f>
        <v>No</v>
      </c>
      <c r="J1273">
        <v>0</v>
      </c>
      <c r="K1273" t="str">
        <f>IF(Table1[[#This Row],[disputed]]=0, "no dispute", IF(Table1[[#This Row],[dispute_loss]]=0, "won","lost"))</f>
        <v>no dispute</v>
      </c>
      <c r="L1273" s="1">
        <v>44487</v>
      </c>
      <c r="M1273">
        <v>27</v>
      </c>
      <c r="N1273">
        <v>0</v>
      </c>
    </row>
    <row r="1274" spans="1:14" x14ac:dyDescent="0.3">
      <c r="A1274" t="s">
        <v>22</v>
      </c>
      <c r="B1274" t="s">
        <v>78</v>
      </c>
      <c r="C1274" t="str">
        <f>VLOOKUP(Table1[[#This Row],[customer_ID]],'Company Names'!A:B,2,0)</f>
        <v>Muller, Gaylord and Pollich</v>
      </c>
      <c r="D1274">
        <v>5112375133</v>
      </c>
      <c r="E1274" s="1">
        <v>44430</v>
      </c>
      <c r="F1274" s="1">
        <v>44460</v>
      </c>
      <c r="G1274">
        <v>3725</v>
      </c>
      <c r="H1274">
        <v>0</v>
      </c>
      <c r="I1274" t="str">
        <f>IF(Table1[[#This Row],[disputed]]=1,"Yes","No")</f>
        <v>No</v>
      </c>
      <c r="J1274">
        <v>0</v>
      </c>
      <c r="K1274" t="str">
        <f>IF(Table1[[#This Row],[disputed]]=0, "no dispute", IF(Table1[[#This Row],[dispute_loss]]=0, "won","lost"))</f>
        <v>no dispute</v>
      </c>
      <c r="L1274" s="1">
        <v>44456</v>
      </c>
      <c r="M1274">
        <v>26</v>
      </c>
      <c r="N1274">
        <v>0</v>
      </c>
    </row>
    <row r="1275" spans="1:14" x14ac:dyDescent="0.3">
      <c r="A1275" t="s">
        <v>17</v>
      </c>
      <c r="B1275" t="s">
        <v>30</v>
      </c>
      <c r="C1275" t="str">
        <f>VLOOKUP(Table1[[#This Row],[customer_ID]],'Company Names'!A:B,2,0)</f>
        <v>Jacobi - Nolan</v>
      </c>
      <c r="D1275">
        <v>5115237233</v>
      </c>
      <c r="E1275" s="1">
        <v>44461</v>
      </c>
      <c r="F1275" s="1">
        <v>44491</v>
      </c>
      <c r="G1275">
        <v>5704</v>
      </c>
      <c r="H1275">
        <v>0</v>
      </c>
      <c r="I1275" t="str">
        <f>IF(Table1[[#This Row],[disputed]]=1,"Yes","No")</f>
        <v>No</v>
      </c>
      <c r="J1275">
        <v>0</v>
      </c>
      <c r="K1275" t="str">
        <f>IF(Table1[[#This Row],[disputed]]=0, "no dispute", IF(Table1[[#This Row],[dispute_loss]]=0, "won","lost"))</f>
        <v>no dispute</v>
      </c>
      <c r="L1275" s="1">
        <v>44463</v>
      </c>
      <c r="M1275">
        <v>2</v>
      </c>
      <c r="N1275">
        <v>0</v>
      </c>
    </row>
    <row r="1276" spans="1:14" x14ac:dyDescent="0.3">
      <c r="A1276" t="s">
        <v>11</v>
      </c>
      <c r="B1276" t="s">
        <v>73</v>
      </c>
      <c r="C1276" t="str">
        <f>VLOOKUP(Table1[[#This Row],[customer_ID]],'Company Names'!A:B,2,0)</f>
        <v>Rau, Hodkiewicz and Bauch</v>
      </c>
      <c r="D1276">
        <v>5118980474</v>
      </c>
      <c r="E1276" s="1">
        <v>44508</v>
      </c>
      <c r="F1276" s="1">
        <v>44538</v>
      </c>
      <c r="G1276">
        <v>6922</v>
      </c>
      <c r="H1276">
        <v>0</v>
      </c>
      <c r="I1276" t="str">
        <f>IF(Table1[[#This Row],[disputed]]=1,"Yes","No")</f>
        <v>No</v>
      </c>
      <c r="J1276">
        <v>0</v>
      </c>
      <c r="K1276" t="str">
        <f>IF(Table1[[#This Row],[disputed]]=0, "no dispute", IF(Table1[[#This Row],[dispute_loss]]=0, "won","lost"))</f>
        <v>no dispute</v>
      </c>
      <c r="L1276" s="1">
        <v>44521</v>
      </c>
      <c r="M1276">
        <v>13</v>
      </c>
      <c r="N1276">
        <v>0</v>
      </c>
    </row>
    <row r="1277" spans="1:14" x14ac:dyDescent="0.3">
      <c r="A1277" t="s">
        <v>11</v>
      </c>
      <c r="B1277" t="s">
        <v>15</v>
      </c>
      <c r="C1277" t="str">
        <f>VLOOKUP(Table1[[#This Row],[customer_ID]],'Company Names'!A:B,2,0)</f>
        <v>Spencer - Purdy</v>
      </c>
      <c r="D1277">
        <v>5120935092</v>
      </c>
      <c r="E1277" s="1">
        <v>43864</v>
      </c>
      <c r="F1277" s="1">
        <v>43894</v>
      </c>
      <c r="G1277">
        <v>8315</v>
      </c>
      <c r="H1277">
        <v>0</v>
      </c>
      <c r="I1277" t="str">
        <f>IF(Table1[[#This Row],[disputed]]=1,"Yes","No")</f>
        <v>No</v>
      </c>
      <c r="J1277">
        <v>0</v>
      </c>
      <c r="K1277" t="str">
        <f>IF(Table1[[#This Row],[disputed]]=0, "no dispute", IF(Table1[[#This Row],[dispute_loss]]=0, "won","lost"))</f>
        <v>no dispute</v>
      </c>
      <c r="L1277" s="1">
        <v>43873</v>
      </c>
      <c r="M1277">
        <v>9</v>
      </c>
      <c r="N1277">
        <v>0</v>
      </c>
    </row>
    <row r="1278" spans="1:14" x14ac:dyDescent="0.3">
      <c r="A1278" t="s">
        <v>13</v>
      </c>
      <c r="B1278" t="s">
        <v>51</v>
      </c>
      <c r="C1278" t="str">
        <f>VLOOKUP(Table1[[#This Row],[customer_ID]],'Company Names'!A:B,2,0)</f>
        <v>Kilback Inc</v>
      </c>
      <c r="D1278">
        <v>5126179664</v>
      </c>
      <c r="E1278" s="1">
        <v>44333</v>
      </c>
      <c r="F1278" s="1">
        <v>44363</v>
      </c>
      <c r="G1278">
        <v>5835</v>
      </c>
      <c r="H1278">
        <v>0</v>
      </c>
      <c r="I1278" t="str">
        <f>IF(Table1[[#This Row],[disputed]]=1,"Yes","No")</f>
        <v>No</v>
      </c>
      <c r="J1278">
        <v>0</v>
      </c>
      <c r="K1278" t="str">
        <f>IF(Table1[[#This Row],[disputed]]=0, "no dispute", IF(Table1[[#This Row],[dispute_loss]]=0, "won","lost"))</f>
        <v>no dispute</v>
      </c>
      <c r="L1278" s="1">
        <v>44355</v>
      </c>
      <c r="M1278">
        <v>22</v>
      </c>
      <c r="N1278">
        <v>0</v>
      </c>
    </row>
    <row r="1279" spans="1:14" x14ac:dyDescent="0.3">
      <c r="A1279" t="s">
        <v>17</v>
      </c>
      <c r="B1279" t="s">
        <v>42</v>
      </c>
      <c r="C1279" t="str">
        <f>VLOOKUP(Table1[[#This Row],[customer_ID]],'Company Names'!A:B,2,0)</f>
        <v>Ortiz - Schiller</v>
      </c>
      <c r="D1279">
        <v>5128563640</v>
      </c>
      <c r="E1279" s="1">
        <v>44458</v>
      </c>
      <c r="F1279" s="1">
        <v>44488</v>
      </c>
      <c r="G1279">
        <v>1658</v>
      </c>
      <c r="H1279">
        <v>0</v>
      </c>
      <c r="I1279" t="str">
        <f>IF(Table1[[#This Row],[disputed]]=1,"Yes","No")</f>
        <v>No</v>
      </c>
      <c r="J1279">
        <v>0</v>
      </c>
      <c r="K1279" t="str">
        <f>IF(Table1[[#This Row],[disputed]]=0, "no dispute", IF(Table1[[#This Row],[dispute_loss]]=0, "won","lost"))</f>
        <v>no dispute</v>
      </c>
      <c r="L1279" s="1">
        <v>44481</v>
      </c>
      <c r="M1279">
        <v>23</v>
      </c>
      <c r="N1279">
        <v>0</v>
      </c>
    </row>
    <row r="1280" spans="1:14" x14ac:dyDescent="0.3">
      <c r="A1280" t="s">
        <v>20</v>
      </c>
      <c r="B1280" t="s">
        <v>69</v>
      </c>
      <c r="C1280" t="str">
        <f>VLOOKUP(Table1[[#This Row],[customer_ID]],'Company Names'!A:B,2,0)</f>
        <v>Kulas, Mante and Reichert</v>
      </c>
      <c r="D1280">
        <v>5129304908</v>
      </c>
      <c r="E1280" s="1">
        <v>44462</v>
      </c>
      <c r="F1280" s="1">
        <v>44492</v>
      </c>
      <c r="G1280">
        <v>4066</v>
      </c>
      <c r="H1280">
        <v>0</v>
      </c>
      <c r="I1280" t="str">
        <f>IF(Table1[[#This Row],[disputed]]=1,"Yes","No")</f>
        <v>No</v>
      </c>
      <c r="J1280">
        <v>0</v>
      </c>
      <c r="K1280" t="str">
        <f>IF(Table1[[#This Row],[disputed]]=0, "no dispute", IF(Table1[[#This Row],[dispute_loss]]=0, "won","lost"))</f>
        <v>no dispute</v>
      </c>
      <c r="L1280" s="1">
        <v>44505</v>
      </c>
      <c r="M1280">
        <v>43</v>
      </c>
      <c r="N1280">
        <v>13</v>
      </c>
    </row>
    <row r="1281" spans="1:14" x14ac:dyDescent="0.3">
      <c r="A1281" t="s">
        <v>11</v>
      </c>
      <c r="B1281" t="s">
        <v>55</v>
      </c>
      <c r="C1281" t="str">
        <f>VLOOKUP(Table1[[#This Row],[customer_ID]],'Company Names'!A:B,2,0)</f>
        <v>Gleichner - Turner</v>
      </c>
      <c r="D1281">
        <v>5133177585</v>
      </c>
      <c r="E1281" s="1">
        <v>43833</v>
      </c>
      <c r="F1281" s="1">
        <v>43863</v>
      </c>
      <c r="G1281">
        <v>5537</v>
      </c>
      <c r="H1281">
        <v>0</v>
      </c>
      <c r="I1281" t="str">
        <f>IF(Table1[[#This Row],[disputed]]=1,"Yes","No")</f>
        <v>No</v>
      </c>
      <c r="J1281">
        <v>0</v>
      </c>
      <c r="K1281" t="str">
        <f>IF(Table1[[#This Row],[disputed]]=0, "no dispute", IF(Table1[[#This Row],[dispute_loss]]=0, "won","lost"))</f>
        <v>no dispute</v>
      </c>
      <c r="L1281" s="1">
        <v>43877</v>
      </c>
      <c r="M1281">
        <v>44</v>
      </c>
      <c r="N1281">
        <v>14</v>
      </c>
    </row>
    <row r="1282" spans="1:14" x14ac:dyDescent="0.3">
      <c r="A1282" t="s">
        <v>11</v>
      </c>
      <c r="B1282" t="s">
        <v>91</v>
      </c>
      <c r="C1282" t="str">
        <f>VLOOKUP(Table1[[#This Row],[customer_ID]],'Company Names'!A:B,2,0)</f>
        <v>Boyle Group</v>
      </c>
      <c r="D1282">
        <v>5135727501</v>
      </c>
      <c r="E1282" s="1">
        <v>44440</v>
      </c>
      <c r="F1282" s="1">
        <v>44470</v>
      </c>
      <c r="G1282">
        <v>6888</v>
      </c>
      <c r="H1282">
        <v>0</v>
      </c>
      <c r="I1282" t="str">
        <f>IF(Table1[[#This Row],[disputed]]=1,"Yes","No")</f>
        <v>No</v>
      </c>
      <c r="J1282">
        <v>0</v>
      </c>
      <c r="K1282" t="str">
        <f>IF(Table1[[#This Row],[disputed]]=0, "no dispute", IF(Table1[[#This Row],[dispute_loss]]=0, "won","lost"))</f>
        <v>no dispute</v>
      </c>
      <c r="L1282" s="1">
        <v>44446</v>
      </c>
      <c r="M1282">
        <v>6</v>
      </c>
      <c r="N1282">
        <v>0</v>
      </c>
    </row>
    <row r="1283" spans="1:14" x14ac:dyDescent="0.3">
      <c r="A1283" t="s">
        <v>11</v>
      </c>
      <c r="B1283" t="s">
        <v>64</v>
      </c>
      <c r="C1283" t="str">
        <f>VLOOKUP(Table1[[#This Row],[customer_ID]],'Company Names'!A:B,2,0)</f>
        <v>Weber - Lindgren</v>
      </c>
      <c r="D1283">
        <v>5137377854</v>
      </c>
      <c r="E1283" s="1">
        <v>44323</v>
      </c>
      <c r="F1283" s="1">
        <v>44353</v>
      </c>
      <c r="G1283">
        <v>5063</v>
      </c>
      <c r="H1283">
        <v>0</v>
      </c>
      <c r="I1283" t="str">
        <f>IF(Table1[[#This Row],[disputed]]=1,"Yes","No")</f>
        <v>No</v>
      </c>
      <c r="J1283">
        <v>0</v>
      </c>
      <c r="K1283" t="str">
        <f>IF(Table1[[#This Row],[disputed]]=0, "no dispute", IF(Table1[[#This Row],[dispute_loss]]=0, "won","lost"))</f>
        <v>no dispute</v>
      </c>
      <c r="L1283" s="1">
        <v>44337</v>
      </c>
      <c r="M1283">
        <v>14</v>
      </c>
      <c r="N1283">
        <v>0</v>
      </c>
    </row>
    <row r="1284" spans="1:14" x14ac:dyDescent="0.3">
      <c r="A1284" t="s">
        <v>17</v>
      </c>
      <c r="B1284" t="s">
        <v>42</v>
      </c>
      <c r="C1284" t="str">
        <f>VLOOKUP(Table1[[#This Row],[customer_ID]],'Company Names'!A:B,2,0)</f>
        <v>Ortiz - Schiller</v>
      </c>
      <c r="D1284">
        <v>5143348258</v>
      </c>
      <c r="E1284" s="1">
        <v>44342</v>
      </c>
      <c r="F1284" s="1">
        <v>44372</v>
      </c>
      <c r="G1284">
        <v>2784</v>
      </c>
      <c r="H1284">
        <v>1</v>
      </c>
      <c r="I1284" t="str">
        <f>IF(Table1[[#This Row],[disputed]]=1,"Yes","No")</f>
        <v>Yes</v>
      </c>
      <c r="J1284">
        <v>0</v>
      </c>
      <c r="K1284" t="str">
        <f>IF(Table1[[#This Row],[disputed]]=0, "no dispute", IF(Table1[[#This Row],[dispute_loss]]=0, "won","lost"))</f>
        <v>won</v>
      </c>
      <c r="L1284" s="1">
        <v>44382</v>
      </c>
      <c r="M1284">
        <v>40</v>
      </c>
      <c r="N1284">
        <v>10</v>
      </c>
    </row>
    <row r="1285" spans="1:14" x14ac:dyDescent="0.3">
      <c r="A1285" t="s">
        <v>11</v>
      </c>
      <c r="B1285" t="s">
        <v>45</v>
      </c>
      <c r="C1285" t="str">
        <f>VLOOKUP(Table1[[#This Row],[customer_ID]],'Company Names'!A:B,2,0)</f>
        <v>Bosco and Sons</v>
      </c>
      <c r="D1285">
        <v>5144461624</v>
      </c>
      <c r="E1285" s="1">
        <v>44513</v>
      </c>
      <c r="F1285" s="1">
        <v>44543</v>
      </c>
      <c r="G1285">
        <v>10193</v>
      </c>
      <c r="H1285">
        <v>1</v>
      </c>
      <c r="I1285" t="str">
        <f>IF(Table1[[#This Row],[disputed]]=1,"Yes","No")</f>
        <v>Yes</v>
      </c>
      <c r="J1285">
        <v>0</v>
      </c>
      <c r="K1285" t="str">
        <f>IF(Table1[[#This Row],[disputed]]=0, "no dispute", IF(Table1[[#This Row],[dispute_loss]]=0, "won","lost"))</f>
        <v>won</v>
      </c>
      <c r="L1285" s="1">
        <v>44546</v>
      </c>
      <c r="M1285">
        <v>33</v>
      </c>
      <c r="N1285">
        <v>3</v>
      </c>
    </row>
    <row r="1286" spans="1:14" x14ac:dyDescent="0.3">
      <c r="A1286" t="s">
        <v>22</v>
      </c>
      <c r="B1286" t="s">
        <v>26</v>
      </c>
      <c r="C1286" t="str">
        <f>VLOOKUP(Table1[[#This Row],[customer_ID]],'Company Names'!A:B,2,0)</f>
        <v>Medhurst, Runolfsdottir and Kris</v>
      </c>
      <c r="D1286">
        <v>5153888748</v>
      </c>
      <c r="E1286" s="1">
        <v>44422</v>
      </c>
      <c r="F1286" s="1">
        <v>44452</v>
      </c>
      <c r="G1286">
        <v>5420</v>
      </c>
      <c r="H1286">
        <v>0</v>
      </c>
      <c r="I1286" t="str">
        <f>IF(Table1[[#This Row],[disputed]]=1,"Yes","No")</f>
        <v>No</v>
      </c>
      <c r="J1286">
        <v>0</v>
      </c>
      <c r="K1286" t="str">
        <f>IF(Table1[[#This Row],[disputed]]=0, "no dispute", IF(Table1[[#This Row],[dispute_loss]]=0, "won","lost"))</f>
        <v>no dispute</v>
      </c>
      <c r="L1286" s="1">
        <v>44434</v>
      </c>
      <c r="M1286">
        <v>12</v>
      </c>
      <c r="N1286">
        <v>0</v>
      </c>
    </row>
    <row r="1287" spans="1:14" x14ac:dyDescent="0.3">
      <c r="A1287" t="s">
        <v>11</v>
      </c>
      <c r="B1287" t="s">
        <v>45</v>
      </c>
      <c r="C1287" t="str">
        <f>VLOOKUP(Table1[[#This Row],[customer_ID]],'Company Names'!A:B,2,0)</f>
        <v>Bosco and Sons</v>
      </c>
      <c r="D1287">
        <v>5156029827</v>
      </c>
      <c r="E1287" s="1">
        <v>44122</v>
      </c>
      <c r="F1287" s="1">
        <v>44152</v>
      </c>
      <c r="G1287">
        <v>7357</v>
      </c>
      <c r="H1287">
        <v>1</v>
      </c>
      <c r="I1287" t="str">
        <f>IF(Table1[[#This Row],[disputed]]=1,"Yes","No")</f>
        <v>Yes</v>
      </c>
      <c r="J1287">
        <v>0</v>
      </c>
      <c r="K1287" t="str">
        <f>IF(Table1[[#This Row],[disputed]]=0, "no dispute", IF(Table1[[#This Row],[dispute_loss]]=0, "won","lost"))</f>
        <v>won</v>
      </c>
      <c r="L1287" s="1">
        <v>44152</v>
      </c>
      <c r="M1287">
        <v>30</v>
      </c>
      <c r="N1287">
        <v>0</v>
      </c>
    </row>
    <row r="1288" spans="1:14" x14ac:dyDescent="0.3">
      <c r="A1288" t="s">
        <v>17</v>
      </c>
      <c r="B1288" t="s">
        <v>33</v>
      </c>
      <c r="C1288" t="str">
        <f>VLOOKUP(Table1[[#This Row],[customer_ID]],'Company Names'!A:B,2,0)</f>
        <v>Grimes - Bode</v>
      </c>
      <c r="D1288">
        <v>5157346968</v>
      </c>
      <c r="E1288" s="1">
        <v>44445</v>
      </c>
      <c r="F1288" s="1">
        <v>44475</v>
      </c>
      <c r="G1288">
        <v>4502</v>
      </c>
      <c r="H1288">
        <v>0</v>
      </c>
      <c r="I1288" t="str">
        <f>IF(Table1[[#This Row],[disputed]]=1,"Yes","No")</f>
        <v>No</v>
      </c>
      <c r="J1288">
        <v>0</v>
      </c>
      <c r="K1288" t="str">
        <f>IF(Table1[[#This Row],[disputed]]=0, "no dispute", IF(Table1[[#This Row],[dispute_loss]]=0, "won","lost"))</f>
        <v>no dispute</v>
      </c>
      <c r="L1288" s="1">
        <v>44451</v>
      </c>
      <c r="M1288">
        <v>6</v>
      </c>
      <c r="N1288">
        <v>0</v>
      </c>
    </row>
    <row r="1289" spans="1:14" x14ac:dyDescent="0.3">
      <c r="A1289" t="s">
        <v>13</v>
      </c>
      <c r="B1289" t="s">
        <v>104</v>
      </c>
      <c r="C1289" t="str">
        <f>VLOOKUP(Table1[[#This Row],[customer_ID]],'Company Names'!A:B,2,0)</f>
        <v>Little, Konopelski and Hackett</v>
      </c>
      <c r="D1289">
        <v>7101585538</v>
      </c>
      <c r="E1289" s="1">
        <v>44184</v>
      </c>
      <c r="F1289" s="1">
        <v>44214</v>
      </c>
      <c r="G1289">
        <v>6549</v>
      </c>
      <c r="H1289">
        <v>1</v>
      </c>
      <c r="I1289" t="str">
        <f>IF(Table1[[#This Row],[disputed]]=1,"Yes","No")</f>
        <v>Yes</v>
      </c>
      <c r="J1289">
        <v>0</v>
      </c>
      <c r="K1289" t="str">
        <f>IF(Table1[[#This Row],[disputed]]=0, "no dispute", IF(Table1[[#This Row],[dispute_loss]]=0, "won","lost"))</f>
        <v>won</v>
      </c>
      <c r="L1289" s="1">
        <v>44219</v>
      </c>
      <c r="M1289">
        <v>35</v>
      </c>
      <c r="N1289">
        <v>5</v>
      </c>
    </row>
    <row r="1290" spans="1:14" x14ac:dyDescent="0.3">
      <c r="A1290" t="s">
        <v>17</v>
      </c>
      <c r="B1290" t="s">
        <v>112</v>
      </c>
      <c r="C1290" t="str">
        <f>VLOOKUP(Table1[[#This Row],[customer_ID]],'Company Names'!A:B,2,0)</f>
        <v>Grant, Kessler and Kassulke</v>
      </c>
      <c r="D1290">
        <v>5181531445</v>
      </c>
      <c r="E1290" s="1">
        <v>43890</v>
      </c>
      <c r="F1290" s="1">
        <v>43920</v>
      </c>
      <c r="G1290">
        <v>6086</v>
      </c>
      <c r="H1290">
        <v>0</v>
      </c>
      <c r="I1290" t="str">
        <f>IF(Table1[[#This Row],[disputed]]=1,"Yes","No")</f>
        <v>No</v>
      </c>
      <c r="J1290">
        <v>0</v>
      </c>
      <c r="K1290" t="str">
        <f>IF(Table1[[#This Row],[disputed]]=0, "no dispute", IF(Table1[[#This Row],[dispute_loss]]=0, "won","lost"))</f>
        <v>no dispute</v>
      </c>
      <c r="L1290" s="1">
        <v>43918</v>
      </c>
      <c r="M1290">
        <v>28</v>
      </c>
      <c r="N1290">
        <v>0</v>
      </c>
    </row>
    <row r="1291" spans="1:14" x14ac:dyDescent="0.3">
      <c r="A1291" t="s">
        <v>13</v>
      </c>
      <c r="B1291" t="s">
        <v>35</v>
      </c>
      <c r="C1291" t="str">
        <f>VLOOKUP(Table1[[#This Row],[customer_ID]],'Company Names'!A:B,2,0)</f>
        <v>Ebert Group</v>
      </c>
      <c r="D1291">
        <v>5190923189</v>
      </c>
      <c r="E1291" s="1">
        <v>44283</v>
      </c>
      <c r="F1291" s="1">
        <v>44313</v>
      </c>
      <c r="G1291">
        <v>6025</v>
      </c>
      <c r="H1291">
        <v>0</v>
      </c>
      <c r="I1291" t="str">
        <f>IF(Table1[[#This Row],[disputed]]=1,"Yes","No")</f>
        <v>No</v>
      </c>
      <c r="J1291">
        <v>0</v>
      </c>
      <c r="K1291" t="str">
        <f>IF(Table1[[#This Row],[disputed]]=0, "no dispute", IF(Table1[[#This Row],[dispute_loss]]=0, "won","lost"))</f>
        <v>no dispute</v>
      </c>
      <c r="L1291" s="1">
        <v>44301</v>
      </c>
      <c r="M1291">
        <v>18</v>
      </c>
      <c r="N1291">
        <v>0</v>
      </c>
    </row>
    <row r="1292" spans="1:14" x14ac:dyDescent="0.3">
      <c r="A1292" t="s">
        <v>20</v>
      </c>
      <c r="B1292" t="s">
        <v>81</v>
      </c>
      <c r="C1292" t="str">
        <f>VLOOKUP(Table1[[#This Row],[customer_ID]],'Company Names'!A:B,2,0)</f>
        <v>Rowe and Sons</v>
      </c>
      <c r="D1292">
        <v>5198527757</v>
      </c>
      <c r="E1292" s="1">
        <v>43878</v>
      </c>
      <c r="F1292" s="1">
        <v>43908</v>
      </c>
      <c r="G1292">
        <v>3897</v>
      </c>
      <c r="H1292">
        <v>0</v>
      </c>
      <c r="I1292" t="str">
        <f>IF(Table1[[#This Row],[disputed]]=1,"Yes","No")</f>
        <v>No</v>
      </c>
      <c r="J1292">
        <v>0</v>
      </c>
      <c r="K1292" t="str">
        <f>IF(Table1[[#This Row],[disputed]]=0, "no dispute", IF(Table1[[#This Row],[dispute_loss]]=0, "won","lost"))</f>
        <v>no dispute</v>
      </c>
      <c r="L1292" s="1">
        <v>43890</v>
      </c>
      <c r="M1292">
        <v>12</v>
      </c>
      <c r="N1292">
        <v>0</v>
      </c>
    </row>
    <row r="1293" spans="1:14" x14ac:dyDescent="0.3">
      <c r="A1293" t="s">
        <v>22</v>
      </c>
      <c r="B1293" t="s">
        <v>86</v>
      </c>
      <c r="C1293" t="str">
        <f>VLOOKUP(Table1[[#This Row],[customer_ID]],'Company Names'!A:B,2,0)</f>
        <v>Langosh - Luettgen</v>
      </c>
      <c r="D1293">
        <v>5201178540</v>
      </c>
      <c r="E1293" s="1">
        <v>44026</v>
      </c>
      <c r="F1293" s="1">
        <v>44056</v>
      </c>
      <c r="G1293">
        <v>6266</v>
      </c>
      <c r="H1293">
        <v>0</v>
      </c>
      <c r="I1293" t="str">
        <f>IF(Table1[[#This Row],[disputed]]=1,"Yes","No")</f>
        <v>No</v>
      </c>
      <c r="J1293">
        <v>0</v>
      </c>
      <c r="K1293" t="str">
        <f>IF(Table1[[#This Row],[disputed]]=0, "no dispute", IF(Table1[[#This Row],[dispute_loss]]=0, "won","lost"))</f>
        <v>no dispute</v>
      </c>
      <c r="L1293" s="1">
        <v>44037</v>
      </c>
      <c r="M1293">
        <v>11</v>
      </c>
      <c r="N1293">
        <v>0</v>
      </c>
    </row>
    <row r="1294" spans="1:14" x14ac:dyDescent="0.3">
      <c r="A1294" t="s">
        <v>17</v>
      </c>
      <c r="B1294" t="s">
        <v>101</v>
      </c>
      <c r="C1294" t="str">
        <f>VLOOKUP(Table1[[#This Row],[customer_ID]],'Company Names'!A:B,2,0)</f>
        <v>Daugherty LLC</v>
      </c>
      <c r="D1294">
        <v>5202032585</v>
      </c>
      <c r="E1294" s="1">
        <v>43953</v>
      </c>
      <c r="F1294" s="1">
        <v>43983</v>
      </c>
      <c r="G1294">
        <v>5819</v>
      </c>
      <c r="H1294">
        <v>0</v>
      </c>
      <c r="I1294" t="str">
        <f>IF(Table1[[#This Row],[disputed]]=1,"Yes","No")</f>
        <v>No</v>
      </c>
      <c r="J1294">
        <v>0</v>
      </c>
      <c r="K1294" t="str">
        <f>IF(Table1[[#This Row],[disputed]]=0, "no dispute", IF(Table1[[#This Row],[dispute_loss]]=0, "won","lost"))</f>
        <v>no dispute</v>
      </c>
      <c r="L1294" s="1">
        <v>43988</v>
      </c>
      <c r="M1294">
        <v>35</v>
      </c>
      <c r="N1294">
        <v>5</v>
      </c>
    </row>
    <row r="1295" spans="1:14" x14ac:dyDescent="0.3">
      <c r="A1295" t="s">
        <v>17</v>
      </c>
      <c r="B1295" t="s">
        <v>112</v>
      </c>
      <c r="C1295" t="str">
        <f>VLOOKUP(Table1[[#This Row],[customer_ID]],'Company Names'!A:B,2,0)</f>
        <v>Grant, Kessler and Kassulke</v>
      </c>
      <c r="D1295">
        <v>5210865686</v>
      </c>
      <c r="E1295" s="1">
        <v>44153</v>
      </c>
      <c r="F1295" s="1">
        <v>44183</v>
      </c>
      <c r="G1295">
        <v>5160</v>
      </c>
      <c r="H1295">
        <v>0</v>
      </c>
      <c r="I1295" t="str">
        <f>IF(Table1[[#This Row],[disputed]]=1,"Yes","No")</f>
        <v>No</v>
      </c>
      <c r="J1295">
        <v>0</v>
      </c>
      <c r="K1295" t="str">
        <f>IF(Table1[[#This Row],[disputed]]=0, "no dispute", IF(Table1[[#This Row],[dispute_loss]]=0, "won","lost"))</f>
        <v>no dispute</v>
      </c>
      <c r="L1295" s="1">
        <v>44170</v>
      </c>
      <c r="M1295">
        <v>17</v>
      </c>
      <c r="N1295">
        <v>0</v>
      </c>
    </row>
    <row r="1296" spans="1:14" x14ac:dyDescent="0.3">
      <c r="A1296" t="s">
        <v>17</v>
      </c>
      <c r="B1296" t="s">
        <v>112</v>
      </c>
      <c r="C1296" t="str">
        <f>VLOOKUP(Table1[[#This Row],[customer_ID]],'Company Names'!A:B,2,0)</f>
        <v>Grant, Kessler and Kassulke</v>
      </c>
      <c r="D1296">
        <v>5211032490</v>
      </c>
      <c r="E1296" s="1">
        <v>43863</v>
      </c>
      <c r="F1296" s="1">
        <v>43893</v>
      </c>
      <c r="G1296">
        <v>7047</v>
      </c>
      <c r="H1296">
        <v>0</v>
      </c>
      <c r="I1296" t="str">
        <f>IF(Table1[[#This Row],[disputed]]=1,"Yes","No")</f>
        <v>No</v>
      </c>
      <c r="J1296">
        <v>0</v>
      </c>
      <c r="K1296" t="str">
        <f>IF(Table1[[#This Row],[disputed]]=0, "no dispute", IF(Table1[[#This Row],[dispute_loss]]=0, "won","lost"))</f>
        <v>no dispute</v>
      </c>
      <c r="L1296" s="1">
        <v>43893</v>
      </c>
      <c r="M1296">
        <v>30</v>
      </c>
      <c r="N1296">
        <v>0</v>
      </c>
    </row>
    <row r="1297" spans="1:14" x14ac:dyDescent="0.3">
      <c r="A1297" t="s">
        <v>17</v>
      </c>
      <c r="B1297" t="s">
        <v>33</v>
      </c>
      <c r="C1297" t="str">
        <f>VLOOKUP(Table1[[#This Row],[customer_ID]],'Company Names'!A:B,2,0)</f>
        <v>Grimes - Bode</v>
      </c>
      <c r="D1297">
        <v>5211667829</v>
      </c>
      <c r="E1297" s="1">
        <v>44411</v>
      </c>
      <c r="F1297" s="1">
        <v>44441</v>
      </c>
      <c r="G1297">
        <v>6453</v>
      </c>
      <c r="H1297">
        <v>1</v>
      </c>
      <c r="I1297" t="str">
        <f>IF(Table1[[#This Row],[disputed]]=1,"Yes","No")</f>
        <v>Yes</v>
      </c>
      <c r="J1297">
        <v>0</v>
      </c>
      <c r="K1297" t="str">
        <f>IF(Table1[[#This Row],[disputed]]=0, "no dispute", IF(Table1[[#This Row],[dispute_loss]]=0, "won","lost"))</f>
        <v>won</v>
      </c>
      <c r="L1297" s="1">
        <v>44432</v>
      </c>
      <c r="M1297">
        <v>21</v>
      </c>
      <c r="N1297">
        <v>0</v>
      </c>
    </row>
    <row r="1298" spans="1:14" x14ac:dyDescent="0.3">
      <c r="A1298" t="s">
        <v>11</v>
      </c>
      <c r="B1298" t="s">
        <v>49</v>
      </c>
      <c r="C1298" t="str">
        <f>VLOOKUP(Table1[[#This Row],[customer_ID]],'Company Names'!A:B,2,0)</f>
        <v>Strosin Inc</v>
      </c>
      <c r="D1298">
        <v>5212915028</v>
      </c>
      <c r="E1298" s="1">
        <v>43954</v>
      </c>
      <c r="F1298" s="1">
        <v>43984</v>
      </c>
      <c r="G1298">
        <v>5978</v>
      </c>
      <c r="H1298">
        <v>0</v>
      </c>
      <c r="I1298" t="str">
        <f>IF(Table1[[#This Row],[disputed]]=1,"Yes","No")</f>
        <v>No</v>
      </c>
      <c r="J1298">
        <v>0</v>
      </c>
      <c r="K1298" t="str">
        <f>IF(Table1[[#This Row],[disputed]]=0, "no dispute", IF(Table1[[#This Row],[dispute_loss]]=0, "won","lost"))</f>
        <v>no dispute</v>
      </c>
      <c r="L1298" s="1">
        <v>43974</v>
      </c>
      <c r="M1298">
        <v>20</v>
      </c>
      <c r="N1298">
        <v>0</v>
      </c>
    </row>
    <row r="1299" spans="1:14" x14ac:dyDescent="0.3">
      <c r="A1299" t="s">
        <v>11</v>
      </c>
      <c r="B1299" t="s">
        <v>76</v>
      </c>
      <c r="C1299" t="str">
        <f>VLOOKUP(Table1[[#This Row],[customer_ID]],'Company Names'!A:B,2,0)</f>
        <v>Graham, D'Amore and Tromp</v>
      </c>
      <c r="D1299">
        <v>5213055907</v>
      </c>
      <c r="E1299" s="1">
        <v>43862</v>
      </c>
      <c r="F1299" s="1">
        <v>43892</v>
      </c>
      <c r="G1299">
        <v>5620</v>
      </c>
      <c r="H1299">
        <v>1</v>
      </c>
      <c r="I1299" t="str">
        <f>IF(Table1[[#This Row],[disputed]]=1,"Yes","No")</f>
        <v>Yes</v>
      </c>
      <c r="J1299">
        <v>0</v>
      </c>
      <c r="K1299" t="str">
        <f>IF(Table1[[#This Row],[disputed]]=0, "no dispute", IF(Table1[[#This Row],[dispute_loss]]=0, "won","lost"))</f>
        <v>won</v>
      </c>
      <c r="L1299" s="1">
        <v>43899</v>
      </c>
      <c r="M1299">
        <v>37</v>
      </c>
      <c r="N1299">
        <v>7</v>
      </c>
    </row>
    <row r="1300" spans="1:14" x14ac:dyDescent="0.3">
      <c r="A1300" t="s">
        <v>20</v>
      </c>
      <c r="B1300" t="s">
        <v>109</v>
      </c>
      <c r="C1300" t="str">
        <f>VLOOKUP(Table1[[#This Row],[customer_ID]],'Company Names'!A:B,2,0)</f>
        <v>Wilderman Inc</v>
      </c>
      <c r="D1300">
        <v>5215762025</v>
      </c>
      <c r="E1300" s="1">
        <v>43840</v>
      </c>
      <c r="F1300" s="1">
        <v>43870</v>
      </c>
      <c r="G1300">
        <v>4775</v>
      </c>
      <c r="H1300">
        <v>0</v>
      </c>
      <c r="I1300" t="str">
        <f>IF(Table1[[#This Row],[disputed]]=1,"Yes","No")</f>
        <v>No</v>
      </c>
      <c r="J1300">
        <v>0</v>
      </c>
      <c r="K1300" t="str">
        <f>IF(Table1[[#This Row],[disputed]]=0, "no dispute", IF(Table1[[#This Row],[dispute_loss]]=0, "won","lost"))</f>
        <v>no dispute</v>
      </c>
      <c r="L1300" s="1">
        <v>43864</v>
      </c>
      <c r="M1300">
        <v>24</v>
      </c>
      <c r="N1300">
        <v>0</v>
      </c>
    </row>
    <row r="1301" spans="1:14" x14ac:dyDescent="0.3">
      <c r="A1301" t="s">
        <v>13</v>
      </c>
      <c r="B1301" t="s">
        <v>16</v>
      </c>
      <c r="C1301" t="str">
        <f>VLOOKUP(Table1[[#This Row],[customer_ID]],'Company Names'!A:B,2,0)</f>
        <v>Bruen - Crooks</v>
      </c>
      <c r="D1301">
        <v>5216037175</v>
      </c>
      <c r="E1301" s="1">
        <v>43934</v>
      </c>
      <c r="F1301" s="1">
        <v>43964</v>
      </c>
      <c r="G1301">
        <v>8324</v>
      </c>
      <c r="H1301">
        <v>0</v>
      </c>
      <c r="I1301" t="str">
        <f>IF(Table1[[#This Row],[disputed]]=1,"Yes","No")</f>
        <v>No</v>
      </c>
      <c r="J1301">
        <v>0</v>
      </c>
      <c r="K1301" t="str">
        <f>IF(Table1[[#This Row],[disputed]]=0, "no dispute", IF(Table1[[#This Row],[dispute_loss]]=0, "won","lost"))</f>
        <v>no dispute</v>
      </c>
      <c r="L1301" s="1">
        <v>43974</v>
      </c>
      <c r="M1301">
        <v>40</v>
      </c>
      <c r="N1301">
        <v>10</v>
      </c>
    </row>
    <row r="1302" spans="1:14" x14ac:dyDescent="0.3">
      <c r="A1302" t="s">
        <v>11</v>
      </c>
      <c r="B1302" t="s">
        <v>115</v>
      </c>
      <c r="C1302" t="str">
        <f>VLOOKUP(Table1[[#This Row],[customer_ID]],'Company Names'!A:B,2,0)</f>
        <v>Ritchie, Lesch and Conroy</v>
      </c>
      <c r="D1302">
        <v>5219455796</v>
      </c>
      <c r="E1302" s="1">
        <v>44486</v>
      </c>
      <c r="F1302" s="1">
        <v>44516</v>
      </c>
      <c r="G1302">
        <v>7719</v>
      </c>
      <c r="H1302">
        <v>0</v>
      </c>
      <c r="I1302" t="str">
        <f>IF(Table1[[#This Row],[disputed]]=1,"Yes","No")</f>
        <v>No</v>
      </c>
      <c r="J1302">
        <v>0</v>
      </c>
      <c r="K1302" t="str">
        <f>IF(Table1[[#This Row],[disputed]]=0, "no dispute", IF(Table1[[#This Row],[dispute_loss]]=0, "won","lost"))</f>
        <v>no dispute</v>
      </c>
      <c r="L1302" s="1">
        <v>44489</v>
      </c>
      <c r="M1302">
        <v>3</v>
      </c>
      <c r="N1302">
        <v>0</v>
      </c>
    </row>
    <row r="1303" spans="1:14" x14ac:dyDescent="0.3">
      <c r="A1303" t="s">
        <v>11</v>
      </c>
      <c r="B1303" t="s">
        <v>61</v>
      </c>
      <c r="C1303" t="str">
        <f>VLOOKUP(Table1[[#This Row],[customer_ID]],'Company Names'!A:B,2,0)</f>
        <v>Block and Sons</v>
      </c>
      <c r="D1303">
        <v>5221373409</v>
      </c>
      <c r="E1303" s="1">
        <v>44059</v>
      </c>
      <c r="F1303" s="1">
        <v>44089</v>
      </c>
      <c r="G1303">
        <v>5921</v>
      </c>
      <c r="H1303">
        <v>0</v>
      </c>
      <c r="I1303" t="str">
        <f>IF(Table1[[#This Row],[disputed]]=1,"Yes","No")</f>
        <v>No</v>
      </c>
      <c r="J1303">
        <v>0</v>
      </c>
      <c r="K1303" t="str">
        <f>IF(Table1[[#This Row],[disputed]]=0, "no dispute", IF(Table1[[#This Row],[dispute_loss]]=0, "won","lost"))</f>
        <v>no dispute</v>
      </c>
      <c r="L1303" s="1">
        <v>44097</v>
      </c>
      <c r="M1303">
        <v>38</v>
      </c>
      <c r="N1303">
        <v>8</v>
      </c>
    </row>
    <row r="1304" spans="1:14" x14ac:dyDescent="0.3">
      <c r="A1304" t="s">
        <v>20</v>
      </c>
      <c r="B1304" t="s">
        <v>102</v>
      </c>
      <c r="C1304" t="str">
        <f>VLOOKUP(Table1[[#This Row],[customer_ID]],'Company Names'!A:B,2,0)</f>
        <v>Bogisich, Gorczany and Gislason</v>
      </c>
      <c r="D1304">
        <v>5224697080</v>
      </c>
      <c r="E1304" s="1">
        <v>44039</v>
      </c>
      <c r="F1304" s="1">
        <v>44069</v>
      </c>
      <c r="G1304">
        <v>4631</v>
      </c>
      <c r="H1304">
        <v>1</v>
      </c>
      <c r="I1304" t="str">
        <f>IF(Table1[[#This Row],[disputed]]=1,"Yes","No")</f>
        <v>Yes</v>
      </c>
      <c r="J1304">
        <v>0</v>
      </c>
      <c r="K1304" t="str">
        <f>IF(Table1[[#This Row],[disputed]]=0, "no dispute", IF(Table1[[#This Row],[dispute_loss]]=0, "won","lost"))</f>
        <v>won</v>
      </c>
      <c r="L1304" s="1">
        <v>44067</v>
      </c>
      <c r="M1304">
        <v>28</v>
      </c>
      <c r="N1304">
        <v>0</v>
      </c>
    </row>
    <row r="1305" spans="1:14" x14ac:dyDescent="0.3">
      <c r="A1305" t="s">
        <v>20</v>
      </c>
      <c r="B1305" t="s">
        <v>46</v>
      </c>
      <c r="C1305" t="str">
        <f>VLOOKUP(Table1[[#This Row],[customer_ID]],'Company Names'!A:B,2,0)</f>
        <v>Ondricka and Sons</v>
      </c>
      <c r="D1305">
        <v>5225282488</v>
      </c>
      <c r="E1305" s="1">
        <v>44446</v>
      </c>
      <c r="F1305" s="1">
        <v>44476</v>
      </c>
      <c r="G1305">
        <v>6124</v>
      </c>
      <c r="H1305">
        <v>0</v>
      </c>
      <c r="I1305" t="str">
        <f>IF(Table1[[#This Row],[disputed]]=1,"Yes","No")</f>
        <v>No</v>
      </c>
      <c r="J1305">
        <v>0</v>
      </c>
      <c r="K1305" t="str">
        <f>IF(Table1[[#This Row],[disputed]]=0, "no dispute", IF(Table1[[#This Row],[dispute_loss]]=0, "won","lost"))</f>
        <v>no dispute</v>
      </c>
      <c r="L1305" s="1">
        <v>44447</v>
      </c>
      <c r="M1305">
        <v>1</v>
      </c>
      <c r="N1305">
        <v>0</v>
      </c>
    </row>
    <row r="1306" spans="1:14" x14ac:dyDescent="0.3">
      <c r="A1306" t="s">
        <v>22</v>
      </c>
      <c r="B1306" t="s">
        <v>53</v>
      </c>
      <c r="C1306" t="str">
        <f>VLOOKUP(Table1[[#This Row],[customer_ID]],'Company Names'!A:B,2,0)</f>
        <v>Balistreri - Barrows</v>
      </c>
      <c r="D1306">
        <v>5230964660</v>
      </c>
      <c r="E1306" s="1">
        <v>44154</v>
      </c>
      <c r="F1306" s="1">
        <v>44184</v>
      </c>
      <c r="G1306">
        <v>6046</v>
      </c>
      <c r="H1306">
        <v>0</v>
      </c>
      <c r="I1306" t="str">
        <f>IF(Table1[[#This Row],[disputed]]=1,"Yes","No")</f>
        <v>No</v>
      </c>
      <c r="J1306">
        <v>0</v>
      </c>
      <c r="K1306" t="str">
        <f>IF(Table1[[#This Row],[disputed]]=0, "no dispute", IF(Table1[[#This Row],[dispute_loss]]=0, "won","lost"))</f>
        <v>no dispute</v>
      </c>
      <c r="L1306" s="1">
        <v>44185</v>
      </c>
      <c r="M1306">
        <v>31</v>
      </c>
      <c r="N1306">
        <v>1</v>
      </c>
    </row>
    <row r="1307" spans="1:14" x14ac:dyDescent="0.3">
      <c r="A1307" t="s">
        <v>20</v>
      </c>
      <c r="B1307" t="s">
        <v>43</v>
      </c>
      <c r="C1307" t="str">
        <f>VLOOKUP(Table1[[#This Row],[customer_ID]],'Company Names'!A:B,2,0)</f>
        <v>Spinka, Bogisich and Pouros</v>
      </c>
      <c r="D1307">
        <v>5231639672</v>
      </c>
      <c r="E1307" s="1">
        <v>43861</v>
      </c>
      <c r="F1307" s="1">
        <v>43891</v>
      </c>
      <c r="G1307">
        <v>7332</v>
      </c>
      <c r="H1307">
        <v>0</v>
      </c>
      <c r="I1307" t="str">
        <f>IF(Table1[[#This Row],[disputed]]=1,"Yes","No")</f>
        <v>No</v>
      </c>
      <c r="J1307">
        <v>0</v>
      </c>
      <c r="K1307" t="str">
        <f>IF(Table1[[#This Row],[disputed]]=0, "no dispute", IF(Table1[[#This Row],[dispute_loss]]=0, "won","lost"))</f>
        <v>no dispute</v>
      </c>
      <c r="L1307" s="1">
        <v>43865</v>
      </c>
      <c r="M1307">
        <v>4</v>
      </c>
      <c r="N1307">
        <v>0</v>
      </c>
    </row>
    <row r="1308" spans="1:14" x14ac:dyDescent="0.3">
      <c r="A1308" t="s">
        <v>20</v>
      </c>
      <c r="B1308" t="s">
        <v>109</v>
      </c>
      <c r="C1308" t="str">
        <f>VLOOKUP(Table1[[#This Row],[customer_ID]],'Company Names'!A:B,2,0)</f>
        <v>Wilderman Inc</v>
      </c>
      <c r="D1308">
        <v>5244938150</v>
      </c>
      <c r="E1308" s="1">
        <v>43976</v>
      </c>
      <c r="F1308" s="1">
        <v>44006</v>
      </c>
      <c r="G1308">
        <v>3458</v>
      </c>
      <c r="H1308">
        <v>0</v>
      </c>
      <c r="I1308" t="str">
        <f>IF(Table1[[#This Row],[disputed]]=1,"Yes","No")</f>
        <v>No</v>
      </c>
      <c r="J1308">
        <v>0</v>
      </c>
      <c r="K1308" t="str">
        <f>IF(Table1[[#This Row],[disputed]]=0, "no dispute", IF(Table1[[#This Row],[dispute_loss]]=0, "won","lost"))</f>
        <v>no dispute</v>
      </c>
      <c r="L1308" s="1">
        <v>43995</v>
      </c>
      <c r="M1308">
        <v>19</v>
      </c>
      <c r="N1308">
        <v>0</v>
      </c>
    </row>
    <row r="1309" spans="1:14" x14ac:dyDescent="0.3">
      <c r="A1309" t="s">
        <v>13</v>
      </c>
      <c r="B1309" t="s">
        <v>68</v>
      </c>
      <c r="C1309" t="str">
        <f>VLOOKUP(Table1[[#This Row],[customer_ID]],'Company Names'!A:B,2,0)</f>
        <v>West - Rogahn</v>
      </c>
      <c r="D1309">
        <v>9923030049</v>
      </c>
      <c r="E1309" s="1">
        <v>44191</v>
      </c>
      <c r="F1309" s="1">
        <v>44221</v>
      </c>
      <c r="G1309">
        <v>7112</v>
      </c>
      <c r="H1309">
        <v>1</v>
      </c>
      <c r="I1309" t="str">
        <f>IF(Table1[[#This Row],[disputed]]=1,"Yes","No")</f>
        <v>Yes</v>
      </c>
      <c r="J1309">
        <v>1</v>
      </c>
      <c r="K1309" t="str">
        <f>IF(Table1[[#This Row],[disputed]]=0, "no dispute", IF(Table1[[#This Row],[dispute_loss]]=0, "won","lost"))</f>
        <v>lost</v>
      </c>
      <c r="L1309" s="1">
        <v>44225</v>
      </c>
      <c r="M1309">
        <v>34</v>
      </c>
      <c r="N1309">
        <v>4</v>
      </c>
    </row>
    <row r="1310" spans="1:14" x14ac:dyDescent="0.3">
      <c r="A1310" t="s">
        <v>13</v>
      </c>
      <c r="B1310" t="s">
        <v>41</v>
      </c>
      <c r="C1310" t="str">
        <f>VLOOKUP(Table1[[#This Row],[customer_ID]],'Company Names'!A:B,2,0)</f>
        <v>Stanton, Labadie and Roberts</v>
      </c>
      <c r="D1310">
        <v>3806835104</v>
      </c>
      <c r="E1310" s="1">
        <v>44176</v>
      </c>
      <c r="F1310" s="1">
        <v>44206</v>
      </c>
      <c r="G1310">
        <v>5983</v>
      </c>
      <c r="H1310">
        <v>1</v>
      </c>
      <c r="I1310" t="str">
        <f>IF(Table1[[#This Row],[disputed]]=1,"Yes","No")</f>
        <v>Yes</v>
      </c>
      <c r="J1310">
        <v>1</v>
      </c>
      <c r="K1310" t="str">
        <f>IF(Table1[[#This Row],[disputed]]=0, "no dispute", IF(Table1[[#This Row],[dispute_loss]]=0, "won","lost"))</f>
        <v>lost</v>
      </c>
      <c r="L1310" s="1">
        <v>44210</v>
      </c>
      <c r="M1310">
        <v>34</v>
      </c>
      <c r="N1310">
        <v>4</v>
      </c>
    </row>
    <row r="1311" spans="1:14" x14ac:dyDescent="0.3">
      <c r="A1311" t="s">
        <v>17</v>
      </c>
      <c r="B1311" t="s">
        <v>40</v>
      </c>
      <c r="C1311" t="str">
        <f>VLOOKUP(Table1[[#This Row],[customer_ID]],'Company Names'!A:B,2,0)</f>
        <v>Nolan - Bayer</v>
      </c>
      <c r="D1311">
        <v>5274457788</v>
      </c>
      <c r="E1311" s="1">
        <v>44075</v>
      </c>
      <c r="F1311" s="1">
        <v>44105</v>
      </c>
      <c r="G1311">
        <v>6057</v>
      </c>
      <c r="H1311">
        <v>0</v>
      </c>
      <c r="I1311" t="str">
        <f>IF(Table1[[#This Row],[disputed]]=1,"Yes","No")</f>
        <v>No</v>
      </c>
      <c r="J1311">
        <v>0</v>
      </c>
      <c r="K1311" t="str">
        <f>IF(Table1[[#This Row],[disputed]]=0, "no dispute", IF(Table1[[#This Row],[dispute_loss]]=0, "won","lost"))</f>
        <v>no dispute</v>
      </c>
      <c r="L1311" s="1">
        <v>44101</v>
      </c>
      <c r="M1311">
        <v>26</v>
      </c>
      <c r="N1311">
        <v>0</v>
      </c>
    </row>
    <row r="1312" spans="1:14" x14ac:dyDescent="0.3">
      <c r="A1312" t="s">
        <v>20</v>
      </c>
      <c r="B1312" t="s">
        <v>63</v>
      </c>
      <c r="C1312" t="str">
        <f>VLOOKUP(Table1[[#This Row],[customer_ID]],'Company Names'!A:B,2,0)</f>
        <v>Hauck - Hodkiewicz</v>
      </c>
      <c r="D1312">
        <v>5277730076</v>
      </c>
      <c r="E1312" s="1">
        <v>44318</v>
      </c>
      <c r="F1312" s="1">
        <v>44348</v>
      </c>
      <c r="G1312">
        <v>4131</v>
      </c>
      <c r="H1312">
        <v>0</v>
      </c>
      <c r="I1312" t="str">
        <f>IF(Table1[[#This Row],[disputed]]=1,"Yes","No")</f>
        <v>No</v>
      </c>
      <c r="J1312">
        <v>0</v>
      </c>
      <c r="K1312" t="str">
        <f>IF(Table1[[#This Row],[disputed]]=0, "no dispute", IF(Table1[[#This Row],[dispute_loss]]=0, "won","lost"))</f>
        <v>no dispute</v>
      </c>
      <c r="L1312" s="1">
        <v>44363</v>
      </c>
      <c r="M1312">
        <v>45</v>
      </c>
      <c r="N1312">
        <v>15</v>
      </c>
    </row>
    <row r="1313" spans="1:14" x14ac:dyDescent="0.3">
      <c r="A1313" t="s">
        <v>11</v>
      </c>
      <c r="B1313" t="s">
        <v>31</v>
      </c>
      <c r="C1313" t="str">
        <f>VLOOKUP(Table1[[#This Row],[customer_ID]],'Company Names'!A:B,2,0)</f>
        <v>McGlynn, Rutherford and Schiller</v>
      </c>
      <c r="D1313">
        <v>5280781969</v>
      </c>
      <c r="E1313" s="1">
        <v>44031</v>
      </c>
      <c r="F1313" s="1">
        <v>44061</v>
      </c>
      <c r="G1313">
        <v>7013</v>
      </c>
      <c r="H1313">
        <v>0</v>
      </c>
      <c r="I1313" t="str">
        <f>IF(Table1[[#This Row],[disputed]]=1,"Yes","No")</f>
        <v>No</v>
      </c>
      <c r="J1313">
        <v>0</v>
      </c>
      <c r="K1313" t="str">
        <f>IF(Table1[[#This Row],[disputed]]=0, "no dispute", IF(Table1[[#This Row],[dispute_loss]]=0, "won","lost"))</f>
        <v>no dispute</v>
      </c>
      <c r="L1313" s="1">
        <v>44040</v>
      </c>
      <c r="M1313">
        <v>9</v>
      </c>
      <c r="N1313">
        <v>0</v>
      </c>
    </row>
    <row r="1314" spans="1:14" x14ac:dyDescent="0.3">
      <c r="A1314" t="s">
        <v>11</v>
      </c>
      <c r="B1314" t="s">
        <v>91</v>
      </c>
      <c r="C1314" t="str">
        <f>VLOOKUP(Table1[[#This Row],[customer_ID]],'Company Names'!A:B,2,0)</f>
        <v>Boyle Group</v>
      </c>
      <c r="D1314">
        <v>5284159199</v>
      </c>
      <c r="E1314" s="1">
        <v>44455</v>
      </c>
      <c r="F1314" s="1">
        <v>44485</v>
      </c>
      <c r="G1314">
        <v>6847</v>
      </c>
      <c r="H1314">
        <v>0</v>
      </c>
      <c r="I1314" t="str">
        <f>IF(Table1[[#This Row],[disputed]]=1,"Yes","No")</f>
        <v>No</v>
      </c>
      <c r="J1314">
        <v>0</v>
      </c>
      <c r="K1314" t="str">
        <f>IF(Table1[[#This Row],[disputed]]=0, "no dispute", IF(Table1[[#This Row],[dispute_loss]]=0, "won","lost"))</f>
        <v>no dispute</v>
      </c>
      <c r="L1314" s="1">
        <v>44467</v>
      </c>
      <c r="M1314">
        <v>12</v>
      </c>
      <c r="N1314">
        <v>0</v>
      </c>
    </row>
    <row r="1315" spans="1:14" x14ac:dyDescent="0.3">
      <c r="A1315" t="s">
        <v>17</v>
      </c>
      <c r="B1315" t="s">
        <v>97</v>
      </c>
      <c r="C1315" t="str">
        <f>VLOOKUP(Table1[[#This Row],[customer_ID]],'Company Names'!A:B,2,0)</f>
        <v>Kemmer LLC</v>
      </c>
      <c r="D1315">
        <v>5288556291</v>
      </c>
      <c r="E1315" s="1">
        <v>44382</v>
      </c>
      <c r="F1315" s="1">
        <v>44412</v>
      </c>
      <c r="G1315">
        <v>8530</v>
      </c>
      <c r="H1315">
        <v>1</v>
      </c>
      <c r="I1315" t="str">
        <f>IF(Table1[[#This Row],[disputed]]=1,"Yes","No")</f>
        <v>Yes</v>
      </c>
      <c r="J1315">
        <v>0</v>
      </c>
      <c r="K1315" t="str">
        <f>IF(Table1[[#This Row],[disputed]]=0, "no dispute", IF(Table1[[#This Row],[dispute_loss]]=0, "won","lost"))</f>
        <v>won</v>
      </c>
      <c r="L1315" s="1">
        <v>44437</v>
      </c>
      <c r="M1315">
        <v>55</v>
      </c>
      <c r="N1315">
        <v>25</v>
      </c>
    </row>
    <row r="1316" spans="1:14" x14ac:dyDescent="0.3">
      <c r="A1316" t="s">
        <v>17</v>
      </c>
      <c r="B1316" t="s">
        <v>52</v>
      </c>
      <c r="C1316" t="str">
        <f>VLOOKUP(Table1[[#This Row],[customer_ID]],'Company Names'!A:B,2,0)</f>
        <v>Barrows, Kessler and Howe</v>
      </c>
      <c r="D1316">
        <v>5302225359</v>
      </c>
      <c r="E1316" s="1">
        <v>44351</v>
      </c>
      <c r="F1316" s="1">
        <v>44381</v>
      </c>
      <c r="G1316">
        <v>6358</v>
      </c>
      <c r="H1316">
        <v>0</v>
      </c>
      <c r="I1316" t="str">
        <f>IF(Table1[[#This Row],[disputed]]=1,"Yes","No")</f>
        <v>No</v>
      </c>
      <c r="J1316">
        <v>0</v>
      </c>
      <c r="K1316" t="str">
        <f>IF(Table1[[#This Row],[disputed]]=0, "no dispute", IF(Table1[[#This Row],[dispute_loss]]=0, "won","lost"))</f>
        <v>no dispute</v>
      </c>
      <c r="L1316" s="1">
        <v>44371</v>
      </c>
      <c r="M1316">
        <v>20</v>
      </c>
      <c r="N1316">
        <v>0</v>
      </c>
    </row>
    <row r="1317" spans="1:14" x14ac:dyDescent="0.3">
      <c r="A1317" t="s">
        <v>22</v>
      </c>
      <c r="B1317" t="s">
        <v>89</v>
      </c>
      <c r="C1317" t="str">
        <f>VLOOKUP(Table1[[#This Row],[customer_ID]],'Company Names'!A:B,2,0)</f>
        <v>Lynch - Lebsack</v>
      </c>
      <c r="D1317">
        <v>5307752603</v>
      </c>
      <c r="E1317" s="1">
        <v>43853</v>
      </c>
      <c r="F1317" s="1">
        <v>43883</v>
      </c>
      <c r="G1317">
        <v>8710</v>
      </c>
      <c r="H1317">
        <v>0</v>
      </c>
      <c r="I1317" t="str">
        <f>IF(Table1[[#This Row],[disputed]]=1,"Yes","No")</f>
        <v>No</v>
      </c>
      <c r="J1317">
        <v>0</v>
      </c>
      <c r="K1317" t="str">
        <f>IF(Table1[[#This Row],[disputed]]=0, "no dispute", IF(Table1[[#This Row],[dispute_loss]]=0, "won","lost"))</f>
        <v>no dispute</v>
      </c>
      <c r="L1317" s="1">
        <v>43898</v>
      </c>
      <c r="M1317">
        <v>45</v>
      </c>
      <c r="N1317">
        <v>15</v>
      </c>
    </row>
    <row r="1318" spans="1:14" x14ac:dyDescent="0.3">
      <c r="A1318" t="s">
        <v>11</v>
      </c>
      <c r="B1318" t="s">
        <v>114</v>
      </c>
      <c r="C1318" t="str">
        <f>VLOOKUP(Table1[[#This Row],[customer_ID]],'Company Names'!A:B,2,0)</f>
        <v>Davis and Sons</v>
      </c>
      <c r="D1318">
        <v>5308271793</v>
      </c>
      <c r="E1318" s="1">
        <v>44018</v>
      </c>
      <c r="F1318" s="1">
        <v>44048</v>
      </c>
      <c r="G1318">
        <v>7384</v>
      </c>
      <c r="H1318">
        <v>0</v>
      </c>
      <c r="I1318" t="str">
        <f>IF(Table1[[#This Row],[disputed]]=1,"Yes","No")</f>
        <v>No</v>
      </c>
      <c r="J1318">
        <v>0</v>
      </c>
      <c r="K1318" t="str">
        <f>IF(Table1[[#This Row],[disputed]]=0, "no dispute", IF(Table1[[#This Row],[dispute_loss]]=0, "won","lost"))</f>
        <v>no dispute</v>
      </c>
      <c r="L1318" s="1">
        <v>44044</v>
      </c>
      <c r="M1318">
        <v>26</v>
      </c>
      <c r="N1318">
        <v>0</v>
      </c>
    </row>
    <row r="1319" spans="1:14" x14ac:dyDescent="0.3">
      <c r="A1319" t="s">
        <v>11</v>
      </c>
      <c r="B1319" t="s">
        <v>54</v>
      </c>
      <c r="C1319" t="str">
        <f>VLOOKUP(Table1[[#This Row],[customer_ID]],'Company Names'!A:B,2,0)</f>
        <v>Emmerich - Swift</v>
      </c>
      <c r="D1319">
        <v>5315380309</v>
      </c>
      <c r="E1319" s="1">
        <v>44492</v>
      </c>
      <c r="F1319" s="1">
        <v>44522</v>
      </c>
      <c r="G1319">
        <v>6119</v>
      </c>
      <c r="H1319">
        <v>0</v>
      </c>
      <c r="I1319" t="str">
        <f>IF(Table1[[#This Row],[disputed]]=1,"Yes","No")</f>
        <v>No</v>
      </c>
      <c r="J1319">
        <v>0</v>
      </c>
      <c r="K1319" t="str">
        <f>IF(Table1[[#This Row],[disputed]]=0, "no dispute", IF(Table1[[#This Row],[dispute_loss]]=0, "won","lost"))</f>
        <v>no dispute</v>
      </c>
      <c r="L1319" s="1">
        <v>44505</v>
      </c>
      <c r="M1319">
        <v>13</v>
      </c>
      <c r="N1319">
        <v>0</v>
      </c>
    </row>
    <row r="1320" spans="1:14" x14ac:dyDescent="0.3">
      <c r="A1320" t="s">
        <v>11</v>
      </c>
      <c r="B1320" t="s">
        <v>31</v>
      </c>
      <c r="C1320" t="str">
        <f>VLOOKUP(Table1[[#This Row],[customer_ID]],'Company Names'!A:B,2,0)</f>
        <v>McGlynn, Rutherford and Schiller</v>
      </c>
      <c r="D1320">
        <v>5318528972</v>
      </c>
      <c r="E1320" s="1">
        <v>43979</v>
      </c>
      <c r="F1320" s="1">
        <v>44009</v>
      </c>
      <c r="G1320">
        <v>9599</v>
      </c>
      <c r="H1320">
        <v>0</v>
      </c>
      <c r="I1320" t="str">
        <f>IF(Table1[[#This Row],[disputed]]=1,"Yes","No")</f>
        <v>No</v>
      </c>
      <c r="J1320">
        <v>0</v>
      </c>
      <c r="K1320" t="str">
        <f>IF(Table1[[#This Row],[disputed]]=0, "no dispute", IF(Table1[[#This Row],[dispute_loss]]=0, "won","lost"))</f>
        <v>no dispute</v>
      </c>
      <c r="L1320" s="1">
        <v>43994</v>
      </c>
      <c r="M1320">
        <v>15</v>
      </c>
      <c r="N1320">
        <v>0</v>
      </c>
    </row>
    <row r="1321" spans="1:14" x14ac:dyDescent="0.3">
      <c r="A1321" t="s">
        <v>22</v>
      </c>
      <c r="B1321" t="s">
        <v>86</v>
      </c>
      <c r="C1321" t="str">
        <f>VLOOKUP(Table1[[#This Row],[customer_ID]],'Company Names'!A:B,2,0)</f>
        <v>Langosh - Luettgen</v>
      </c>
      <c r="D1321">
        <v>5320556174</v>
      </c>
      <c r="E1321" s="1">
        <v>44119</v>
      </c>
      <c r="F1321" s="1">
        <v>44149</v>
      </c>
      <c r="G1321">
        <v>5788</v>
      </c>
      <c r="H1321">
        <v>0</v>
      </c>
      <c r="I1321" t="str">
        <f>IF(Table1[[#This Row],[disputed]]=1,"Yes","No")</f>
        <v>No</v>
      </c>
      <c r="J1321">
        <v>0</v>
      </c>
      <c r="K1321" t="str">
        <f>IF(Table1[[#This Row],[disputed]]=0, "no dispute", IF(Table1[[#This Row],[dispute_loss]]=0, "won","lost"))</f>
        <v>no dispute</v>
      </c>
      <c r="L1321" s="1">
        <v>44124</v>
      </c>
      <c r="M1321">
        <v>5</v>
      </c>
      <c r="N1321">
        <v>0</v>
      </c>
    </row>
    <row r="1322" spans="1:14" x14ac:dyDescent="0.3">
      <c r="A1322" t="s">
        <v>13</v>
      </c>
      <c r="B1322" t="s">
        <v>74</v>
      </c>
      <c r="C1322" t="str">
        <f>VLOOKUP(Table1[[#This Row],[customer_ID]],'Company Names'!A:B,2,0)</f>
        <v>Ankunding - Rempel</v>
      </c>
      <c r="D1322">
        <v>6252751133</v>
      </c>
      <c r="E1322" s="1">
        <v>44207</v>
      </c>
      <c r="F1322" s="1">
        <v>44237</v>
      </c>
      <c r="G1322">
        <v>7547</v>
      </c>
      <c r="H1322">
        <v>1</v>
      </c>
      <c r="I1322" t="str">
        <f>IF(Table1[[#This Row],[disputed]]=1,"Yes","No")</f>
        <v>Yes</v>
      </c>
      <c r="J1322">
        <v>0</v>
      </c>
      <c r="K1322" t="str">
        <f>IF(Table1[[#This Row],[disputed]]=0, "no dispute", IF(Table1[[#This Row],[dispute_loss]]=0, "won","lost"))</f>
        <v>won</v>
      </c>
      <c r="L1322" s="1">
        <v>44251</v>
      </c>
      <c r="M1322">
        <v>44</v>
      </c>
      <c r="N1322">
        <v>14</v>
      </c>
    </row>
    <row r="1323" spans="1:14" x14ac:dyDescent="0.3">
      <c r="A1323" t="s">
        <v>13</v>
      </c>
      <c r="B1323" t="s">
        <v>16</v>
      </c>
      <c r="C1323" t="str">
        <f>VLOOKUP(Table1[[#This Row],[customer_ID]],'Company Names'!A:B,2,0)</f>
        <v>Bruen - Crooks</v>
      </c>
      <c r="D1323">
        <v>5345209605</v>
      </c>
      <c r="E1323" s="1">
        <v>44338</v>
      </c>
      <c r="F1323" s="1">
        <v>44368</v>
      </c>
      <c r="G1323">
        <v>9835</v>
      </c>
      <c r="H1323">
        <v>0</v>
      </c>
      <c r="I1323" t="str">
        <f>IF(Table1[[#This Row],[disputed]]=1,"Yes","No")</f>
        <v>No</v>
      </c>
      <c r="J1323">
        <v>0</v>
      </c>
      <c r="K1323" t="str">
        <f>IF(Table1[[#This Row],[disputed]]=0, "no dispute", IF(Table1[[#This Row],[dispute_loss]]=0, "won","lost"))</f>
        <v>no dispute</v>
      </c>
      <c r="L1323" s="1">
        <v>44372</v>
      </c>
      <c r="M1323">
        <v>34</v>
      </c>
      <c r="N1323">
        <v>4</v>
      </c>
    </row>
    <row r="1324" spans="1:14" x14ac:dyDescent="0.3">
      <c r="A1324" t="s">
        <v>11</v>
      </c>
      <c r="B1324" t="s">
        <v>45</v>
      </c>
      <c r="C1324" t="str">
        <f>VLOOKUP(Table1[[#This Row],[customer_ID]],'Company Names'!A:B,2,0)</f>
        <v>Bosco and Sons</v>
      </c>
      <c r="D1324">
        <v>5348963302</v>
      </c>
      <c r="E1324" s="1">
        <v>43948</v>
      </c>
      <c r="F1324" s="1">
        <v>43978</v>
      </c>
      <c r="G1324">
        <v>9660</v>
      </c>
      <c r="H1324">
        <v>0</v>
      </c>
      <c r="I1324" t="str">
        <f>IF(Table1[[#This Row],[disputed]]=1,"Yes","No")</f>
        <v>No</v>
      </c>
      <c r="J1324">
        <v>0</v>
      </c>
      <c r="K1324" t="str">
        <f>IF(Table1[[#This Row],[disputed]]=0, "no dispute", IF(Table1[[#This Row],[dispute_loss]]=0, "won","lost"))</f>
        <v>no dispute</v>
      </c>
      <c r="L1324" s="1">
        <v>43973</v>
      </c>
      <c r="M1324">
        <v>25</v>
      </c>
      <c r="N1324">
        <v>0</v>
      </c>
    </row>
    <row r="1325" spans="1:14" x14ac:dyDescent="0.3">
      <c r="A1325" t="s">
        <v>13</v>
      </c>
      <c r="B1325" t="s">
        <v>70</v>
      </c>
      <c r="C1325" t="str">
        <f>VLOOKUP(Table1[[#This Row],[customer_ID]],'Company Names'!A:B,2,0)</f>
        <v>Gutkowski, Koch and Gleason</v>
      </c>
      <c r="D1325">
        <v>2941967523</v>
      </c>
      <c r="E1325" s="1">
        <v>44208</v>
      </c>
      <c r="F1325" s="1">
        <v>44238</v>
      </c>
      <c r="G1325">
        <v>6035</v>
      </c>
      <c r="H1325">
        <v>1</v>
      </c>
      <c r="I1325" t="str">
        <f>IF(Table1[[#This Row],[disputed]]=1,"Yes","No")</f>
        <v>Yes</v>
      </c>
      <c r="J1325">
        <v>0</v>
      </c>
      <c r="K1325" t="str">
        <f>IF(Table1[[#This Row],[disputed]]=0, "no dispute", IF(Table1[[#This Row],[dispute_loss]]=0, "won","lost"))</f>
        <v>won</v>
      </c>
      <c r="L1325" s="1">
        <v>44244</v>
      </c>
      <c r="M1325">
        <v>36</v>
      </c>
      <c r="N1325">
        <v>6</v>
      </c>
    </row>
    <row r="1326" spans="1:14" x14ac:dyDescent="0.3">
      <c r="A1326" t="s">
        <v>17</v>
      </c>
      <c r="B1326" t="s">
        <v>19</v>
      </c>
      <c r="C1326" t="str">
        <f>VLOOKUP(Table1[[#This Row],[customer_ID]],'Company Names'!A:B,2,0)</f>
        <v>Schinner Inc</v>
      </c>
      <c r="D1326">
        <v>5353996897</v>
      </c>
      <c r="E1326" s="1">
        <v>44358</v>
      </c>
      <c r="F1326" s="1">
        <v>44388</v>
      </c>
      <c r="G1326">
        <v>8415</v>
      </c>
      <c r="H1326">
        <v>1</v>
      </c>
      <c r="I1326" t="str">
        <f>IF(Table1[[#This Row],[disputed]]=1,"Yes","No")</f>
        <v>Yes</v>
      </c>
      <c r="J1326">
        <v>0</v>
      </c>
      <c r="K1326" t="str">
        <f>IF(Table1[[#This Row],[disputed]]=0, "no dispute", IF(Table1[[#This Row],[dispute_loss]]=0, "won","lost"))</f>
        <v>won</v>
      </c>
      <c r="L1326" s="1">
        <v>44400</v>
      </c>
      <c r="M1326">
        <v>42</v>
      </c>
      <c r="N1326">
        <v>12</v>
      </c>
    </row>
    <row r="1327" spans="1:14" x14ac:dyDescent="0.3">
      <c r="A1327" t="s">
        <v>11</v>
      </c>
      <c r="B1327" t="s">
        <v>64</v>
      </c>
      <c r="C1327" t="str">
        <f>VLOOKUP(Table1[[#This Row],[customer_ID]],'Company Names'!A:B,2,0)</f>
        <v>Weber - Lindgren</v>
      </c>
      <c r="D1327">
        <v>5358292729</v>
      </c>
      <c r="E1327" s="1">
        <v>43924</v>
      </c>
      <c r="F1327" s="1">
        <v>43954</v>
      </c>
      <c r="G1327">
        <v>6575</v>
      </c>
      <c r="H1327">
        <v>0</v>
      </c>
      <c r="I1327" t="str">
        <f>IF(Table1[[#This Row],[disputed]]=1,"Yes","No")</f>
        <v>No</v>
      </c>
      <c r="J1327">
        <v>0</v>
      </c>
      <c r="K1327" t="str">
        <f>IF(Table1[[#This Row],[disputed]]=0, "no dispute", IF(Table1[[#This Row],[dispute_loss]]=0, "won","lost"))</f>
        <v>no dispute</v>
      </c>
      <c r="L1327" s="1">
        <v>43951</v>
      </c>
      <c r="M1327">
        <v>27</v>
      </c>
      <c r="N1327">
        <v>0</v>
      </c>
    </row>
    <row r="1328" spans="1:14" x14ac:dyDescent="0.3">
      <c r="A1328" t="s">
        <v>13</v>
      </c>
      <c r="B1328" t="s">
        <v>71</v>
      </c>
      <c r="C1328" t="str">
        <f>VLOOKUP(Table1[[#This Row],[customer_ID]],'Company Names'!A:B,2,0)</f>
        <v>Murphy Inc</v>
      </c>
      <c r="D1328">
        <v>5359595729</v>
      </c>
      <c r="E1328" s="1">
        <v>43988</v>
      </c>
      <c r="F1328" s="1">
        <v>44018</v>
      </c>
      <c r="G1328">
        <v>9648</v>
      </c>
      <c r="H1328">
        <v>0</v>
      </c>
      <c r="I1328" t="str">
        <f>IF(Table1[[#This Row],[disputed]]=1,"Yes","No")</f>
        <v>No</v>
      </c>
      <c r="J1328">
        <v>0</v>
      </c>
      <c r="K1328" t="str">
        <f>IF(Table1[[#This Row],[disputed]]=0, "no dispute", IF(Table1[[#This Row],[dispute_loss]]=0, "won","lost"))</f>
        <v>no dispute</v>
      </c>
      <c r="L1328" s="1">
        <v>43994</v>
      </c>
      <c r="M1328">
        <v>6</v>
      </c>
      <c r="N1328">
        <v>0</v>
      </c>
    </row>
    <row r="1329" spans="1:14" x14ac:dyDescent="0.3">
      <c r="A1329" t="s">
        <v>17</v>
      </c>
      <c r="B1329" t="s">
        <v>101</v>
      </c>
      <c r="C1329" t="str">
        <f>VLOOKUP(Table1[[#This Row],[customer_ID]],'Company Names'!A:B,2,0)</f>
        <v>Daugherty LLC</v>
      </c>
      <c r="D1329">
        <v>5364802553</v>
      </c>
      <c r="E1329" s="1">
        <v>44195</v>
      </c>
      <c r="F1329" s="1">
        <v>44225</v>
      </c>
      <c r="G1329">
        <v>8700</v>
      </c>
      <c r="H1329">
        <v>1</v>
      </c>
      <c r="I1329" t="str">
        <f>IF(Table1[[#This Row],[disputed]]=1,"Yes","No")</f>
        <v>Yes</v>
      </c>
      <c r="J1329">
        <v>0</v>
      </c>
      <c r="K1329" t="str">
        <f>IF(Table1[[#This Row],[disputed]]=0, "no dispute", IF(Table1[[#This Row],[dispute_loss]]=0, "won","lost"))</f>
        <v>won</v>
      </c>
      <c r="L1329" s="1">
        <v>44259</v>
      </c>
      <c r="M1329">
        <v>64</v>
      </c>
      <c r="N1329">
        <v>34</v>
      </c>
    </row>
    <row r="1330" spans="1:14" x14ac:dyDescent="0.3">
      <c r="A1330" t="s">
        <v>22</v>
      </c>
      <c r="B1330" t="s">
        <v>47</v>
      </c>
      <c r="C1330" t="str">
        <f>VLOOKUP(Table1[[#This Row],[customer_ID]],'Company Names'!A:B,2,0)</f>
        <v>Bergnaum - Weimann</v>
      </c>
      <c r="D1330">
        <v>5365850526</v>
      </c>
      <c r="E1330" s="1">
        <v>43877</v>
      </c>
      <c r="F1330" s="1">
        <v>43907</v>
      </c>
      <c r="G1330">
        <v>5707</v>
      </c>
      <c r="H1330">
        <v>0</v>
      </c>
      <c r="I1330" t="str">
        <f>IF(Table1[[#This Row],[disputed]]=1,"Yes","No")</f>
        <v>No</v>
      </c>
      <c r="J1330">
        <v>0</v>
      </c>
      <c r="K1330" t="str">
        <f>IF(Table1[[#This Row],[disputed]]=0, "no dispute", IF(Table1[[#This Row],[dispute_loss]]=0, "won","lost"))</f>
        <v>no dispute</v>
      </c>
      <c r="L1330" s="1">
        <v>43906</v>
      </c>
      <c r="M1330">
        <v>29</v>
      </c>
      <c r="N1330">
        <v>0</v>
      </c>
    </row>
    <row r="1331" spans="1:14" x14ac:dyDescent="0.3">
      <c r="A1331" t="s">
        <v>20</v>
      </c>
      <c r="B1331" t="s">
        <v>111</v>
      </c>
      <c r="C1331" t="str">
        <f>VLOOKUP(Table1[[#This Row],[customer_ID]],'Company Names'!A:B,2,0)</f>
        <v>Kunze - Bednar</v>
      </c>
      <c r="D1331">
        <v>5367243443</v>
      </c>
      <c r="E1331" s="1">
        <v>43983</v>
      </c>
      <c r="F1331" s="1">
        <v>44013</v>
      </c>
      <c r="G1331">
        <v>5381</v>
      </c>
      <c r="H1331">
        <v>1</v>
      </c>
      <c r="I1331" t="str">
        <f>IF(Table1[[#This Row],[disputed]]=1,"Yes","No")</f>
        <v>Yes</v>
      </c>
      <c r="J1331">
        <v>0</v>
      </c>
      <c r="K1331" t="str">
        <f>IF(Table1[[#This Row],[disputed]]=0, "no dispute", IF(Table1[[#This Row],[dispute_loss]]=0, "won","lost"))</f>
        <v>won</v>
      </c>
      <c r="L1331" s="1">
        <v>44032</v>
      </c>
      <c r="M1331">
        <v>49</v>
      </c>
      <c r="N1331">
        <v>19</v>
      </c>
    </row>
    <row r="1332" spans="1:14" x14ac:dyDescent="0.3">
      <c r="A1332" t="s">
        <v>11</v>
      </c>
      <c r="B1332" t="s">
        <v>57</v>
      </c>
      <c r="C1332" t="str">
        <f>VLOOKUP(Table1[[#This Row],[customer_ID]],'Company Names'!A:B,2,0)</f>
        <v>Koch LLC</v>
      </c>
      <c r="D1332">
        <v>5370094352</v>
      </c>
      <c r="E1332" s="1">
        <v>43874</v>
      </c>
      <c r="F1332" s="1">
        <v>43904</v>
      </c>
      <c r="G1332">
        <v>2425</v>
      </c>
      <c r="H1332">
        <v>0</v>
      </c>
      <c r="I1332" t="str">
        <f>IF(Table1[[#This Row],[disputed]]=1,"Yes","No")</f>
        <v>No</v>
      </c>
      <c r="J1332">
        <v>0</v>
      </c>
      <c r="K1332" t="str">
        <f>IF(Table1[[#This Row],[disputed]]=0, "no dispute", IF(Table1[[#This Row],[dispute_loss]]=0, "won","lost"))</f>
        <v>no dispute</v>
      </c>
      <c r="L1332" s="1">
        <v>43919</v>
      </c>
      <c r="M1332">
        <v>45</v>
      </c>
      <c r="N1332">
        <v>15</v>
      </c>
    </row>
    <row r="1333" spans="1:14" x14ac:dyDescent="0.3">
      <c r="A1333" t="s">
        <v>11</v>
      </c>
      <c r="B1333" t="s">
        <v>44</v>
      </c>
      <c r="C1333" t="str">
        <f>VLOOKUP(Table1[[#This Row],[customer_ID]],'Company Names'!A:B,2,0)</f>
        <v>Pacocha Inc</v>
      </c>
      <c r="D1333">
        <v>5375281177</v>
      </c>
      <c r="E1333" s="1">
        <v>44526</v>
      </c>
      <c r="F1333" s="1">
        <v>44556</v>
      </c>
      <c r="G1333">
        <v>8085</v>
      </c>
      <c r="H1333">
        <v>0</v>
      </c>
      <c r="I1333" t="str">
        <f>IF(Table1[[#This Row],[disputed]]=1,"Yes","No")</f>
        <v>No</v>
      </c>
      <c r="J1333">
        <v>0</v>
      </c>
      <c r="K1333" t="str">
        <f>IF(Table1[[#This Row],[disputed]]=0, "no dispute", IF(Table1[[#This Row],[dispute_loss]]=0, "won","lost"))</f>
        <v>no dispute</v>
      </c>
      <c r="L1333" s="1">
        <v>44537</v>
      </c>
      <c r="M1333">
        <v>11</v>
      </c>
      <c r="N1333">
        <v>0</v>
      </c>
    </row>
    <row r="1334" spans="1:14" x14ac:dyDescent="0.3">
      <c r="A1334" t="s">
        <v>11</v>
      </c>
      <c r="B1334" t="s">
        <v>73</v>
      </c>
      <c r="C1334" t="str">
        <f>VLOOKUP(Table1[[#This Row],[customer_ID]],'Company Names'!A:B,2,0)</f>
        <v>Rau, Hodkiewicz and Bauch</v>
      </c>
      <c r="D1334">
        <v>5376212799</v>
      </c>
      <c r="E1334" s="1">
        <v>44230</v>
      </c>
      <c r="F1334" s="1">
        <v>44260</v>
      </c>
      <c r="G1334">
        <v>6547</v>
      </c>
      <c r="H1334">
        <v>0</v>
      </c>
      <c r="I1334" t="str">
        <f>IF(Table1[[#This Row],[disputed]]=1,"Yes","No")</f>
        <v>No</v>
      </c>
      <c r="J1334">
        <v>0</v>
      </c>
      <c r="K1334" t="str">
        <f>IF(Table1[[#This Row],[disputed]]=0, "no dispute", IF(Table1[[#This Row],[dispute_loss]]=0, "won","lost"))</f>
        <v>no dispute</v>
      </c>
      <c r="L1334" s="1">
        <v>44252</v>
      </c>
      <c r="M1334">
        <v>22</v>
      </c>
      <c r="N1334">
        <v>0</v>
      </c>
    </row>
    <row r="1335" spans="1:14" x14ac:dyDescent="0.3">
      <c r="A1335" t="s">
        <v>13</v>
      </c>
      <c r="B1335" t="s">
        <v>106</v>
      </c>
      <c r="C1335" t="str">
        <f>VLOOKUP(Table1[[#This Row],[customer_ID]],'Company Names'!A:B,2,0)</f>
        <v>Leffler - Greenfelder</v>
      </c>
      <c r="D1335">
        <v>5378812305</v>
      </c>
      <c r="E1335" s="1">
        <v>44457</v>
      </c>
      <c r="F1335" s="1">
        <v>44487</v>
      </c>
      <c r="G1335">
        <v>5858</v>
      </c>
      <c r="H1335">
        <v>0</v>
      </c>
      <c r="I1335" t="str">
        <f>IF(Table1[[#This Row],[disputed]]=1,"Yes","No")</f>
        <v>No</v>
      </c>
      <c r="J1335">
        <v>0</v>
      </c>
      <c r="K1335" t="str">
        <f>IF(Table1[[#This Row],[disputed]]=0, "no dispute", IF(Table1[[#This Row],[dispute_loss]]=0, "won","lost"))</f>
        <v>no dispute</v>
      </c>
      <c r="L1335" s="1">
        <v>44488</v>
      </c>
      <c r="M1335">
        <v>31</v>
      </c>
      <c r="N1335">
        <v>1</v>
      </c>
    </row>
    <row r="1336" spans="1:14" x14ac:dyDescent="0.3">
      <c r="A1336" t="s">
        <v>13</v>
      </c>
      <c r="B1336" t="s">
        <v>35</v>
      </c>
      <c r="C1336" t="str">
        <f>VLOOKUP(Table1[[#This Row],[customer_ID]],'Company Names'!A:B,2,0)</f>
        <v>Ebert Group</v>
      </c>
      <c r="D1336">
        <v>5390563017</v>
      </c>
      <c r="E1336" s="1">
        <v>44420</v>
      </c>
      <c r="F1336" s="1">
        <v>44450</v>
      </c>
      <c r="G1336">
        <v>6240</v>
      </c>
      <c r="H1336">
        <v>0</v>
      </c>
      <c r="I1336" t="str">
        <f>IF(Table1[[#This Row],[disputed]]=1,"Yes","No")</f>
        <v>No</v>
      </c>
      <c r="J1336">
        <v>0</v>
      </c>
      <c r="K1336" t="str">
        <f>IF(Table1[[#This Row],[disputed]]=0, "no dispute", IF(Table1[[#This Row],[dispute_loss]]=0, "won","lost"))</f>
        <v>no dispute</v>
      </c>
      <c r="L1336" s="1">
        <v>44445</v>
      </c>
      <c r="M1336">
        <v>25</v>
      </c>
      <c r="N1336">
        <v>0</v>
      </c>
    </row>
    <row r="1337" spans="1:14" x14ac:dyDescent="0.3">
      <c r="A1337" t="s">
        <v>17</v>
      </c>
      <c r="B1337" t="s">
        <v>98</v>
      </c>
      <c r="C1337" t="str">
        <f>VLOOKUP(Table1[[#This Row],[customer_ID]],'Company Names'!A:B,2,0)</f>
        <v>Wolf LLC</v>
      </c>
      <c r="D1337">
        <v>5395803659</v>
      </c>
      <c r="E1337" s="1">
        <v>44487</v>
      </c>
      <c r="F1337" s="1">
        <v>44517</v>
      </c>
      <c r="G1337">
        <v>5164</v>
      </c>
      <c r="H1337">
        <v>0</v>
      </c>
      <c r="I1337" t="str">
        <f>IF(Table1[[#This Row],[disputed]]=1,"Yes","No")</f>
        <v>No</v>
      </c>
      <c r="J1337">
        <v>0</v>
      </c>
      <c r="K1337" t="str">
        <f>IF(Table1[[#This Row],[disputed]]=0, "no dispute", IF(Table1[[#This Row],[dispute_loss]]=0, "won","lost"))</f>
        <v>no dispute</v>
      </c>
      <c r="L1337" s="1">
        <v>44527</v>
      </c>
      <c r="M1337">
        <v>40</v>
      </c>
      <c r="N1337">
        <v>10</v>
      </c>
    </row>
    <row r="1338" spans="1:14" x14ac:dyDescent="0.3">
      <c r="A1338" t="s">
        <v>13</v>
      </c>
      <c r="B1338" t="s">
        <v>29</v>
      </c>
      <c r="C1338" t="str">
        <f>VLOOKUP(Table1[[#This Row],[customer_ID]],'Company Names'!A:B,2,0)</f>
        <v>O'Conner - Botsford</v>
      </c>
      <c r="D1338">
        <v>5400778193</v>
      </c>
      <c r="E1338" s="1">
        <v>44099</v>
      </c>
      <c r="F1338" s="1">
        <v>44129</v>
      </c>
      <c r="G1338">
        <v>3719</v>
      </c>
      <c r="H1338">
        <v>0</v>
      </c>
      <c r="I1338" t="str">
        <f>IF(Table1[[#This Row],[disputed]]=1,"Yes","No")</f>
        <v>No</v>
      </c>
      <c r="J1338">
        <v>0</v>
      </c>
      <c r="K1338" t="str">
        <f>IF(Table1[[#This Row],[disputed]]=0, "no dispute", IF(Table1[[#This Row],[dispute_loss]]=0, "won","lost"))</f>
        <v>no dispute</v>
      </c>
      <c r="L1338" s="1">
        <v>44136</v>
      </c>
      <c r="M1338">
        <v>37</v>
      </c>
      <c r="N1338">
        <v>7</v>
      </c>
    </row>
    <row r="1339" spans="1:14" x14ac:dyDescent="0.3">
      <c r="A1339" t="s">
        <v>13</v>
      </c>
      <c r="B1339" t="s">
        <v>66</v>
      </c>
      <c r="C1339" t="str">
        <f>VLOOKUP(Table1[[#This Row],[customer_ID]],'Company Names'!A:B,2,0)</f>
        <v>Bednar Group</v>
      </c>
      <c r="D1339">
        <v>5404048854</v>
      </c>
      <c r="E1339" s="1">
        <v>44415</v>
      </c>
      <c r="F1339" s="1">
        <v>44445</v>
      </c>
      <c r="G1339">
        <v>7308</v>
      </c>
      <c r="H1339">
        <v>0</v>
      </c>
      <c r="I1339" t="str">
        <f>IF(Table1[[#This Row],[disputed]]=1,"Yes","No")</f>
        <v>No</v>
      </c>
      <c r="J1339">
        <v>0</v>
      </c>
      <c r="K1339" t="str">
        <f>IF(Table1[[#This Row],[disputed]]=0, "no dispute", IF(Table1[[#This Row],[dispute_loss]]=0, "won","lost"))</f>
        <v>no dispute</v>
      </c>
      <c r="L1339" s="1">
        <v>44416</v>
      </c>
      <c r="M1339">
        <v>1</v>
      </c>
      <c r="N1339">
        <v>0</v>
      </c>
    </row>
    <row r="1340" spans="1:14" x14ac:dyDescent="0.3">
      <c r="A1340" t="s">
        <v>22</v>
      </c>
      <c r="B1340" t="s">
        <v>88</v>
      </c>
      <c r="C1340" t="str">
        <f>VLOOKUP(Table1[[#This Row],[customer_ID]],'Company Names'!A:B,2,0)</f>
        <v>Rohan - Carroll</v>
      </c>
      <c r="D1340">
        <v>5406697446</v>
      </c>
      <c r="E1340" s="1">
        <v>43998</v>
      </c>
      <c r="F1340" s="1">
        <v>44028</v>
      </c>
      <c r="G1340">
        <v>3987</v>
      </c>
      <c r="H1340">
        <v>1</v>
      </c>
      <c r="I1340" t="str">
        <f>IF(Table1[[#This Row],[disputed]]=1,"Yes","No")</f>
        <v>Yes</v>
      </c>
      <c r="J1340">
        <v>0</v>
      </c>
      <c r="K1340" t="str">
        <f>IF(Table1[[#This Row],[disputed]]=0, "no dispute", IF(Table1[[#This Row],[dispute_loss]]=0, "won","lost"))</f>
        <v>won</v>
      </c>
      <c r="L1340" s="1">
        <v>44046</v>
      </c>
      <c r="M1340">
        <v>48</v>
      </c>
      <c r="N1340">
        <v>18</v>
      </c>
    </row>
    <row r="1341" spans="1:14" x14ac:dyDescent="0.3">
      <c r="A1341" t="s">
        <v>20</v>
      </c>
      <c r="B1341" t="s">
        <v>90</v>
      </c>
      <c r="C1341" t="str">
        <f>VLOOKUP(Table1[[#This Row],[customer_ID]],'Company Names'!A:B,2,0)</f>
        <v>Bosco and Sons</v>
      </c>
      <c r="D1341">
        <v>5408072058</v>
      </c>
      <c r="E1341" s="1">
        <v>44313</v>
      </c>
      <c r="F1341" s="1">
        <v>44343</v>
      </c>
      <c r="G1341">
        <v>4286</v>
      </c>
      <c r="H1341">
        <v>1</v>
      </c>
      <c r="I1341" t="str">
        <f>IF(Table1[[#This Row],[disputed]]=1,"Yes","No")</f>
        <v>Yes</v>
      </c>
      <c r="J1341">
        <v>0</v>
      </c>
      <c r="K1341" t="str">
        <f>IF(Table1[[#This Row],[disputed]]=0, "no dispute", IF(Table1[[#This Row],[dispute_loss]]=0, "won","lost"))</f>
        <v>won</v>
      </c>
      <c r="L1341" s="1">
        <v>44365</v>
      </c>
      <c r="M1341">
        <v>52</v>
      </c>
      <c r="N1341">
        <v>22</v>
      </c>
    </row>
    <row r="1342" spans="1:14" x14ac:dyDescent="0.3">
      <c r="A1342" t="s">
        <v>13</v>
      </c>
      <c r="B1342" t="s">
        <v>75</v>
      </c>
      <c r="C1342" t="str">
        <f>VLOOKUP(Table1[[#This Row],[customer_ID]],'Company Names'!A:B,2,0)</f>
        <v>Metz, Gottlieb and Effertz</v>
      </c>
      <c r="D1342">
        <v>5338397427</v>
      </c>
      <c r="E1342" s="1">
        <v>44208</v>
      </c>
      <c r="F1342" s="1">
        <v>44238</v>
      </c>
      <c r="G1342">
        <v>6561</v>
      </c>
      <c r="H1342">
        <v>1</v>
      </c>
      <c r="I1342" t="str">
        <f>IF(Table1[[#This Row],[disputed]]=1,"Yes","No")</f>
        <v>Yes</v>
      </c>
      <c r="J1342">
        <v>0</v>
      </c>
      <c r="K1342" t="str">
        <f>IF(Table1[[#This Row],[disputed]]=0, "no dispute", IF(Table1[[#This Row],[dispute_loss]]=0, "won","lost"))</f>
        <v>won</v>
      </c>
      <c r="L1342" s="1">
        <v>44247</v>
      </c>
      <c r="M1342">
        <v>39</v>
      </c>
      <c r="N1342">
        <v>9</v>
      </c>
    </row>
    <row r="1343" spans="1:14" x14ac:dyDescent="0.3">
      <c r="A1343" t="s">
        <v>22</v>
      </c>
      <c r="B1343" t="s">
        <v>58</v>
      </c>
      <c r="C1343" t="str">
        <f>VLOOKUP(Table1[[#This Row],[customer_ID]],'Company Names'!A:B,2,0)</f>
        <v>Bashirian Inc</v>
      </c>
      <c r="D1343">
        <v>5417879278</v>
      </c>
      <c r="E1343" s="1">
        <v>43928</v>
      </c>
      <c r="F1343" s="1">
        <v>43958</v>
      </c>
      <c r="G1343">
        <v>3708</v>
      </c>
      <c r="H1343">
        <v>1</v>
      </c>
      <c r="I1343" t="str">
        <f>IF(Table1[[#This Row],[disputed]]=1,"Yes","No")</f>
        <v>Yes</v>
      </c>
      <c r="J1343">
        <v>0</v>
      </c>
      <c r="K1343" t="str">
        <f>IF(Table1[[#This Row],[disputed]]=0, "no dispute", IF(Table1[[#This Row],[dispute_loss]]=0, "won","lost"))</f>
        <v>won</v>
      </c>
      <c r="L1343" s="1">
        <v>43963</v>
      </c>
      <c r="M1343">
        <v>35</v>
      </c>
      <c r="N1343">
        <v>5</v>
      </c>
    </row>
    <row r="1344" spans="1:14" x14ac:dyDescent="0.3">
      <c r="A1344" t="s">
        <v>20</v>
      </c>
      <c r="B1344" t="s">
        <v>21</v>
      </c>
      <c r="C1344" t="str">
        <f>VLOOKUP(Table1[[#This Row],[customer_ID]],'Company Names'!A:B,2,0)</f>
        <v>Turner and Sons</v>
      </c>
      <c r="D1344">
        <v>5419865968</v>
      </c>
      <c r="E1344" s="1">
        <v>44419</v>
      </c>
      <c r="F1344" s="1">
        <v>44449</v>
      </c>
      <c r="G1344">
        <v>6283</v>
      </c>
      <c r="H1344">
        <v>0</v>
      </c>
      <c r="I1344" t="str">
        <f>IF(Table1[[#This Row],[disputed]]=1,"Yes","No")</f>
        <v>No</v>
      </c>
      <c r="J1344">
        <v>0</v>
      </c>
      <c r="K1344" t="str">
        <f>IF(Table1[[#This Row],[disputed]]=0, "no dispute", IF(Table1[[#This Row],[dispute_loss]]=0, "won","lost"))</f>
        <v>no dispute</v>
      </c>
      <c r="L1344" s="1">
        <v>44446</v>
      </c>
      <c r="M1344">
        <v>27</v>
      </c>
      <c r="N1344">
        <v>0</v>
      </c>
    </row>
    <row r="1345" spans="1:14" x14ac:dyDescent="0.3">
      <c r="A1345" t="s">
        <v>22</v>
      </c>
      <c r="B1345" t="s">
        <v>58</v>
      </c>
      <c r="C1345" t="str">
        <f>VLOOKUP(Table1[[#This Row],[customer_ID]],'Company Names'!A:B,2,0)</f>
        <v>Bashirian Inc</v>
      </c>
      <c r="D1345">
        <v>5420077969</v>
      </c>
      <c r="E1345" s="1">
        <v>44352</v>
      </c>
      <c r="F1345" s="1">
        <v>44382</v>
      </c>
      <c r="G1345">
        <v>3436</v>
      </c>
      <c r="H1345">
        <v>0</v>
      </c>
      <c r="I1345" t="str">
        <f>IF(Table1[[#This Row],[disputed]]=1,"Yes","No")</f>
        <v>No</v>
      </c>
      <c r="J1345">
        <v>0</v>
      </c>
      <c r="K1345" t="str">
        <f>IF(Table1[[#This Row],[disputed]]=0, "no dispute", IF(Table1[[#This Row],[dispute_loss]]=0, "won","lost"))</f>
        <v>no dispute</v>
      </c>
      <c r="L1345" s="1">
        <v>44368</v>
      </c>
      <c r="M1345">
        <v>16</v>
      </c>
      <c r="N1345">
        <v>0</v>
      </c>
    </row>
    <row r="1346" spans="1:14" x14ac:dyDescent="0.3">
      <c r="A1346" t="s">
        <v>11</v>
      </c>
      <c r="B1346" t="s">
        <v>55</v>
      </c>
      <c r="C1346" t="str">
        <f>VLOOKUP(Table1[[#This Row],[customer_ID]],'Company Names'!A:B,2,0)</f>
        <v>Gleichner - Turner</v>
      </c>
      <c r="D1346">
        <v>5423618299</v>
      </c>
      <c r="E1346" s="1">
        <v>44275</v>
      </c>
      <c r="F1346" s="1">
        <v>44305</v>
      </c>
      <c r="G1346">
        <v>8159</v>
      </c>
      <c r="H1346">
        <v>0</v>
      </c>
      <c r="I1346" t="str">
        <f>IF(Table1[[#This Row],[disputed]]=1,"Yes","No")</f>
        <v>No</v>
      </c>
      <c r="J1346">
        <v>0</v>
      </c>
      <c r="K1346" t="str">
        <f>IF(Table1[[#This Row],[disputed]]=0, "no dispute", IF(Table1[[#This Row],[dispute_loss]]=0, "won","lost"))</f>
        <v>no dispute</v>
      </c>
      <c r="L1346" s="1">
        <v>44314</v>
      </c>
      <c r="M1346">
        <v>39</v>
      </c>
      <c r="N1346">
        <v>9</v>
      </c>
    </row>
    <row r="1347" spans="1:14" x14ac:dyDescent="0.3">
      <c r="A1347" t="s">
        <v>11</v>
      </c>
      <c r="B1347" t="s">
        <v>114</v>
      </c>
      <c r="C1347" t="str">
        <f>VLOOKUP(Table1[[#This Row],[customer_ID]],'Company Names'!A:B,2,0)</f>
        <v>Davis and Sons</v>
      </c>
      <c r="D1347">
        <v>5433217651</v>
      </c>
      <c r="E1347" s="1">
        <v>44490</v>
      </c>
      <c r="F1347" s="1">
        <v>44520</v>
      </c>
      <c r="G1347">
        <v>7859</v>
      </c>
      <c r="H1347">
        <v>0</v>
      </c>
      <c r="I1347" t="str">
        <f>IF(Table1[[#This Row],[disputed]]=1,"Yes","No")</f>
        <v>No</v>
      </c>
      <c r="J1347">
        <v>0</v>
      </c>
      <c r="K1347" t="str">
        <f>IF(Table1[[#This Row],[disputed]]=0, "no dispute", IF(Table1[[#This Row],[dispute_loss]]=0, "won","lost"))</f>
        <v>no dispute</v>
      </c>
      <c r="L1347" s="1">
        <v>44513</v>
      </c>
      <c r="M1347">
        <v>23</v>
      </c>
      <c r="N1347">
        <v>0</v>
      </c>
    </row>
    <row r="1348" spans="1:14" x14ac:dyDescent="0.3">
      <c r="A1348" t="s">
        <v>22</v>
      </c>
      <c r="B1348" t="s">
        <v>103</v>
      </c>
      <c r="C1348" t="str">
        <f>VLOOKUP(Table1[[#This Row],[customer_ID]],'Company Names'!A:B,2,0)</f>
        <v>Bernier - Mueller</v>
      </c>
      <c r="D1348">
        <v>5437619752</v>
      </c>
      <c r="E1348" s="1">
        <v>44382</v>
      </c>
      <c r="F1348" s="1">
        <v>44412</v>
      </c>
      <c r="G1348">
        <v>6985</v>
      </c>
      <c r="H1348">
        <v>0</v>
      </c>
      <c r="I1348" t="str">
        <f>IF(Table1[[#This Row],[disputed]]=1,"Yes","No")</f>
        <v>No</v>
      </c>
      <c r="J1348">
        <v>0</v>
      </c>
      <c r="K1348" t="str">
        <f>IF(Table1[[#This Row],[disputed]]=0, "no dispute", IF(Table1[[#This Row],[dispute_loss]]=0, "won","lost"))</f>
        <v>no dispute</v>
      </c>
      <c r="L1348" s="1">
        <v>44414</v>
      </c>
      <c r="M1348">
        <v>32</v>
      </c>
      <c r="N1348">
        <v>2</v>
      </c>
    </row>
    <row r="1349" spans="1:14" x14ac:dyDescent="0.3">
      <c r="A1349" t="s">
        <v>13</v>
      </c>
      <c r="B1349" t="s">
        <v>16</v>
      </c>
      <c r="C1349" t="str">
        <f>VLOOKUP(Table1[[#This Row],[customer_ID]],'Company Names'!A:B,2,0)</f>
        <v>Bruen - Crooks</v>
      </c>
      <c r="D1349">
        <v>5439908314</v>
      </c>
      <c r="E1349" s="1">
        <v>44333</v>
      </c>
      <c r="F1349" s="1">
        <v>44363</v>
      </c>
      <c r="G1349">
        <v>7098</v>
      </c>
      <c r="H1349">
        <v>0</v>
      </c>
      <c r="I1349" t="str">
        <f>IF(Table1[[#This Row],[disputed]]=1,"Yes","No")</f>
        <v>No</v>
      </c>
      <c r="J1349">
        <v>0</v>
      </c>
      <c r="K1349" t="str">
        <f>IF(Table1[[#This Row],[disputed]]=0, "no dispute", IF(Table1[[#This Row],[dispute_loss]]=0, "won","lost"))</f>
        <v>no dispute</v>
      </c>
      <c r="L1349" s="1">
        <v>44370</v>
      </c>
      <c r="M1349">
        <v>37</v>
      </c>
      <c r="N1349">
        <v>7</v>
      </c>
    </row>
    <row r="1350" spans="1:14" x14ac:dyDescent="0.3">
      <c r="A1350" t="s">
        <v>13</v>
      </c>
      <c r="B1350" t="s">
        <v>62</v>
      </c>
      <c r="C1350" t="str">
        <f>VLOOKUP(Table1[[#This Row],[customer_ID]],'Company Names'!A:B,2,0)</f>
        <v>Bosco, Gutkowski and Strosin</v>
      </c>
      <c r="D1350">
        <v>5445841992</v>
      </c>
      <c r="E1350" s="1">
        <v>44490</v>
      </c>
      <c r="F1350" s="1">
        <v>44520</v>
      </c>
      <c r="G1350">
        <v>9742</v>
      </c>
      <c r="H1350">
        <v>1</v>
      </c>
      <c r="I1350" t="str">
        <f>IF(Table1[[#This Row],[disputed]]=1,"Yes","No")</f>
        <v>Yes</v>
      </c>
      <c r="J1350">
        <v>1</v>
      </c>
      <c r="K1350" t="str">
        <f>IF(Table1[[#This Row],[disputed]]=0, "no dispute", IF(Table1[[#This Row],[dispute_loss]]=0, "won","lost"))</f>
        <v>lost</v>
      </c>
      <c r="L1350" s="1">
        <v>44514</v>
      </c>
      <c r="M1350">
        <v>24</v>
      </c>
      <c r="N1350">
        <v>0</v>
      </c>
    </row>
    <row r="1351" spans="1:14" x14ac:dyDescent="0.3">
      <c r="A1351" t="s">
        <v>13</v>
      </c>
      <c r="B1351" t="s">
        <v>59</v>
      </c>
      <c r="C1351" t="str">
        <f>VLOOKUP(Table1[[#This Row],[customer_ID]],'Company Names'!A:B,2,0)</f>
        <v>Hane - Gleichner</v>
      </c>
      <c r="D1351">
        <v>769617971</v>
      </c>
      <c r="E1351" s="1">
        <v>44213</v>
      </c>
      <c r="F1351" s="1">
        <v>44243</v>
      </c>
      <c r="G1351">
        <v>8627</v>
      </c>
      <c r="H1351">
        <v>1</v>
      </c>
      <c r="I1351" t="str">
        <f>IF(Table1[[#This Row],[disputed]]=1,"Yes","No")</f>
        <v>Yes</v>
      </c>
      <c r="J1351">
        <v>1</v>
      </c>
      <c r="K1351" t="str">
        <f>IF(Table1[[#This Row],[disputed]]=0, "no dispute", IF(Table1[[#This Row],[dispute_loss]]=0, "won","lost"))</f>
        <v>lost</v>
      </c>
      <c r="L1351" s="1">
        <v>44255</v>
      </c>
      <c r="M1351">
        <v>42</v>
      </c>
      <c r="N1351">
        <v>12</v>
      </c>
    </row>
    <row r="1352" spans="1:14" x14ac:dyDescent="0.3">
      <c r="A1352" t="s">
        <v>11</v>
      </c>
      <c r="B1352" t="s">
        <v>39</v>
      </c>
      <c r="C1352" t="str">
        <f>VLOOKUP(Table1[[#This Row],[customer_ID]],'Company Names'!A:B,2,0)</f>
        <v>Schmitt Inc</v>
      </c>
      <c r="D1352">
        <v>5453381490</v>
      </c>
      <c r="E1352" s="1">
        <v>44357</v>
      </c>
      <c r="F1352" s="1">
        <v>44387</v>
      </c>
      <c r="G1352">
        <v>6264</v>
      </c>
      <c r="H1352">
        <v>0</v>
      </c>
      <c r="I1352" t="str">
        <f>IF(Table1[[#This Row],[disputed]]=1,"Yes","No")</f>
        <v>No</v>
      </c>
      <c r="J1352">
        <v>0</v>
      </c>
      <c r="K1352" t="str">
        <f>IF(Table1[[#This Row],[disputed]]=0, "no dispute", IF(Table1[[#This Row],[dispute_loss]]=0, "won","lost"))</f>
        <v>no dispute</v>
      </c>
      <c r="L1352" s="1">
        <v>44391</v>
      </c>
      <c r="M1352">
        <v>34</v>
      </c>
      <c r="N1352">
        <v>4</v>
      </c>
    </row>
    <row r="1353" spans="1:14" x14ac:dyDescent="0.3">
      <c r="A1353" t="s">
        <v>22</v>
      </c>
      <c r="B1353" t="s">
        <v>99</v>
      </c>
      <c r="C1353" t="str">
        <f>VLOOKUP(Table1[[#This Row],[customer_ID]],'Company Names'!A:B,2,0)</f>
        <v>Durgan - Hamill</v>
      </c>
      <c r="D1353">
        <v>5454474839</v>
      </c>
      <c r="E1353" s="1">
        <v>44073</v>
      </c>
      <c r="F1353" s="1">
        <v>44103</v>
      </c>
      <c r="G1353">
        <v>10051</v>
      </c>
      <c r="H1353">
        <v>0</v>
      </c>
      <c r="I1353" t="str">
        <f>IF(Table1[[#This Row],[disputed]]=1,"Yes","No")</f>
        <v>No</v>
      </c>
      <c r="J1353">
        <v>0</v>
      </c>
      <c r="K1353" t="str">
        <f>IF(Table1[[#This Row],[disputed]]=0, "no dispute", IF(Table1[[#This Row],[dispute_loss]]=0, "won","lost"))</f>
        <v>no dispute</v>
      </c>
      <c r="L1353" s="1">
        <v>44100</v>
      </c>
      <c r="M1353">
        <v>27</v>
      </c>
      <c r="N1353">
        <v>0</v>
      </c>
    </row>
    <row r="1354" spans="1:14" x14ac:dyDescent="0.3">
      <c r="A1354" t="s">
        <v>11</v>
      </c>
      <c r="B1354" t="s">
        <v>15</v>
      </c>
      <c r="C1354" t="str">
        <f>VLOOKUP(Table1[[#This Row],[customer_ID]],'Company Names'!A:B,2,0)</f>
        <v>Spencer - Purdy</v>
      </c>
      <c r="D1354">
        <v>5458519467</v>
      </c>
      <c r="E1354" s="1">
        <v>43953</v>
      </c>
      <c r="F1354" s="1">
        <v>43983</v>
      </c>
      <c r="G1354">
        <v>7362</v>
      </c>
      <c r="H1354">
        <v>0</v>
      </c>
      <c r="I1354" t="str">
        <f>IF(Table1[[#This Row],[disputed]]=1,"Yes","No")</f>
        <v>No</v>
      </c>
      <c r="J1354">
        <v>0</v>
      </c>
      <c r="K1354" t="str">
        <f>IF(Table1[[#This Row],[disputed]]=0, "no dispute", IF(Table1[[#This Row],[dispute_loss]]=0, "won","lost"))</f>
        <v>no dispute</v>
      </c>
      <c r="L1354" s="1">
        <v>43958</v>
      </c>
      <c r="M1354">
        <v>5</v>
      </c>
      <c r="N1354">
        <v>0</v>
      </c>
    </row>
    <row r="1355" spans="1:14" x14ac:dyDescent="0.3">
      <c r="A1355" t="s">
        <v>11</v>
      </c>
      <c r="B1355" t="s">
        <v>31</v>
      </c>
      <c r="C1355" t="str">
        <f>VLOOKUP(Table1[[#This Row],[customer_ID]],'Company Names'!A:B,2,0)</f>
        <v>McGlynn, Rutherford and Schiller</v>
      </c>
      <c r="D1355">
        <v>5464873037</v>
      </c>
      <c r="E1355" s="1">
        <v>44436</v>
      </c>
      <c r="F1355" s="1">
        <v>44466</v>
      </c>
      <c r="G1355">
        <v>9883</v>
      </c>
      <c r="H1355">
        <v>0</v>
      </c>
      <c r="I1355" t="str">
        <f>IF(Table1[[#This Row],[disputed]]=1,"Yes","No")</f>
        <v>No</v>
      </c>
      <c r="J1355">
        <v>0</v>
      </c>
      <c r="K1355" t="str">
        <f>IF(Table1[[#This Row],[disputed]]=0, "no dispute", IF(Table1[[#This Row],[dispute_loss]]=0, "won","lost"))</f>
        <v>no dispute</v>
      </c>
      <c r="L1355" s="1">
        <v>44439</v>
      </c>
      <c r="M1355">
        <v>3</v>
      </c>
      <c r="N1355">
        <v>0</v>
      </c>
    </row>
    <row r="1356" spans="1:14" x14ac:dyDescent="0.3">
      <c r="A1356" t="s">
        <v>13</v>
      </c>
      <c r="B1356" t="s">
        <v>70</v>
      </c>
      <c r="C1356" t="str">
        <f>VLOOKUP(Table1[[#This Row],[customer_ID]],'Company Names'!A:B,2,0)</f>
        <v>Gutkowski, Koch and Gleason</v>
      </c>
      <c r="D1356">
        <v>5471402464</v>
      </c>
      <c r="E1356" s="1">
        <v>44205</v>
      </c>
      <c r="F1356" s="1">
        <v>44235</v>
      </c>
      <c r="G1356">
        <v>5120</v>
      </c>
      <c r="H1356">
        <v>0</v>
      </c>
      <c r="I1356" t="str">
        <f>IF(Table1[[#This Row],[disputed]]=1,"Yes","No")</f>
        <v>No</v>
      </c>
      <c r="J1356">
        <v>0</v>
      </c>
      <c r="K1356" t="str">
        <f>IF(Table1[[#This Row],[disputed]]=0, "no dispute", IF(Table1[[#This Row],[dispute_loss]]=0, "won","lost"))</f>
        <v>no dispute</v>
      </c>
      <c r="L1356" s="1">
        <v>44220</v>
      </c>
      <c r="M1356">
        <v>15</v>
      </c>
      <c r="N1356">
        <v>0</v>
      </c>
    </row>
    <row r="1357" spans="1:14" x14ac:dyDescent="0.3">
      <c r="A1357" t="s">
        <v>13</v>
      </c>
      <c r="B1357" t="s">
        <v>84</v>
      </c>
      <c r="C1357" t="str">
        <f>VLOOKUP(Table1[[#This Row],[customer_ID]],'Company Names'!A:B,2,0)</f>
        <v>Schultz, Wiegand and Kling</v>
      </c>
      <c r="D1357">
        <v>5473678800</v>
      </c>
      <c r="E1357" s="1">
        <v>44444</v>
      </c>
      <c r="F1357" s="1">
        <v>44474</v>
      </c>
      <c r="G1357">
        <v>7029</v>
      </c>
      <c r="H1357">
        <v>0</v>
      </c>
      <c r="I1357" t="str">
        <f>IF(Table1[[#This Row],[disputed]]=1,"Yes","No")</f>
        <v>No</v>
      </c>
      <c r="J1357">
        <v>0</v>
      </c>
      <c r="K1357" t="str">
        <f>IF(Table1[[#This Row],[disputed]]=0, "no dispute", IF(Table1[[#This Row],[dispute_loss]]=0, "won","lost"))</f>
        <v>no dispute</v>
      </c>
      <c r="L1357" s="1">
        <v>44467</v>
      </c>
      <c r="M1357">
        <v>23</v>
      </c>
      <c r="N1357">
        <v>0</v>
      </c>
    </row>
    <row r="1358" spans="1:14" x14ac:dyDescent="0.3">
      <c r="A1358" t="s">
        <v>13</v>
      </c>
      <c r="B1358" t="s">
        <v>35</v>
      </c>
      <c r="C1358" t="str">
        <f>VLOOKUP(Table1[[#This Row],[customer_ID]],'Company Names'!A:B,2,0)</f>
        <v>Ebert Group</v>
      </c>
      <c r="D1358">
        <v>5480294344</v>
      </c>
      <c r="E1358" s="1">
        <v>44105</v>
      </c>
      <c r="F1358" s="1">
        <v>44135</v>
      </c>
      <c r="G1358">
        <v>7456</v>
      </c>
      <c r="H1358">
        <v>0</v>
      </c>
      <c r="I1358" t="str">
        <f>IF(Table1[[#This Row],[disputed]]=1,"Yes","No")</f>
        <v>No</v>
      </c>
      <c r="J1358">
        <v>0</v>
      </c>
      <c r="K1358" t="str">
        <f>IF(Table1[[#This Row],[disputed]]=0, "no dispute", IF(Table1[[#This Row],[dispute_loss]]=0, "won","lost"))</f>
        <v>no dispute</v>
      </c>
      <c r="L1358" s="1">
        <v>44124</v>
      </c>
      <c r="M1358">
        <v>19</v>
      </c>
      <c r="N1358">
        <v>0</v>
      </c>
    </row>
    <row r="1359" spans="1:14" x14ac:dyDescent="0.3">
      <c r="A1359" t="s">
        <v>22</v>
      </c>
      <c r="B1359" t="s">
        <v>24</v>
      </c>
      <c r="C1359" t="str">
        <f>VLOOKUP(Table1[[#This Row],[customer_ID]],'Company Names'!A:B,2,0)</f>
        <v>Turcotte, Wolff and Lynch</v>
      </c>
      <c r="D1359">
        <v>5485299924</v>
      </c>
      <c r="E1359" s="1">
        <v>44137</v>
      </c>
      <c r="F1359" s="1">
        <v>44167</v>
      </c>
      <c r="G1359">
        <v>7447</v>
      </c>
      <c r="H1359">
        <v>0</v>
      </c>
      <c r="I1359" t="str">
        <f>IF(Table1[[#This Row],[disputed]]=1,"Yes","No")</f>
        <v>No</v>
      </c>
      <c r="J1359">
        <v>0</v>
      </c>
      <c r="K1359" t="str">
        <f>IF(Table1[[#This Row],[disputed]]=0, "no dispute", IF(Table1[[#This Row],[dispute_loss]]=0, "won","lost"))</f>
        <v>no dispute</v>
      </c>
      <c r="L1359" s="1">
        <v>44182</v>
      </c>
      <c r="M1359">
        <v>45</v>
      </c>
      <c r="N1359">
        <v>15</v>
      </c>
    </row>
    <row r="1360" spans="1:14" x14ac:dyDescent="0.3">
      <c r="A1360" t="s">
        <v>13</v>
      </c>
      <c r="B1360" t="s">
        <v>59</v>
      </c>
      <c r="C1360" t="str">
        <f>VLOOKUP(Table1[[#This Row],[customer_ID]],'Company Names'!A:B,2,0)</f>
        <v>Hane - Gleichner</v>
      </c>
      <c r="D1360">
        <v>4403696251</v>
      </c>
      <c r="E1360" s="1">
        <v>44220</v>
      </c>
      <c r="F1360" s="1">
        <v>44250</v>
      </c>
      <c r="G1360">
        <v>8137</v>
      </c>
      <c r="H1360">
        <v>1</v>
      </c>
      <c r="I1360" t="str">
        <f>IF(Table1[[#This Row],[disputed]]=1,"Yes","No")</f>
        <v>Yes</v>
      </c>
      <c r="J1360">
        <v>0</v>
      </c>
      <c r="K1360" t="str">
        <f>IF(Table1[[#This Row],[disputed]]=0, "no dispute", IF(Table1[[#This Row],[dispute_loss]]=0, "won","lost"))</f>
        <v>won</v>
      </c>
      <c r="L1360" s="1">
        <v>44269</v>
      </c>
      <c r="M1360">
        <v>49</v>
      </c>
      <c r="N1360">
        <v>19</v>
      </c>
    </row>
    <row r="1361" spans="1:14" x14ac:dyDescent="0.3">
      <c r="A1361" t="s">
        <v>13</v>
      </c>
      <c r="B1361" t="s">
        <v>59</v>
      </c>
      <c r="C1361" t="str">
        <f>VLOOKUP(Table1[[#This Row],[customer_ID]],'Company Names'!A:B,2,0)</f>
        <v>Hane - Gleichner</v>
      </c>
      <c r="D1361">
        <v>5506147573</v>
      </c>
      <c r="E1361" s="1">
        <v>44471</v>
      </c>
      <c r="F1361" s="1">
        <v>44501</v>
      </c>
      <c r="G1361">
        <v>8431</v>
      </c>
      <c r="H1361">
        <v>0</v>
      </c>
      <c r="I1361" t="str">
        <f>IF(Table1[[#This Row],[disputed]]=1,"Yes","No")</f>
        <v>No</v>
      </c>
      <c r="J1361">
        <v>0</v>
      </c>
      <c r="K1361" t="str">
        <f>IF(Table1[[#This Row],[disputed]]=0, "no dispute", IF(Table1[[#This Row],[dispute_loss]]=0, "won","lost"))</f>
        <v>no dispute</v>
      </c>
      <c r="L1361" s="1">
        <v>44495</v>
      </c>
      <c r="M1361">
        <v>24</v>
      </c>
      <c r="N1361">
        <v>0</v>
      </c>
    </row>
    <row r="1362" spans="1:14" x14ac:dyDescent="0.3">
      <c r="A1362" t="s">
        <v>13</v>
      </c>
      <c r="B1362" t="s">
        <v>32</v>
      </c>
      <c r="C1362" t="str">
        <f>VLOOKUP(Table1[[#This Row],[customer_ID]],'Company Names'!A:B,2,0)</f>
        <v>Nolan Group</v>
      </c>
      <c r="D1362">
        <v>7900770</v>
      </c>
      <c r="E1362" s="1">
        <v>44222</v>
      </c>
      <c r="F1362" s="1">
        <v>44252</v>
      </c>
      <c r="G1362">
        <v>6174</v>
      </c>
      <c r="H1362">
        <v>1</v>
      </c>
      <c r="I1362" t="str">
        <f>IF(Table1[[#This Row],[disputed]]=1,"Yes","No")</f>
        <v>Yes</v>
      </c>
      <c r="J1362">
        <v>0</v>
      </c>
      <c r="K1362" t="str">
        <f>IF(Table1[[#This Row],[disputed]]=0, "no dispute", IF(Table1[[#This Row],[dispute_loss]]=0, "won","lost"))</f>
        <v>won</v>
      </c>
      <c r="L1362" s="1">
        <v>44258</v>
      </c>
      <c r="M1362">
        <v>36</v>
      </c>
      <c r="N1362">
        <v>6</v>
      </c>
    </row>
    <row r="1363" spans="1:14" x14ac:dyDescent="0.3">
      <c r="A1363" t="s">
        <v>22</v>
      </c>
      <c r="B1363" t="s">
        <v>36</v>
      </c>
      <c r="C1363" t="str">
        <f>VLOOKUP(Table1[[#This Row],[customer_ID]],'Company Names'!A:B,2,0)</f>
        <v>Sawayn - Johnson</v>
      </c>
      <c r="D1363">
        <v>5510823569</v>
      </c>
      <c r="E1363" s="1">
        <v>43932</v>
      </c>
      <c r="F1363" s="1">
        <v>43962</v>
      </c>
      <c r="G1363">
        <v>3006</v>
      </c>
      <c r="H1363">
        <v>0</v>
      </c>
      <c r="I1363" t="str">
        <f>IF(Table1[[#This Row],[disputed]]=1,"Yes","No")</f>
        <v>No</v>
      </c>
      <c r="J1363">
        <v>0</v>
      </c>
      <c r="K1363" t="str">
        <f>IF(Table1[[#This Row],[disputed]]=0, "no dispute", IF(Table1[[#This Row],[dispute_loss]]=0, "won","lost"))</f>
        <v>no dispute</v>
      </c>
      <c r="L1363" s="1">
        <v>43968</v>
      </c>
      <c r="M1363">
        <v>36</v>
      </c>
      <c r="N1363">
        <v>6</v>
      </c>
    </row>
    <row r="1364" spans="1:14" x14ac:dyDescent="0.3">
      <c r="A1364" t="s">
        <v>22</v>
      </c>
      <c r="B1364" t="s">
        <v>99</v>
      </c>
      <c r="C1364" t="str">
        <f>VLOOKUP(Table1[[#This Row],[customer_ID]],'Company Names'!A:B,2,0)</f>
        <v>Durgan - Hamill</v>
      </c>
      <c r="D1364">
        <v>5516916159</v>
      </c>
      <c r="E1364" s="1">
        <v>44219</v>
      </c>
      <c r="F1364" s="1">
        <v>44249</v>
      </c>
      <c r="G1364">
        <v>8332</v>
      </c>
      <c r="H1364">
        <v>0</v>
      </c>
      <c r="I1364" t="str">
        <f>IF(Table1[[#This Row],[disputed]]=1,"Yes","No")</f>
        <v>No</v>
      </c>
      <c r="J1364">
        <v>0</v>
      </c>
      <c r="K1364" t="str">
        <f>IF(Table1[[#This Row],[disputed]]=0, "no dispute", IF(Table1[[#This Row],[dispute_loss]]=0, "won","lost"))</f>
        <v>no dispute</v>
      </c>
      <c r="L1364" s="1">
        <v>44233</v>
      </c>
      <c r="M1364">
        <v>14</v>
      </c>
      <c r="N1364">
        <v>0</v>
      </c>
    </row>
    <row r="1365" spans="1:14" x14ac:dyDescent="0.3">
      <c r="A1365" t="s">
        <v>22</v>
      </c>
      <c r="B1365" t="s">
        <v>88</v>
      </c>
      <c r="C1365" t="str">
        <f>VLOOKUP(Table1[[#This Row],[customer_ID]],'Company Names'!A:B,2,0)</f>
        <v>Rohan - Carroll</v>
      </c>
      <c r="D1365">
        <v>5519301828</v>
      </c>
      <c r="E1365" s="1">
        <v>43860</v>
      </c>
      <c r="F1365" s="1">
        <v>43890</v>
      </c>
      <c r="G1365">
        <v>5934</v>
      </c>
      <c r="H1365">
        <v>1</v>
      </c>
      <c r="I1365" t="str">
        <f>IF(Table1[[#This Row],[disputed]]=1,"Yes","No")</f>
        <v>Yes</v>
      </c>
      <c r="J1365">
        <v>0</v>
      </c>
      <c r="K1365" t="str">
        <f>IF(Table1[[#This Row],[disputed]]=0, "no dispute", IF(Table1[[#This Row],[dispute_loss]]=0, "won","lost"))</f>
        <v>won</v>
      </c>
      <c r="L1365" s="1">
        <v>43911</v>
      </c>
      <c r="M1365">
        <v>51</v>
      </c>
      <c r="N1365">
        <v>21</v>
      </c>
    </row>
    <row r="1366" spans="1:14" x14ac:dyDescent="0.3">
      <c r="A1366" t="s">
        <v>13</v>
      </c>
      <c r="B1366" t="s">
        <v>62</v>
      </c>
      <c r="C1366" t="str">
        <f>VLOOKUP(Table1[[#This Row],[customer_ID]],'Company Names'!A:B,2,0)</f>
        <v>Bosco, Gutkowski and Strosin</v>
      </c>
      <c r="D1366">
        <v>5531824498</v>
      </c>
      <c r="E1366" s="1">
        <v>44141</v>
      </c>
      <c r="F1366" s="1">
        <v>44171</v>
      </c>
      <c r="G1366">
        <v>9558</v>
      </c>
      <c r="H1366">
        <v>0</v>
      </c>
      <c r="I1366" t="str">
        <f>IF(Table1[[#This Row],[disputed]]=1,"Yes","No")</f>
        <v>No</v>
      </c>
      <c r="J1366">
        <v>0</v>
      </c>
      <c r="K1366" t="str">
        <f>IF(Table1[[#This Row],[disputed]]=0, "no dispute", IF(Table1[[#This Row],[dispute_loss]]=0, "won","lost"))</f>
        <v>no dispute</v>
      </c>
      <c r="L1366" s="1">
        <v>44171</v>
      </c>
      <c r="M1366">
        <v>30</v>
      </c>
      <c r="N1366">
        <v>0</v>
      </c>
    </row>
    <row r="1367" spans="1:14" x14ac:dyDescent="0.3">
      <c r="A1367" t="s">
        <v>11</v>
      </c>
      <c r="B1367" t="s">
        <v>39</v>
      </c>
      <c r="C1367" t="str">
        <f>VLOOKUP(Table1[[#This Row],[customer_ID]],'Company Names'!A:B,2,0)</f>
        <v>Schmitt Inc</v>
      </c>
      <c r="D1367">
        <v>5535719066</v>
      </c>
      <c r="E1367" s="1">
        <v>44160</v>
      </c>
      <c r="F1367" s="1">
        <v>44190</v>
      </c>
      <c r="G1367">
        <v>4600</v>
      </c>
      <c r="H1367">
        <v>0</v>
      </c>
      <c r="I1367" t="str">
        <f>IF(Table1[[#This Row],[disputed]]=1,"Yes","No")</f>
        <v>No</v>
      </c>
      <c r="J1367">
        <v>0</v>
      </c>
      <c r="K1367" t="str">
        <f>IF(Table1[[#This Row],[disputed]]=0, "no dispute", IF(Table1[[#This Row],[dispute_loss]]=0, "won","lost"))</f>
        <v>no dispute</v>
      </c>
      <c r="L1367" s="1">
        <v>44185</v>
      </c>
      <c r="M1367">
        <v>25</v>
      </c>
      <c r="N1367">
        <v>0</v>
      </c>
    </row>
    <row r="1368" spans="1:14" x14ac:dyDescent="0.3">
      <c r="A1368" t="s">
        <v>13</v>
      </c>
      <c r="B1368" t="s">
        <v>51</v>
      </c>
      <c r="C1368" t="str">
        <f>VLOOKUP(Table1[[#This Row],[customer_ID]],'Company Names'!A:B,2,0)</f>
        <v>Kilback Inc</v>
      </c>
      <c r="D1368">
        <v>5536234391</v>
      </c>
      <c r="E1368" s="1">
        <v>44136</v>
      </c>
      <c r="F1368" s="1">
        <v>44166</v>
      </c>
      <c r="G1368">
        <v>6120</v>
      </c>
      <c r="H1368">
        <v>0</v>
      </c>
      <c r="I1368" t="str">
        <f>IF(Table1[[#This Row],[disputed]]=1,"Yes","No")</f>
        <v>No</v>
      </c>
      <c r="J1368">
        <v>0</v>
      </c>
      <c r="K1368" t="str">
        <f>IF(Table1[[#This Row],[disputed]]=0, "no dispute", IF(Table1[[#This Row],[dispute_loss]]=0, "won","lost"))</f>
        <v>no dispute</v>
      </c>
      <c r="L1368" s="1">
        <v>44175</v>
      </c>
      <c r="M1368">
        <v>39</v>
      </c>
      <c r="N1368">
        <v>9</v>
      </c>
    </row>
    <row r="1369" spans="1:14" x14ac:dyDescent="0.3">
      <c r="A1369" t="s">
        <v>11</v>
      </c>
      <c r="B1369" t="s">
        <v>45</v>
      </c>
      <c r="C1369" t="str">
        <f>VLOOKUP(Table1[[#This Row],[customer_ID]],'Company Names'!A:B,2,0)</f>
        <v>Bosco and Sons</v>
      </c>
      <c r="D1369">
        <v>5536610902</v>
      </c>
      <c r="E1369" s="1">
        <v>44376</v>
      </c>
      <c r="F1369" s="1">
        <v>44406</v>
      </c>
      <c r="G1369">
        <v>8997</v>
      </c>
      <c r="H1369">
        <v>1</v>
      </c>
      <c r="I1369" t="str">
        <f>IF(Table1[[#This Row],[disputed]]=1,"Yes","No")</f>
        <v>Yes</v>
      </c>
      <c r="J1369">
        <v>0</v>
      </c>
      <c r="K1369" t="str">
        <f>IF(Table1[[#This Row],[disputed]]=0, "no dispute", IF(Table1[[#This Row],[dispute_loss]]=0, "won","lost"))</f>
        <v>won</v>
      </c>
      <c r="L1369" s="1">
        <v>44409</v>
      </c>
      <c r="M1369">
        <v>33</v>
      </c>
      <c r="N1369">
        <v>3</v>
      </c>
    </row>
    <row r="1370" spans="1:14" x14ac:dyDescent="0.3">
      <c r="A1370" t="s">
        <v>22</v>
      </c>
      <c r="B1370" t="s">
        <v>103</v>
      </c>
      <c r="C1370" t="str">
        <f>VLOOKUP(Table1[[#This Row],[customer_ID]],'Company Names'!A:B,2,0)</f>
        <v>Bernier - Mueller</v>
      </c>
      <c r="D1370">
        <v>5539674578</v>
      </c>
      <c r="E1370" s="1">
        <v>44505</v>
      </c>
      <c r="F1370" s="1">
        <v>44535</v>
      </c>
      <c r="G1370">
        <v>4440</v>
      </c>
      <c r="H1370">
        <v>0</v>
      </c>
      <c r="I1370" t="str">
        <f>IF(Table1[[#This Row],[disputed]]=1,"Yes","No")</f>
        <v>No</v>
      </c>
      <c r="J1370">
        <v>0</v>
      </c>
      <c r="K1370" t="str">
        <f>IF(Table1[[#This Row],[disputed]]=0, "no dispute", IF(Table1[[#This Row],[dispute_loss]]=0, "won","lost"))</f>
        <v>no dispute</v>
      </c>
      <c r="L1370" s="1">
        <v>44532</v>
      </c>
      <c r="M1370">
        <v>27</v>
      </c>
      <c r="N1370">
        <v>0</v>
      </c>
    </row>
    <row r="1371" spans="1:14" x14ac:dyDescent="0.3">
      <c r="A1371" t="s">
        <v>17</v>
      </c>
      <c r="B1371" t="s">
        <v>28</v>
      </c>
      <c r="C1371" t="str">
        <f>VLOOKUP(Table1[[#This Row],[customer_ID]],'Company Names'!A:B,2,0)</f>
        <v>Halvorson and Sons</v>
      </c>
      <c r="D1371">
        <v>5551365805</v>
      </c>
      <c r="E1371" s="1">
        <v>44096</v>
      </c>
      <c r="F1371" s="1">
        <v>44126</v>
      </c>
      <c r="G1371">
        <v>9658</v>
      </c>
      <c r="H1371">
        <v>0</v>
      </c>
      <c r="I1371" t="str">
        <f>IF(Table1[[#This Row],[disputed]]=1,"Yes","No")</f>
        <v>No</v>
      </c>
      <c r="J1371">
        <v>0</v>
      </c>
      <c r="K1371" t="str">
        <f>IF(Table1[[#This Row],[disputed]]=0, "no dispute", IF(Table1[[#This Row],[dispute_loss]]=0, "won","lost"))</f>
        <v>no dispute</v>
      </c>
      <c r="L1371" s="1">
        <v>44111</v>
      </c>
      <c r="M1371">
        <v>15</v>
      </c>
      <c r="N1371">
        <v>0</v>
      </c>
    </row>
    <row r="1372" spans="1:14" x14ac:dyDescent="0.3">
      <c r="A1372" t="s">
        <v>13</v>
      </c>
      <c r="B1372" t="s">
        <v>106</v>
      </c>
      <c r="C1372" t="str">
        <f>VLOOKUP(Table1[[#This Row],[customer_ID]],'Company Names'!A:B,2,0)</f>
        <v>Leffler - Greenfelder</v>
      </c>
      <c r="D1372">
        <v>5554040283</v>
      </c>
      <c r="E1372" s="1">
        <v>44244</v>
      </c>
      <c r="F1372" s="1">
        <v>44274</v>
      </c>
      <c r="G1372">
        <v>5936</v>
      </c>
      <c r="H1372">
        <v>0</v>
      </c>
      <c r="I1372" t="str">
        <f>IF(Table1[[#This Row],[disputed]]=1,"Yes","No")</f>
        <v>No</v>
      </c>
      <c r="J1372">
        <v>0</v>
      </c>
      <c r="K1372" t="str">
        <f>IF(Table1[[#This Row],[disputed]]=0, "no dispute", IF(Table1[[#This Row],[dispute_loss]]=0, "won","lost"))</f>
        <v>no dispute</v>
      </c>
      <c r="L1372" s="1">
        <v>44285</v>
      </c>
      <c r="M1372">
        <v>41</v>
      </c>
      <c r="N1372">
        <v>11</v>
      </c>
    </row>
    <row r="1373" spans="1:14" x14ac:dyDescent="0.3">
      <c r="A1373" t="s">
        <v>17</v>
      </c>
      <c r="B1373" t="s">
        <v>18</v>
      </c>
      <c r="C1373" t="str">
        <f>VLOOKUP(Table1[[#This Row],[customer_ID]],'Company Names'!A:B,2,0)</f>
        <v>Gislason, Rice and Hilpert</v>
      </c>
      <c r="D1373">
        <v>5554804891</v>
      </c>
      <c r="E1373" s="1">
        <v>44429</v>
      </c>
      <c r="F1373" s="1">
        <v>44459</v>
      </c>
      <c r="G1373">
        <v>7724</v>
      </c>
      <c r="H1373">
        <v>0</v>
      </c>
      <c r="I1373" t="str">
        <f>IF(Table1[[#This Row],[disputed]]=1,"Yes","No")</f>
        <v>No</v>
      </c>
      <c r="J1373">
        <v>0</v>
      </c>
      <c r="K1373" t="str">
        <f>IF(Table1[[#This Row],[disputed]]=0, "no dispute", IF(Table1[[#This Row],[dispute_loss]]=0, "won","lost"))</f>
        <v>no dispute</v>
      </c>
      <c r="L1373" s="1">
        <v>44448</v>
      </c>
      <c r="M1373">
        <v>19</v>
      </c>
      <c r="N1373">
        <v>0</v>
      </c>
    </row>
    <row r="1374" spans="1:14" x14ac:dyDescent="0.3">
      <c r="A1374" t="s">
        <v>13</v>
      </c>
      <c r="B1374" t="s">
        <v>84</v>
      </c>
      <c r="C1374" t="str">
        <f>VLOOKUP(Table1[[#This Row],[customer_ID]],'Company Names'!A:B,2,0)</f>
        <v>Schultz, Wiegand and Kling</v>
      </c>
      <c r="D1374">
        <v>9071684141</v>
      </c>
      <c r="E1374" s="1">
        <v>44225</v>
      </c>
      <c r="F1374" s="1">
        <v>44255</v>
      </c>
      <c r="G1374">
        <v>10201</v>
      </c>
      <c r="H1374">
        <v>1</v>
      </c>
      <c r="I1374" t="str">
        <f>IF(Table1[[#This Row],[disputed]]=1,"Yes","No")</f>
        <v>Yes</v>
      </c>
      <c r="J1374">
        <v>0</v>
      </c>
      <c r="K1374" t="str">
        <f>IF(Table1[[#This Row],[disputed]]=0, "no dispute", IF(Table1[[#This Row],[dispute_loss]]=0, "won","lost"))</f>
        <v>won</v>
      </c>
      <c r="L1374" s="1">
        <v>44265</v>
      </c>
      <c r="M1374">
        <v>40</v>
      </c>
      <c r="N1374">
        <v>10</v>
      </c>
    </row>
    <row r="1375" spans="1:14" x14ac:dyDescent="0.3">
      <c r="A1375" t="s">
        <v>13</v>
      </c>
      <c r="B1375" t="s">
        <v>95</v>
      </c>
      <c r="C1375" t="str">
        <f>VLOOKUP(Table1[[#This Row],[customer_ID]],'Company Names'!A:B,2,0)</f>
        <v>Rempel - Morar</v>
      </c>
      <c r="D1375">
        <v>5570997637</v>
      </c>
      <c r="E1375" s="1">
        <v>43849</v>
      </c>
      <c r="F1375" s="1">
        <v>43879</v>
      </c>
      <c r="G1375">
        <v>4377</v>
      </c>
      <c r="H1375">
        <v>0</v>
      </c>
      <c r="I1375" t="str">
        <f>IF(Table1[[#This Row],[disputed]]=1,"Yes","No")</f>
        <v>No</v>
      </c>
      <c r="J1375">
        <v>0</v>
      </c>
      <c r="K1375" t="str">
        <f>IF(Table1[[#This Row],[disputed]]=0, "no dispute", IF(Table1[[#This Row],[dispute_loss]]=0, "won","lost"))</f>
        <v>no dispute</v>
      </c>
      <c r="L1375" s="1">
        <v>43890</v>
      </c>
      <c r="M1375">
        <v>41</v>
      </c>
      <c r="N1375">
        <v>11</v>
      </c>
    </row>
    <row r="1376" spans="1:14" x14ac:dyDescent="0.3">
      <c r="A1376" t="s">
        <v>13</v>
      </c>
      <c r="B1376" t="s">
        <v>66</v>
      </c>
      <c r="C1376" t="str">
        <f>VLOOKUP(Table1[[#This Row],[customer_ID]],'Company Names'!A:B,2,0)</f>
        <v>Bednar Group</v>
      </c>
      <c r="D1376">
        <v>5584045928</v>
      </c>
      <c r="E1376" s="1">
        <v>44068</v>
      </c>
      <c r="F1376" s="1">
        <v>44098</v>
      </c>
      <c r="G1376">
        <v>7220</v>
      </c>
      <c r="H1376">
        <v>0</v>
      </c>
      <c r="I1376" t="str">
        <f>IF(Table1[[#This Row],[disputed]]=1,"Yes","No")</f>
        <v>No</v>
      </c>
      <c r="J1376">
        <v>0</v>
      </c>
      <c r="K1376" t="str">
        <f>IF(Table1[[#This Row],[disputed]]=0, "no dispute", IF(Table1[[#This Row],[dispute_loss]]=0, "won","lost"))</f>
        <v>no dispute</v>
      </c>
      <c r="L1376" s="1">
        <v>44071</v>
      </c>
      <c r="M1376">
        <v>3</v>
      </c>
      <c r="N1376">
        <v>0</v>
      </c>
    </row>
    <row r="1377" spans="1:14" x14ac:dyDescent="0.3">
      <c r="A1377" t="s">
        <v>17</v>
      </c>
      <c r="B1377" t="s">
        <v>77</v>
      </c>
      <c r="C1377" t="str">
        <f>VLOOKUP(Table1[[#This Row],[customer_ID]],'Company Names'!A:B,2,0)</f>
        <v>Daniel - Deckow</v>
      </c>
      <c r="D1377">
        <v>5584805665</v>
      </c>
      <c r="E1377" s="1">
        <v>44400</v>
      </c>
      <c r="F1377" s="1">
        <v>44430</v>
      </c>
      <c r="G1377">
        <v>7102</v>
      </c>
      <c r="H1377">
        <v>0</v>
      </c>
      <c r="I1377" t="str">
        <f>IF(Table1[[#This Row],[disputed]]=1,"Yes","No")</f>
        <v>No</v>
      </c>
      <c r="J1377">
        <v>0</v>
      </c>
      <c r="K1377" t="str">
        <f>IF(Table1[[#This Row],[disputed]]=0, "no dispute", IF(Table1[[#This Row],[dispute_loss]]=0, "won","lost"))</f>
        <v>no dispute</v>
      </c>
      <c r="L1377" s="1">
        <v>44400</v>
      </c>
      <c r="M1377">
        <v>0</v>
      </c>
      <c r="N1377">
        <v>0</v>
      </c>
    </row>
    <row r="1378" spans="1:14" x14ac:dyDescent="0.3">
      <c r="A1378" t="s">
        <v>17</v>
      </c>
      <c r="B1378" t="s">
        <v>28</v>
      </c>
      <c r="C1378" t="str">
        <f>VLOOKUP(Table1[[#This Row],[customer_ID]],'Company Names'!A:B,2,0)</f>
        <v>Halvorson and Sons</v>
      </c>
      <c r="D1378">
        <v>5589625888</v>
      </c>
      <c r="E1378" s="1">
        <v>44237</v>
      </c>
      <c r="F1378" s="1">
        <v>44267</v>
      </c>
      <c r="G1378">
        <v>6146</v>
      </c>
      <c r="H1378">
        <v>0</v>
      </c>
      <c r="I1378" t="str">
        <f>IF(Table1[[#This Row],[disputed]]=1,"Yes","No")</f>
        <v>No</v>
      </c>
      <c r="J1378">
        <v>0</v>
      </c>
      <c r="K1378" t="str">
        <f>IF(Table1[[#This Row],[disputed]]=0, "no dispute", IF(Table1[[#This Row],[dispute_loss]]=0, "won","lost"))</f>
        <v>no dispute</v>
      </c>
      <c r="L1378" s="1">
        <v>44257</v>
      </c>
      <c r="M1378">
        <v>20</v>
      </c>
      <c r="N1378">
        <v>0</v>
      </c>
    </row>
    <row r="1379" spans="1:14" x14ac:dyDescent="0.3">
      <c r="A1379" t="s">
        <v>11</v>
      </c>
      <c r="B1379" t="s">
        <v>76</v>
      </c>
      <c r="C1379" t="str">
        <f>VLOOKUP(Table1[[#This Row],[customer_ID]],'Company Names'!A:B,2,0)</f>
        <v>Graham, D'Amore and Tromp</v>
      </c>
      <c r="D1379">
        <v>5591470956</v>
      </c>
      <c r="E1379" s="1">
        <v>44068</v>
      </c>
      <c r="F1379" s="1">
        <v>44098</v>
      </c>
      <c r="G1379">
        <v>7294</v>
      </c>
      <c r="H1379">
        <v>0</v>
      </c>
      <c r="I1379" t="str">
        <f>IF(Table1[[#This Row],[disputed]]=1,"Yes","No")</f>
        <v>No</v>
      </c>
      <c r="J1379">
        <v>0</v>
      </c>
      <c r="K1379" t="str">
        <f>IF(Table1[[#This Row],[disputed]]=0, "no dispute", IF(Table1[[#This Row],[dispute_loss]]=0, "won","lost"))</f>
        <v>no dispute</v>
      </c>
      <c r="L1379" s="1">
        <v>44099</v>
      </c>
      <c r="M1379">
        <v>31</v>
      </c>
      <c r="N1379">
        <v>1</v>
      </c>
    </row>
    <row r="1380" spans="1:14" x14ac:dyDescent="0.3">
      <c r="A1380" t="s">
        <v>13</v>
      </c>
      <c r="B1380" t="s">
        <v>35</v>
      </c>
      <c r="C1380" t="str">
        <f>VLOOKUP(Table1[[#This Row],[customer_ID]],'Company Names'!A:B,2,0)</f>
        <v>Ebert Group</v>
      </c>
      <c r="D1380">
        <v>5600044644</v>
      </c>
      <c r="E1380" s="1">
        <v>44203</v>
      </c>
      <c r="F1380" s="1">
        <v>44233</v>
      </c>
      <c r="G1380">
        <v>6751</v>
      </c>
      <c r="H1380">
        <v>0</v>
      </c>
      <c r="I1380" t="str">
        <f>IF(Table1[[#This Row],[disputed]]=1,"Yes","No")</f>
        <v>No</v>
      </c>
      <c r="J1380">
        <v>0</v>
      </c>
      <c r="K1380" t="str">
        <f>IF(Table1[[#This Row],[disputed]]=0, "no dispute", IF(Table1[[#This Row],[dispute_loss]]=0, "won","lost"))</f>
        <v>no dispute</v>
      </c>
      <c r="L1380" s="1">
        <v>44218</v>
      </c>
      <c r="M1380">
        <v>15</v>
      </c>
      <c r="N1380">
        <v>0</v>
      </c>
    </row>
    <row r="1381" spans="1:14" x14ac:dyDescent="0.3">
      <c r="A1381" t="s">
        <v>11</v>
      </c>
      <c r="B1381" t="s">
        <v>110</v>
      </c>
      <c r="C1381" t="str">
        <f>VLOOKUP(Table1[[#This Row],[customer_ID]],'Company Names'!A:B,2,0)</f>
        <v>Hoppe, Rath and Stanton</v>
      </c>
      <c r="D1381">
        <v>5600941018</v>
      </c>
      <c r="E1381" s="1">
        <v>43857</v>
      </c>
      <c r="F1381" s="1">
        <v>43887</v>
      </c>
      <c r="G1381">
        <v>5373</v>
      </c>
      <c r="H1381">
        <v>0</v>
      </c>
      <c r="I1381" t="str">
        <f>IF(Table1[[#This Row],[disputed]]=1,"Yes","No")</f>
        <v>No</v>
      </c>
      <c r="J1381">
        <v>0</v>
      </c>
      <c r="K1381" t="str">
        <f>IF(Table1[[#This Row],[disputed]]=0, "no dispute", IF(Table1[[#This Row],[dispute_loss]]=0, "won","lost"))</f>
        <v>no dispute</v>
      </c>
      <c r="L1381" s="1">
        <v>43895</v>
      </c>
      <c r="M1381">
        <v>38</v>
      </c>
      <c r="N1381">
        <v>8</v>
      </c>
    </row>
    <row r="1382" spans="1:14" x14ac:dyDescent="0.3">
      <c r="A1382" t="s">
        <v>17</v>
      </c>
      <c r="B1382" t="s">
        <v>28</v>
      </c>
      <c r="C1382" t="str">
        <f>VLOOKUP(Table1[[#This Row],[customer_ID]],'Company Names'!A:B,2,0)</f>
        <v>Halvorson and Sons</v>
      </c>
      <c r="D1382">
        <v>5601820333</v>
      </c>
      <c r="E1382" s="1">
        <v>44464</v>
      </c>
      <c r="F1382" s="1">
        <v>44494</v>
      </c>
      <c r="G1382">
        <v>7669</v>
      </c>
      <c r="H1382">
        <v>0</v>
      </c>
      <c r="I1382" t="str">
        <f>IF(Table1[[#This Row],[disputed]]=1,"Yes","No")</f>
        <v>No</v>
      </c>
      <c r="J1382">
        <v>0</v>
      </c>
      <c r="K1382" t="str">
        <f>IF(Table1[[#This Row],[disputed]]=0, "no dispute", IF(Table1[[#This Row],[dispute_loss]]=0, "won","lost"))</f>
        <v>no dispute</v>
      </c>
      <c r="L1382" s="1">
        <v>44478</v>
      </c>
      <c r="M1382">
        <v>14</v>
      </c>
      <c r="N1382">
        <v>0</v>
      </c>
    </row>
    <row r="1383" spans="1:14" x14ac:dyDescent="0.3">
      <c r="A1383" t="s">
        <v>17</v>
      </c>
      <c r="B1383" t="s">
        <v>37</v>
      </c>
      <c r="C1383" t="str">
        <f>VLOOKUP(Table1[[#This Row],[customer_ID]],'Company Names'!A:B,2,0)</f>
        <v>Morissette LLC</v>
      </c>
      <c r="D1383">
        <v>5606369890</v>
      </c>
      <c r="E1383" s="1">
        <v>44250</v>
      </c>
      <c r="F1383" s="1">
        <v>44280</v>
      </c>
      <c r="G1383">
        <v>7090</v>
      </c>
      <c r="H1383">
        <v>0</v>
      </c>
      <c r="I1383" t="str">
        <f>IF(Table1[[#This Row],[disputed]]=1,"Yes","No")</f>
        <v>No</v>
      </c>
      <c r="J1383">
        <v>0</v>
      </c>
      <c r="K1383" t="str">
        <f>IF(Table1[[#This Row],[disputed]]=0, "no dispute", IF(Table1[[#This Row],[dispute_loss]]=0, "won","lost"))</f>
        <v>no dispute</v>
      </c>
      <c r="L1383" s="1">
        <v>44270</v>
      </c>
      <c r="M1383">
        <v>20</v>
      </c>
      <c r="N1383">
        <v>0</v>
      </c>
    </row>
    <row r="1384" spans="1:14" x14ac:dyDescent="0.3">
      <c r="A1384" t="s">
        <v>17</v>
      </c>
      <c r="B1384" t="s">
        <v>30</v>
      </c>
      <c r="C1384" t="str">
        <f>VLOOKUP(Table1[[#This Row],[customer_ID]],'Company Names'!A:B,2,0)</f>
        <v>Jacobi - Nolan</v>
      </c>
      <c r="D1384">
        <v>5609216425</v>
      </c>
      <c r="E1384" s="1">
        <v>44151</v>
      </c>
      <c r="F1384" s="1">
        <v>44181</v>
      </c>
      <c r="G1384">
        <v>6940</v>
      </c>
      <c r="H1384">
        <v>0</v>
      </c>
      <c r="I1384" t="str">
        <f>IF(Table1[[#This Row],[disputed]]=1,"Yes","No")</f>
        <v>No</v>
      </c>
      <c r="J1384">
        <v>0</v>
      </c>
      <c r="K1384" t="str">
        <f>IF(Table1[[#This Row],[disputed]]=0, "no dispute", IF(Table1[[#This Row],[dispute_loss]]=0, "won","lost"))</f>
        <v>no dispute</v>
      </c>
      <c r="L1384" s="1">
        <v>44164</v>
      </c>
      <c r="M1384">
        <v>13</v>
      </c>
      <c r="N1384">
        <v>0</v>
      </c>
    </row>
    <row r="1385" spans="1:14" x14ac:dyDescent="0.3">
      <c r="A1385" t="s">
        <v>17</v>
      </c>
      <c r="B1385" t="s">
        <v>34</v>
      </c>
      <c r="C1385" t="str">
        <f>VLOOKUP(Table1[[#This Row],[customer_ID]],'Company Names'!A:B,2,0)</f>
        <v>Rosenbaum LLC</v>
      </c>
      <c r="D1385">
        <v>5612029362</v>
      </c>
      <c r="E1385" s="1">
        <v>44234</v>
      </c>
      <c r="F1385" s="1">
        <v>44264</v>
      </c>
      <c r="G1385">
        <v>7282</v>
      </c>
      <c r="H1385">
        <v>1</v>
      </c>
      <c r="I1385" t="str">
        <f>IF(Table1[[#This Row],[disputed]]=1,"Yes","No")</f>
        <v>Yes</v>
      </c>
      <c r="J1385">
        <v>0</v>
      </c>
      <c r="K1385" t="str">
        <f>IF(Table1[[#This Row],[disputed]]=0, "no dispute", IF(Table1[[#This Row],[dispute_loss]]=0, "won","lost"))</f>
        <v>won</v>
      </c>
      <c r="L1385" s="1">
        <v>44287</v>
      </c>
      <c r="M1385">
        <v>53</v>
      </c>
      <c r="N1385">
        <v>23</v>
      </c>
    </row>
    <row r="1386" spans="1:14" x14ac:dyDescent="0.3">
      <c r="A1386" t="s">
        <v>13</v>
      </c>
      <c r="B1386" t="s">
        <v>35</v>
      </c>
      <c r="C1386" t="str">
        <f>VLOOKUP(Table1[[#This Row],[customer_ID]],'Company Names'!A:B,2,0)</f>
        <v>Ebert Group</v>
      </c>
      <c r="D1386">
        <v>5614207522</v>
      </c>
      <c r="E1386" s="1">
        <v>44220</v>
      </c>
      <c r="F1386" s="1">
        <v>44250</v>
      </c>
      <c r="G1386">
        <v>5925</v>
      </c>
      <c r="H1386">
        <v>0</v>
      </c>
      <c r="I1386" t="str">
        <f>IF(Table1[[#This Row],[disputed]]=1,"Yes","No")</f>
        <v>No</v>
      </c>
      <c r="J1386">
        <v>0</v>
      </c>
      <c r="K1386" t="str">
        <f>IF(Table1[[#This Row],[disputed]]=0, "no dispute", IF(Table1[[#This Row],[dispute_loss]]=0, "won","lost"))</f>
        <v>no dispute</v>
      </c>
      <c r="L1386" s="1">
        <v>44238</v>
      </c>
      <c r="M1386">
        <v>18</v>
      </c>
      <c r="N1386">
        <v>0</v>
      </c>
    </row>
    <row r="1387" spans="1:14" x14ac:dyDescent="0.3">
      <c r="A1387" t="s">
        <v>13</v>
      </c>
      <c r="B1387" t="s">
        <v>71</v>
      </c>
      <c r="C1387" t="str">
        <f>VLOOKUP(Table1[[#This Row],[customer_ID]],'Company Names'!A:B,2,0)</f>
        <v>Murphy Inc</v>
      </c>
      <c r="D1387">
        <v>5616666227</v>
      </c>
      <c r="E1387" s="1">
        <v>44332</v>
      </c>
      <c r="F1387" s="1">
        <v>44362</v>
      </c>
      <c r="G1387">
        <v>9296</v>
      </c>
      <c r="H1387">
        <v>0</v>
      </c>
      <c r="I1387" t="str">
        <f>IF(Table1[[#This Row],[disputed]]=1,"Yes","No")</f>
        <v>No</v>
      </c>
      <c r="J1387">
        <v>0</v>
      </c>
      <c r="K1387" t="str">
        <f>IF(Table1[[#This Row],[disputed]]=0, "no dispute", IF(Table1[[#This Row],[dispute_loss]]=0, "won","lost"))</f>
        <v>no dispute</v>
      </c>
      <c r="L1387" s="1">
        <v>44338</v>
      </c>
      <c r="M1387">
        <v>6</v>
      </c>
      <c r="N1387">
        <v>0</v>
      </c>
    </row>
    <row r="1388" spans="1:14" x14ac:dyDescent="0.3">
      <c r="A1388" t="s">
        <v>17</v>
      </c>
      <c r="B1388" t="s">
        <v>40</v>
      </c>
      <c r="C1388" t="str">
        <f>VLOOKUP(Table1[[#This Row],[customer_ID]],'Company Names'!A:B,2,0)</f>
        <v>Nolan - Bayer</v>
      </c>
      <c r="D1388">
        <v>5619336586</v>
      </c>
      <c r="E1388" s="1">
        <v>44350</v>
      </c>
      <c r="F1388" s="1">
        <v>44380</v>
      </c>
      <c r="G1388">
        <v>7507</v>
      </c>
      <c r="H1388">
        <v>0</v>
      </c>
      <c r="I1388" t="str">
        <f>IF(Table1[[#This Row],[disputed]]=1,"Yes","No")</f>
        <v>No</v>
      </c>
      <c r="J1388">
        <v>0</v>
      </c>
      <c r="K1388" t="str">
        <f>IF(Table1[[#This Row],[disputed]]=0, "no dispute", IF(Table1[[#This Row],[dispute_loss]]=0, "won","lost"))</f>
        <v>no dispute</v>
      </c>
      <c r="L1388" s="1">
        <v>44377</v>
      </c>
      <c r="M1388">
        <v>27</v>
      </c>
      <c r="N1388">
        <v>0</v>
      </c>
    </row>
    <row r="1389" spans="1:14" x14ac:dyDescent="0.3">
      <c r="A1389" t="s">
        <v>22</v>
      </c>
      <c r="B1389" t="s">
        <v>36</v>
      </c>
      <c r="C1389" t="str">
        <f>VLOOKUP(Table1[[#This Row],[customer_ID]],'Company Names'!A:B,2,0)</f>
        <v>Sawayn - Johnson</v>
      </c>
      <c r="D1389">
        <v>5627371581</v>
      </c>
      <c r="E1389" s="1">
        <v>43979</v>
      </c>
      <c r="F1389" s="1">
        <v>44009</v>
      </c>
      <c r="G1389">
        <v>5522</v>
      </c>
      <c r="H1389">
        <v>0</v>
      </c>
      <c r="I1389" t="str">
        <f>IF(Table1[[#This Row],[disputed]]=1,"Yes","No")</f>
        <v>No</v>
      </c>
      <c r="J1389">
        <v>0</v>
      </c>
      <c r="K1389" t="str">
        <f>IF(Table1[[#This Row],[disputed]]=0, "no dispute", IF(Table1[[#This Row],[dispute_loss]]=0, "won","lost"))</f>
        <v>no dispute</v>
      </c>
      <c r="L1389" s="1">
        <v>44007</v>
      </c>
      <c r="M1389">
        <v>28</v>
      </c>
      <c r="N1389">
        <v>0</v>
      </c>
    </row>
    <row r="1390" spans="1:14" x14ac:dyDescent="0.3">
      <c r="A1390" t="s">
        <v>20</v>
      </c>
      <c r="B1390" t="s">
        <v>63</v>
      </c>
      <c r="C1390" t="str">
        <f>VLOOKUP(Table1[[#This Row],[customer_ID]],'Company Names'!A:B,2,0)</f>
        <v>Hauck - Hodkiewicz</v>
      </c>
      <c r="D1390">
        <v>5633925313</v>
      </c>
      <c r="E1390" s="1">
        <v>44298</v>
      </c>
      <c r="F1390" s="1">
        <v>44328</v>
      </c>
      <c r="G1390">
        <v>3475</v>
      </c>
      <c r="H1390">
        <v>0</v>
      </c>
      <c r="I1390" t="str">
        <f>IF(Table1[[#This Row],[disputed]]=1,"Yes","No")</f>
        <v>No</v>
      </c>
      <c r="J1390">
        <v>0</v>
      </c>
      <c r="K1390" t="str">
        <f>IF(Table1[[#This Row],[disputed]]=0, "no dispute", IF(Table1[[#This Row],[dispute_loss]]=0, "won","lost"))</f>
        <v>no dispute</v>
      </c>
      <c r="L1390" s="1">
        <v>44351</v>
      </c>
      <c r="M1390">
        <v>53</v>
      </c>
      <c r="N1390">
        <v>23</v>
      </c>
    </row>
    <row r="1391" spans="1:14" x14ac:dyDescent="0.3">
      <c r="A1391" t="s">
        <v>11</v>
      </c>
      <c r="B1391" t="s">
        <v>48</v>
      </c>
      <c r="C1391" t="str">
        <f>VLOOKUP(Table1[[#This Row],[customer_ID]],'Company Names'!A:B,2,0)</f>
        <v>Hauck Group</v>
      </c>
      <c r="D1391">
        <v>5636675950</v>
      </c>
      <c r="E1391" s="1">
        <v>43911</v>
      </c>
      <c r="F1391" s="1">
        <v>43941</v>
      </c>
      <c r="G1391">
        <v>6881</v>
      </c>
      <c r="H1391">
        <v>1</v>
      </c>
      <c r="I1391" t="str">
        <f>IF(Table1[[#This Row],[disputed]]=1,"Yes","No")</f>
        <v>Yes</v>
      </c>
      <c r="J1391">
        <v>0</v>
      </c>
      <c r="K1391" t="str">
        <f>IF(Table1[[#This Row],[disputed]]=0, "no dispute", IF(Table1[[#This Row],[dispute_loss]]=0, "won","lost"))</f>
        <v>won</v>
      </c>
      <c r="L1391" s="1">
        <v>43963</v>
      </c>
      <c r="M1391">
        <v>52</v>
      </c>
      <c r="N1391">
        <v>22</v>
      </c>
    </row>
    <row r="1392" spans="1:14" x14ac:dyDescent="0.3">
      <c r="A1392" t="s">
        <v>22</v>
      </c>
      <c r="B1392" t="s">
        <v>65</v>
      </c>
      <c r="C1392" t="str">
        <f>VLOOKUP(Table1[[#This Row],[customer_ID]],'Company Names'!A:B,2,0)</f>
        <v>Leuschke, Hermann and Zieme</v>
      </c>
      <c r="D1392">
        <v>5636946317</v>
      </c>
      <c r="E1392" s="1">
        <v>44293</v>
      </c>
      <c r="F1392" s="1">
        <v>44323</v>
      </c>
      <c r="G1392">
        <v>5724</v>
      </c>
      <c r="H1392">
        <v>0</v>
      </c>
      <c r="I1392" t="str">
        <f>IF(Table1[[#This Row],[disputed]]=1,"Yes","No")</f>
        <v>No</v>
      </c>
      <c r="J1392">
        <v>0</v>
      </c>
      <c r="K1392" t="str">
        <f>IF(Table1[[#This Row],[disputed]]=0, "no dispute", IF(Table1[[#This Row],[dispute_loss]]=0, "won","lost"))</f>
        <v>no dispute</v>
      </c>
      <c r="L1392" s="1">
        <v>44316</v>
      </c>
      <c r="M1392">
        <v>23</v>
      </c>
      <c r="N1392">
        <v>0</v>
      </c>
    </row>
    <row r="1393" spans="1:14" x14ac:dyDescent="0.3">
      <c r="A1393" t="s">
        <v>22</v>
      </c>
      <c r="B1393" t="s">
        <v>53</v>
      </c>
      <c r="C1393" t="str">
        <f>VLOOKUP(Table1[[#This Row],[customer_ID]],'Company Names'!A:B,2,0)</f>
        <v>Balistreri - Barrows</v>
      </c>
      <c r="D1393">
        <v>5641290183</v>
      </c>
      <c r="E1393" s="1">
        <v>44174</v>
      </c>
      <c r="F1393" s="1">
        <v>44204</v>
      </c>
      <c r="G1393">
        <v>5449</v>
      </c>
      <c r="H1393">
        <v>0</v>
      </c>
      <c r="I1393" t="str">
        <f>IF(Table1[[#This Row],[disputed]]=1,"Yes","No")</f>
        <v>No</v>
      </c>
      <c r="J1393">
        <v>0</v>
      </c>
      <c r="K1393" t="str">
        <f>IF(Table1[[#This Row],[disputed]]=0, "no dispute", IF(Table1[[#This Row],[dispute_loss]]=0, "won","lost"))</f>
        <v>no dispute</v>
      </c>
      <c r="L1393" s="1">
        <v>44203</v>
      </c>
      <c r="M1393">
        <v>29</v>
      </c>
      <c r="N1393">
        <v>0</v>
      </c>
    </row>
    <row r="1394" spans="1:14" x14ac:dyDescent="0.3">
      <c r="A1394" t="s">
        <v>17</v>
      </c>
      <c r="B1394" t="s">
        <v>37</v>
      </c>
      <c r="C1394" t="str">
        <f>VLOOKUP(Table1[[#This Row],[customer_ID]],'Company Names'!A:B,2,0)</f>
        <v>Morissette LLC</v>
      </c>
      <c r="D1394">
        <v>5652779440</v>
      </c>
      <c r="E1394" s="1">
        <v>44155</v>
      </c>
      <c r="F1394" s="1">
        <v>44185</v>
      </c>
      <c r="G1394">
        <v>6427</v>
      </c>
      <c r="H1394">
        <v>0</v>
      </c>
      <c r="I1394" t="str">
        <f>IF(Table1[[#This Row],[disputed]]=1,"Yes","No")</f>
        <v>No</v>
      </c>
      <c r="J1394">
        <v>0</v>
      </c>
      <c r="K1394" t="str">
        <f>IF(Table1[[#This Row],[disputed]]=0, "no dispute", IF(Table1[[#This Row],[dispute_loss]]=0, "won","lost"))</f>
        <v>no dispute</v>
      </c>
      <c r="L1394" s="1">
        <v>44172</v>
      </c>
      <c r="M1394">
        <v>17</v>
      </c>
      <c r="N1394">
        <v>0</v>
      </c>
    </row>
    <row r="1395" spans="1:14" x14ac:dyDescent="0.3">
      <c r="A1395" t="s">
        <v>20</v>
      </c>
      <c r="B1395" t="s">
        <v>107</v>
      </c>
      <c r="C1395" t="str">
        <f>VLOOKUP(Table1[[#This Row],[customer_ID]],'Company Names'!A:B,2,0)</f>
        <v>Ernser Inc</v>
      </c>
      <c r="D1395">
        <v>5663633073</v>
      </c>
      <c r="E1395" s="1">
        <v>44283</v>
      </c>
      <c r="F1395" s="1">
        <v>44313</v>
      </c>
      <c r="G1395">
        <v>733</v>
      </c>
      <c r="H1395">
        <v>0</v>
      </c>
      <c r="I1395" t="str">
        <f>IF(Table1[[#This Row],[disputed]]=1,"Yes","No")</f>
        <v>No</v>
      </c>
      <c r="J1395">
        <v>0</v>
      </c>
      <c r="K1395" t="str">
        <f>IF(Table1[[#This Row],[disputed]]=0, "no dispute", IF(Table1[[#This Row],[dispute_loss]]=0, "won","lost"))</f>
        <v>no dispute</v>
      </c>
      <c r="L1395" s="1">
        <v>44307</v>
      </c>
      <c r="M1395">
        <v>24</v>
      </c>
      <c r="N1395">
        <v>0</v>
      </c>
    </row>
    <row r="1396" spans="1:14" x14ac:dyDescent="0.3">
      <c r="A1396" t="s">
        <v>13</v>
      </c>
      <c r="B1396" t="s">
        <v>62</v>
      </c>
      <c r="C1396" t="str">
        <f>VLOOKUP(Table1[[#This Row],[customer_ID]],'Company Names'!A:B,2,0)</f>
        <v>Bosco, Gutkowski and Strosin</v>
      </c>
      <c r="D1396">
        <v>5666197272</v>
      </c>
      <c r="E1396" s="1">
        <v>44440</v>
      </c>
      <c r="F1396" s="1">
        <v>44470</v>
      </c>
      <c r="G1396">
        <v>4237</v>
      </c>
      <c r="H1396">
        <v>0</v>
      </c>
      <c r="I1396" t="str">
        <f>IF(Table1[[#This Row],[disputed]]=1,"Yes","No")</f>
        <v>No</v>
      </c>
      <c r="J1396">
        <v>0</v>
      </c>
      <c r="K1396" t="str">
        <f>IF(Table1[[#This Row],[disputed]]=0, "no dispute", IF(Table1[[#This Row],[dispute_loss]]=0, "won","lost"))</f>
        <v>no dispute</v>
      </c>
      <c r="L1396" s="1">
        <v>44463</v>
      </c>
      <c r="M1396">
        <v>23</v>
      </c>
      <c r="N1396">
        <v>0</v>
      </c>
    </row>
    <row r="1397" spans="1:14" x14ac:dyDescent="0.3">
      <c r="A1397" t="s">
        <v>11</v>
      </c>
      <c r="B1397" t="s">
        <v>44</v>
      </c>
      <c r="C1397" t="str">
        <f>VLOOKUP(Table1[[#This Row],[customer_ID]],'Company Names'!A:B,2,0)</f>
        <v>Pacocha Inc</v>
      </c>
      <c r="D1397">
        <v>5667168406</v>
      </c>
      <c r="E1397" s="1">
        <v>44351</v>
      </c>
      <c r="F1397" s="1">
        <v>44381</v>
      </c>
      <c r="G1397">
        <v>6897</v>
      </c>
      <c r="H1397">
        <v>0</v>
      </c>
      <c r="I1397" t="str">
        <f>IF(Table1[[#This Row],[disputed]]=1,"Yes","No")</f>
        <v>No</v>
      </c>
      <c r="J1397">
        <v>0</v>
      </c>
      <c r="K1397" t="str">
        <f>IF(Table1[[#This Row],[disputed]]=0, "no dispute", IF(Table1[[#This Row],[dispute_loss]]=0, "won","lost"))</f>
        <v>no dispute</v>
      </c>
      <c r="L1397" s="1">
        <v>44367</v>
      </c>
      <c r="M1397">
        <v>16</v>
      </c>
      <c r="N1397">
        <v>0</v>
      </c>
    </row>
    <row r="1398" spans="1:14" x14ac:dyDescent="0.3">
      <c r="A1398" t="s">
        <v>22</v>
      </c>
      <c r="B1398" t="s">
        <v>96</v>
      </c>
      <c r="C1398" t="str">
        <f>VLOOKUP(Table1[[#This Row],[customer_ID]],'Company Names'!A:B,2,0)</f>
        <v>Schuppe Inc</v>
      </c>
      <c r="D1398">
        <v>5669083173</v>
      </c>
      <c r="E1398" s="1">
        <v>44379</v>
      </c>
      <c r="F1398" s="1">
        <v>44409</v>
      </c>
      <c r="G1398">
        <v>3626</v>
      </c>
      <c r="H1398">
        <v>0</v>
      </c>
      <c r="I1398" t="str">
        <f>IF(Table1[[#This Row],[disputed]]=1,"Yes","No")</f>
        <v>No</v>
      </c>
      <c r="J1398">
        <v>0</v>
      </c>
      <c r="K1398" t="str">
        <f>IF(Table1[[#This Row],[disputed]]=0, "no dispute", IF(Table1[[#This Row],[dispute_loss]]=0, "won","lost"))</f>
        <v>no dispute</v>
      </c>
      <c r="L1398" s="1">
        <v>44402</v>
      </c>
      <c r="M1398">
        <v>23</v>
      </c>
      <c r="N1398">
        <v>0</v>
      </c>
    </row>
    <row r="1399" spans="1:14" x14ac:dyDescent="0.3">
      <c r="A1399" t="s">
        <v>22</v>
      </c>
      <c r="B1399" t="s">
        <v>23</v>
      </c>
      <c r="C1399" t="str">
        <f>VLOOKUP(Table1[[#This Row],[customer_ID]],'Company Names'!A:B,2,0)</f>
        <v>Kub, McLaughlin and Renner</v>
      </c>
      <c r="D1399">
        <v>5670127659</v>
      </c>
      <c r="E1399" s="1">
        <v>44105</v>
      </c>
      <c r="F1399" s="1">
        <v>44135</v>
      </c>
      <c r="G1399">
        <v>5960</v>
      </c>
      <c r="H1399">
        <v>1</v>
      </c>
      <c r="I1399" t="str">
        <f>IF(Table1[[#This Row],[disputed]]=1,"Yes","No")</f>
        <v>Yes</v>
      </c>
      <c r="J1399">
        <v>0</v>
      </c>
      <c r="K1399" t="str">
        <f>IF(Table1[[#This Row],[disputed]]=0, "no dispute", IF(Table1[[#This Row],[dispute_loss]]=0, "won","lost"))</f>
        <v>won</v>
      </c>
      <c r="L1399" s="1">
        <v>44138</v>
      </c>
      <c r="M1399">
        <v>33</v>
      </c>
      <c r="N1399">
        <v>3</v>
      </c>
    </row>
    <row r="1400" spans="1:14" x14ac:dyDescent="0.3">
      <c r="A1400" t="s">
        <v>22</v>
      </c>
      <c r="B1400" t="s">
        <v>85</v>
      </c>
      <c r="C1400" t="str">
        <f>VLOOKUP(Table1[[#This Row],[customer_ID]],'Company Names'!A:B,2,0)</f>
        <v>Bailey - Ondricka</v>
      </c>
      <c r="D1400">
        <v>5671103218</v>
      </c>
      <c r="E1400" s="1">
        <v>44170</v>
      </c>
      <c r="F1400" s="1">
        <v>44200</v>
      </c>
      <c r="G1400">
        <v>2578</v>
      </c>
      <c r="H1400">
        <v>0</v>
      </c>
      <c r="I1400" t="str">
        <f>IF(Table1[[#This Row],[disputed]]=1,"Yes","No")</f>
        <v>No</v>
      </c>
      <c r="J1400">
        <v>0</v>
      </c>
      <c r="K1400" t="str">
        <f>IF(Table1[[#This Row],[disputed]]=0, "no dispute", IF(Table1[[#This Row],[dispute_loss]]=0, "won","lost"))</f>
        <v>no dispute</v>
      </c>
      <c r="L1400" s="1">
        <v>44195</v>
      </c>
      <c r="M1400">
        <v>25</v>
      </c>
      <c r="N1400">
        <v>0</v>
      </c>
    </row>
    <row r="1401" spans="1:14" x14ac:dyDescent="0.3">
      <c r="A1401" t="s">
        <v>17</v>
      </c>
      <c r="B1401" t="s">
        <v>98</v>
      </c>
      <c r="C1401" t="str">
        <f>VLOOKUP(Table1[[#This Row],[customer_ID]],'Company Names'!A:B,2,0)</f>
        <v>Wolf LLC</v>
      </c>
      <c r="D1401">
        <v>5672264098</v>
      </c>
      <c r="E1401" s="1">
        <v>44187</v>
      </c>
      <c r="F1401" s="1">
        <v>44217</v>
      </c>
      <c r="G1401">
        <v>5262</v>
      </c>
      <c r="H1401">
        <v>0</v>
      </c>
      <c r="I1401" t="str">
        <f>IF(Table1[[#This Row],[disputed]]=1,"Yes","No")</f>
        <v>No</v>
      </c>
      <c r="J1401">
        <v>0</v>
      </c>
      <c r="K1401" t="str">
        <f>IF(Table1[[#This Row],[disputed]]=0, "no dispute", IF(Table1[[#This Row],[dispute_loss]]=0, "won","lost"))</f>
        <v>no dispute</v>
      </c>
      <c r="L1401" s="1">
        <v>44232</v>
      </c>
      <c r="M1401">
        <v>45</v>
      </c>
      <c r="N1401">
        <v>15</v>
      </c>
    </row>
    <row r="1402" spans="1:14" x14ac:dyDescent="0.3">
      <c r="A1402" t="s">
        <v>20</v>
      </c>
      <c r="B1402" t="s">
        <v>102</v>
      </c>
      <c r="C1402" t="str">
        <f>VLOOKUP(Table1[[#This Row],[customer_ID]],'Company Names'!A:B,2,0)</f>
        <v>Bogisich, Gorczany and Gislason</v>
      </c>
      <c r="D1402">
        <v>5689526714</v>
      </c>
      <c r="E1402" s="1">
        <v>44217</v>
      </c>
      <c r="F1402" s="1">
        <v>44247</v>
      </c>
      <c r="G1402">
        <v>6444</v>
      </c>
      <c r="H1402">
        <v>1</v>
      </c>
      <c r="I1402" t="str">
        <f>IF(Table1[[#This Row],[disputed]]=1,"Yes","No")</f>
        <v>Yes</v>
      </c>
      <c r="J1402">
        <v>0</v>
      </c>
      <c r="K1402" t="str">
        <f>IF(Table1[[#This Row],[disputed]]=0, "no dispute", IF(Table1[[#This Row],[dispute_loss]]=0, "won","lost"))</f>
        <v>won</v>
      </c>
      <c r="L1402" s="1">
        <v>44249</v>
      </c>
      <c r="M1402">
        <v>32</v>
      </c>
      <c r="N1402">
        <v>2</v>
      </c>
    </row>
    <row r="1403" spans="1:14" x14ac:dyDescent="0.3">
      <c r="A1403" t="s">
        <v>11</v>
      </c>
      <c r="B1403" t="s">
        <v>44</v>
      </c>
      <c r="C1403" t="str">
        <f>VLOOKUP(Table1[[#This Row],[customer_ID]],'Company Names'!A:B,2,0)</f>
        <v>Pacocha Inc</v>
      </c>
      <c r="D1403">
        <v>5709007782</v>
      </c>
      <c r="E1403" s="1">
        <v>44229</v>
      </c>
      <c r="F1403" s="1">
        <v>44259</v>
      </c>
      <c r="G1403">
        <v>8552</v>
      </c>
      <c r="H1403">
        <v>0</v>
      </c>
      <c r="I1403" t="str">
        <f>IF(Table1[[#This Row],[disputed]]=1,"Yes","No")</f>
        <v>No</v>
      </c>
      <c r="J1403">
        <v>0</v>
      </c>
      <c r="K1403" t="str">
        <f>IF(Table1[[#This Row],[disputed]]=0, "no dispute", IF(Table1[[#This Row],[dispute_loss]]=0, "won","lost"))</f>
        <v>no dispute</v>
      </c>
      <c r="L1403" s="1">
        <v>44250</v>
      </c>
      <c r="M1403">
        <v>21</v>
      </c>
      <c r="N1403">
        <v>0</v>
      </c>
    </row>
    <row r="1404" spans="1:14" x14ac:dyDescent="0.3">
      <c r="A1404" t="s">
        <v>17</v>
      </c>
      <c r="B1404" t="s">
        <v>40</v>
      </c>
      <c r="C1404" t="str">
        <f>VLOOKUP(Table1[[#This Row],[customer_ID]],'Company Names'!A:B,2,0)</f>
        <v>Nolan - Bayer</v>
      </c>
      <c r="D1404">
        <v>5713630505</v>
      </c>
      <c r="E1404" s="1">
        <v>44427</v>
      </c>
      <c r="F1404" s="1">
        <v>44457</v>
      </c>
      <c r="G1404">
        <v>5194</v>
      </c>
      <c r="H1404">
        <v>0</v>
      </c>
      <c r="I1404" t="str">
        <f>IF(Table1[[#This Row],[disputed]]=1,"Yes","No")</f>
        <v>No</v>
      </c>
      <c r="J1404">
        <v>0</v>
      </c>
      <c r="K1404" t="str">
        <f>IF(Table1[[#This Row],[disputed]]=0, "no dispute", IF(Table1[[#This Row],[dispute_loss]]=0, "won","lost"))</f>
        <v>no dispute</v>
      </c>
      <c r="L1404" s="1">
        <v>44459</v>
      </c>
      <c r="M1404">
        <v>32</v>
      </c>
      <c r="N1404">
        <v>2</v>
      </c>
    </row>
    <row r="1405" spans="1:14" x14ac:dyDescent="0.3">
      <c r="A1405" t="s">
        <v>17</v>
      </c>
      <c r="B1405" t="s">
        <v>98</v>
      </c>
      <c r="C1405" t="str">
        <f>VLOOKUP(Table1[[#This Row],[customer_ID]],'Company Names'!A:B,2,0)</f>
        <v>Wolf LLC</v>
      </c>
      <c r="D1405">
        <v>5715617144</v>
      </c>
      <c r="E1405" s="1">
        <v>44010</v>
      </c>
      <c r="F1405" s="1">
        <v>44040</v>
      </c>
      <c r="G1405">
        <v>5991</v>
      </c>
      <c r="H1405">
        <v>0</v>
      </c>
      <c r="I1405" t="str">
        <f>IF(Table1[[#This Row],[disputed]]=1,"Yes","No")</f>
        <v>No</v>
      </c>
      <c r="J1405">
        <v>0</v>
      </c>
      <c r="K1405" t="str">
        <f>IF(Table1[[#This Row],[disputed]]=0, "no dispute", IF(Table1[[#This Row],[dispute_loss]]=0, "won","lost"))</f>
        <v>no dispute</v>
      </c>
      <c r="L1405" s="1">
        <v>44054</v>
      </c>
      <c r="M1405">
        <v>44</v>
      </c>
      <c r="N1405">
        <v>14</v>
      </c>
    </row>
    <row r="1406" spans="1:14" x14ac:dyDescent="0.3">
      <c r="A1406" t="s">
        <v>13</v>
      </c>
      <c r="B1406" t="s">
        <v>14</v>
      </c>
      <c r="C1406" t="str">
        <f>VLOOKUP(Table1[[#This Row],[customer_ID]],'Company Names'!A:B,2,0)</f>
        <v>Bogisich and Sons</v>
      </c>
      <c r="D1406">
        <v>5722625204</v>
      </c>
      <c r="E1406" s="1">
        <v>43913</v>
      </c>
      <c r="F1406" s="1">
        <v>43943</v>
      </c>
      <c r="G1406">
        <v>8905</v>
      </c>
      <c r="H1406">
        <v>0</v>
      </c>
      <c r="I1406" t="str">
        <f>IF(Table1[[#This Row],[disputed]]=1,"Yes","No")</f>
        <v>No</v>
      </c>
      <c r="J1406">
        <v>0</v>
      </c>
      <c r="K1406" t="str">
        <f>IF(Table1[[#This Row],[disputed]]=0, "no dispute", IF(Table1[[#This Row],[dispute_loss]]=0, "won","lost"))</f>
        <v>no dispute</v>
      </c>
      <c r="L1406" s="1">
        <v>43965</v>
      </c>
      <c r="M1406">
        <v>52</v>
      </c>
      <c r="N1406">
        <v>22</v>
      </c>
    </row>
    <row r="1407" spans="1:14" x14ac:dyDescent="0.3">
      <c r="A1407" t="s">
        <v>13</v>
      </c>
      <c r="B1407" t="s">
        <v>35</v>
      </c>
      <c r="C1407" t="str">
        <f>VLOOKUP(Table1[[#This Row],[customer_ID]],'Company Names'!A:B,2,0)</f>
        <v>Ebert Group</v>
      </c>
      <c r="D1407">
        <v>5728598959</v>
      </c>
      <c r="E1407" s="1">
        <v>44486</v>
      </c>
      <c r="F1407" s="1">
        <v>44516</v>
      </c>
      <c r="G1407">
        <v>7170</v>
      </c>
      <c r="H1407">
        <v>0</v>
      </c>
      <c r="I1407" t="str">
        <f>IF(Table1[[#This Row],[disputed]]=1,"Yes","No")</f>
        <v>No</v>
      </c>
      <c r="J1407">
        <v>0</v>
      </c>
      <c r="K1407" t="str">
        <f>IF(Table1[[#This Row],[disputed]]=0, "no dispute", IF(Table1[[#This Row],[dispute_loss]]=0, "won","lost"))</f>
        <v>no dispute</v>
      </c>
      <c r="L1407" s="1">
        <v>44506</v>
      </c>
      <c r="M1407">
        <v>20</v>
      </c>
      <c r="N1407">
        <v>0</v>
      </c>
    </row>
    <row r="1408" spans="1:14" x14ac:dyDescent="0.3">
      <c r="A1408" t="s">
        <v>11</v>
      </c>
      <c r="B1408" t="s">
        <v>91</v>
      </c>
      <c r="C1408" t="str">
        <f>VLOOKUP(Table1[[#This Row],[customer_ID]],'Company Names'!A:B,2,0)</f>
        <v>Boyle Group</v>
      </c>
      <c r="D1408">
        <v>5732190469</v>
      </c>
      <c r="E1408" s="1">
        <v>44415</v>
      </c>
      <c r="F1408" s="1">
        <v>44445</v>
      </c>
      <c r="G1408">
        <v>7051</v>
      </c>
      <c r="H1408">
        <v>0</v>
      </c>
      <c r="I1408" t="str">
        <f>IF(Table1[[#This Row],[disputed]]=1,"Yes","No")</f>
        <v>No</v>
      </c>
      <c r="J1408">
        <v>0</v>
      </c>
      <c r="K1408" t="str">
        <f>IF(Table1[[#This Row],[disputed]]=0, "no dispute", IF(Table1[[#This Row],[dispute_loss]]=0, "won","lost"))</f>
        <v>no dispute</v>
      </c>
      <c r="L1408" s="1">
        <v>44426</v>
      </c>
      <c r="M1408">
        <v>11</v>
      </c>
      <c r="N1408">
        <v>0</v>
      </c>
    </row>
    <row r="1409" spans="1:14" x14ac:dyDescent="0.3">
      <c r="A1409" t="s">
        <v>13</v>
      </c>
      <c r="B1409" t="s">
        <v>51</v>
      </c>
      <c r="C1409" t="str">
        <f>VLOOKUP(Table1[[#This Row],[customer_ID]],'Company Names'!A:B,2,0)</f>
        <v>Kilback Inc</v>
      </c>
      <c r="D1409">
        <v>5732886455</v>
      </c>
      <c r="E1409" s="1">
        <v>44087</v>
      </c>
      <c r="F1409" s="1">
        <v>44117</v>
      </c>
      <c r="G1409">
        <v>5514</v>
      </c>
      <c r="H1409">
        <v>0</v>
      </c>
      <c r="I1409" t="str">
        <f>IF(Table1[[#This Row],[disputed]]=1,"Yes","No")</f>
        <v>No</v>
      </c>
      <c r="J1409">
        <v>0</v>
      </c>
      <c r="K1409" t="str">
        <f>IF(Table1[[#This Row],[disputed]]=0, "no dispute", IF(Table1[[#This Row],[dispute_loss]]=0, "won","lost"))</f>
        <v>no dispute</v>
      </c>
      <c r="L1409" s="1">
        <v>44117</v>
      </c>
      <c r="M1409">
        <v>30</v>
      </c>
      <c r="N1409">
        <v>0</v>
      </c>
    </row>
    <row r="1410" spans="1:14" x14ac:dyDescent="0.3">
      <c r="A1410" t="s">
        <v>22</v>
      </c>
      <c r="B1410" t="s">
        <v>82</v>
      </c>
      <c r="C1410" t="str">
        <f>VLOOKUP(Table1[[#This Row],[customer_ID]],'Company Names'!A:B,2,0)</f>
        <v>Veum, Erdman and Zieme</v>
      </c>
      <c r="D1410">
        <v>5734148846</v>
      </c>
      <c r="E1410" s="1">
        <v>44423</v>
      </c>
      <c r="F1410" s="1">
        <v>44453</v>
      </c>
      <c r="G1410">
        <v>5836</v>
      </c>
      <c r="H1410">
        <v>0</v>
      </c>
      <c r="I1410" t="str">
        <f>IF(Table1[[#This Row],[disputed]]=1,"Yes","No")</f>
        <v>No</v>
      </c>
      <c r="J1410">
        <v>0</v>
      </c>
      <c r="K1410" t="str">
        <f>IF(Table1[[#This Row],[disputed]]=0, "no dispute", IF(Table1[[#This Row],[dispute_loss]]=0, "won","lost"))</f>
        <v>no dispute</v>
      </c>
      <c r="L1410" s="1">
        <v>44435</v>
      </c>
      <c r="M1410">
        <v>12</v>
      </c>
      <c r="N1410">
        <v>0</v>
      </c>
    </row>
    <row r="1411" spans="1:14" x14ac:dyDescent="0.3">
      <c r="A1411" t="s">
        <v>11</v>
      </c>
      <c r="B1411" t="s">
        <v>105</v>
      </c>
      <c r="C1411" t="str">
        <f>VLOOKUP(Table1[[#This Row],[customer_ID]],'Company Names'!A:B,2,0)</f>
        <v>Terry - Johns</v>
      </c>
      <c r="D1411">
        <v>5743371067</v>
      </c>
      <c r="E1411" s="1">
        <v>44108</v>
      </c>
      <c r="F1411" s="1">
        <v>44138</v>
      </c>
      <c r="G1411">
        <v>5588</v>
      </c>
      <c r="H1411">
        <v>0</v>
      </c>
      <c r="I1411" t="str">
        <f>IF(Table1[[#This Row],[disputed]]=1,"Yes","No")</f>
        <v>No</v>
      </c>
      <c r="J1411">
        <v>0</v>
      </c>
      <c r="K1411" t="str">
        <f>IF(Table1[[#This Row],[disputed]]=0, "no dispute", IF(Table1[[#This Row],[dispute_loss]]=0, "won","lost"))</f>
        <v>no dispute</v>
      </c>
      <c r="L1411" s="1">
        <v>44149</v>
      </c>
      <c r="M1411">
        <v>41</v>
      </c>
      <c r="N1411">
        <v>11</v>
      </c>
    </row>
    <row r="1412" spans="1:14" x14ac:dyDescent="0.3">
      <c r="A1412" t="s">
        <v>13</v>
      </c>
      <c r="B1412" t="s">
        <v>70</v>
      </c>
      <c r="C1412" t="str">
        <f>VLOOKUP(Table1[[#This Row],[customer_ID]],'Company Names'!A:B,2,0)</f>
        <v>Gutkowski, Koch and Gleason</v>
      </c>
      <c r="D1412">
        <v>2250514490</v>
      </c>
      <c r="E1412" s="1">
        <v>44227</v>
      </c>
      <c r="F1412" s="1">
        <v>44257</v>
      </c>
      <c r="G1412">
        <v>6278</v>
      </c>
      <c r="H1412">
        <v>1</v>
      </c>
      <c r="I1412" t="str">
        <f>IF(Table1[[#This Row],[disputed]]=1,"Yes","No")</f>
        <v>Yes</v>
      </c>
      <c r="J1412">
        <v>1</v>
      </c>
      <c r="K1412" t="str">
        <f>IF(Table1[[#This Row],[disputed]]=0, "no dispute", IF(Table1[[#This Row],[dispute_loss]]=0, "won","lost"))</f>
        <v>lost</v>
      </c>
      <c r="L1412" s="1">
        <v>44267</v>
      </c>
      <c r="M1412">
        <v>40</v>
      </c>
      <c r="N1412">
        <v>10</v>
      </c>
    </row>
    <row r="1413" spans="1:14" x14ac:dyDescent="0.3">
      <c r="A1413" t="s">
        <v>13</v>
      </c>
      <c r="B1413" t="s">
        <v>51</v>
      </c>
      <c r="C1413" t="str">
        <f>VLOOKUP(Table1[[#This Row],[customer_ID]],'Company Names'!A:B,2,0)</f>
        <v>Kilback Inc</v>
      </c>
      <c r="D1413">
        <v>5750325838</v>
      </c>
      <c r="E1413" s="1">
        <v>44516</v>
      </c>
      <c r="F1413" s="1">
        <v>44546</v>
      </c>
      <c r="G1413">
        <v>7733</v>
      </c>
      <c r="H1413">
        <v>1</v>
      </c>
      <c r="I1413" t="str">
        <f>IF(Table1[[#This Row],[disputed]]=1,"Yes","No")</f>
        <v>Yes</v>
      </c>
      <c r="J1413">
        <v>0</v>
      </c>
      <c r="K1413" t="str">
        <f>IF(Table1[[#This Row],[disputed]]=0, "no dispute", IF(Table1[[#This Row],[dispute_loss]]=0, "won","lost"))</f>
        <v>won</v>
      </c>
      <c r="L1413" s="1">
        <v>44547</v>
      </c>
      <c r="M1413">
        <v>31</v>
      </c>
      <c r="N1413">
        <v>1</v>
      </c>
    </row>
    <row r="1414" spans="1:14" x14ac:dyDescent="0.3">
      <c r="A1414" t="s">
        <v>13</v>
      </c>
      <c r="B1414" t="s">
        <v>84</v>
      </c>
      <c r="C1414" t="str">
        <f>VLOOKUP(Table1[[#This Row],[customer_ID]],'Company Names'!A:B,2,0)</f>
        <v>Schultz, Wiegand and Kling</v>
      </c>
      <c r="D1414">
        <v>5753468265</v>
      </c>
      <c r="E1414" s="1">
        <v>44013</v>
      </c>
      <c r="F1414" s="1">
        <v>44043</v>
      </c>
      <c r="G1414">
        <v>9497</v>
      </c>
      <c r="H1414">
        <v>0</v>
      </c>
      <c r="I1414" t="str">
        <f>IF(Table1[[#This Row],[disputed]]=1,"Yes","No")</f>
        <v>No</v>
      </c>
      <c r="J1414">
        <v>0</v>
      </c>
      <c r="K1414" t="str">
        <f>IF(Table1[[#This Row],[disputed]]=0, "no dispute", IF(Table1[[#This Row],[dispute_loss]]=0, "won","lost"))</f>
        <v>no dispute</v>
      </c>
      <c r="L1414" s="1">
        <v>44045</v>
      </c>
      <c r="M1414">
        <v>32</v>
      </c>
      <c r="N1414">
        <v>2</v>
      </c>
    </row>
    <row r="1415" spans="1:14" x14ac:dyDescent="0.3">
      <c r="A1415" t="s">
        <v>11</v>
      </c>
      <c r="B1415" t="s">
        <v>115</v>
      </c>
      <c r="C1415" t="str">
        <f>VLOOKUP(Table1[[#This Row],[customer_ID]],'Company Names'!A:B,2,0)</f>
        <v>Ritchie, Lesch and Conroy</v>
      </c>
      <c r="D1415">
        <v>5759027335</v>
      </c>
      <c r="E1415" s="1">
        <v>44511</v>
      </c>
      <c r="F1415" s="1">
        <v>44541</v>
      </c>
      <c r="G1415">
        <v>8318</v>
      </c>
      <c r="H1415">
        <v>1</v>
      </c>
      <c r="I1415" t="str">
        <f>IF(Table1[[#This Row],[disputed]]=1,"Yes","No")</f>
        <v>Yes</v>
      </c>
      <c r="J1415">
        <v>0</v>
      </c>
      <c r="K1415" t="str">
        <f>IF(Table1[[#This Row],[disputed]]=0, "no dispute", IF(Table1[[#This Row],[dispute_loss]]=0, "won","lost"))</f>
        <v>won</v>
      </c>
      <c r="L1415" s="1">
        <v>44524</v>
      </c>
      <c r="M1415">
        <v>13</v>
      </c>
      <c r="N1415">
        <v>0</v>
      </c>
    </row>
    <row r="1416" spans="1:14" x14ac:dyDescent="0.3">
      <c r="A1416" t="s">
        <v>13</v>
      </c>
      <c r="B1416" t="s">
        <v>70</v>
      </c>
      <c r="C1416" t="str">
        <f>VLOOKUP(Table1[[#This Row],[customer_ID]],'Company Names'!A:B,2,0)</f>
        <v>Gutkowski, Koch and Gleason</v>
      </c>
      <c r="D1416">
        <v>7277413369</v>
      </c>
      <c r="E1416" s="1">
        <v>44236</v>
      </c>
      <c r="F1416" s="1">
        <v>44266</v>
      </c>
      <c r="G1416">
        <v>6241</v>
      </c>
      <c r="H1416">
        <v>1</v>
      </c>
      <c r="I1416" t="str">
        <f>IF(Table1[[#This Row],[disputed]]=1,"Yes","No")</f>
        <v>Yes</v>
      </c>
      <c r="J1416">
        <v>0</v>
      </c>
      <c r="K1416" t="str">
        <f>IF(Table1[[#This Row],[disputed]]=0, "no dispute", IF(Table1[[#This Row],[dispute_loss]]=0, "won","lost"))</f>
        <v>won</v>
      </c>
      <c r="L1416" s="1">
        <v>44283</v>
      </c>
      <c r="M1416">
        <v>47</v>
      </c>
      <c r="N1416">
        <v>17</v>
      </c>
    </row>
    <row r="1417" spans="1:14" x14ac:dyDescent="0.3">
      <c r="A1417" t="s">
        <v>20</v>
      </c>
      <c r="B1417" t="s">
        <v>43</v>
      </c>
      <c r="C1417" t="str">
        <f>VLOOKUP(Table1[[#This Row],[customer_ID]],'Company Names'!A:B,2,0)</f>
        <v>Spinka, Bogisich and Pouros</v>
      </c>
      <c r="D1417">
        <v>5759365584</v>
      </c>
      <c r="E1417" s="1">
        <v>44240</v>
      </c>
      <c r="F1417" s="1">
        <v>44270</v>
      </c>
      <c r="G1417">
        <v>5143</v>
      </c>
      <c r="H1417">
        <v>0</v>
      </c>
      <c r="I1417" t="str">
        <f>IF(Table1[[#This Row],[disputed]]=1,"Yes","No")</f>
        <v>No</v>
      </c>
      <c r="J1417">
        <v>0</v>
      </c>
      <c r="K1417" t="str">
        <f>IF(Table1[[#This Row],[disputed]]=0, "no dispute", IF(Table1[[#This Row],[dispute_loss]]=0, "won","lost"))</f>
        <v>no dispute</v>
      </c>
      <c r="L1417" s="1">
        <v>44245</v>
      </c>
      <c r="M1417">
        <v>5</v>
      </c>
      <c r="N1417">
        <v>0</v>
      </c>
    </row>
    <row r="1418" spans="1:14" x14ac:dyDescent="0.3">
      <c r="A1418" t="s">
        <v>20</v>
      </c>
      <c r="B1418" t="s">
        <v>111</v>
      </c>
      <c r="C1418" t="str">
        <f>VLOOKUP(Table1[[#This Row],[customer_ID]],'Company Names'!A:B,2,0)</f>
        <v>Kunze - Bednar</v>
      </c>
      <c r="D1418">
        <v>5769308033</v>
      </c>
      <c r="E1418" s="1">
        <v>43992</v>
      </c>
      <c r="F1418" s="1">
        <v>44022</v>
      </c>
      <c r="G1418">
        <v>3532</v>
      </c>
      <c r="H1418">
        <v>1</v>
      </c>
      <c r="I1418" t="str">
        <f>IF(Table1[[#This Row],[disputed]]=1,"Yes","No")</f>
        <v>Yes</v>
      </c>
      <c r="J1418">
        <v>0</v>
      </c>
      <c r="K1418" t="str">
        <f>IF(Table1[[#This Row],[disputed]]=0, "no dispute", IF(Table1[[#This Row],[dispute_loss]]=0, "won","lost"))</f>
        <v>won</v>
      </c>
      <c r="L1418" s="1">
        <v>44040</v>
      </c>
      <c r="M1418">
        <v>48</v>
      </c>
      <c r="N1418">
        <v>18</v>
      </c>
    </row>
    <row r="1419" spans="1:14" x14ac:dyDescent="0.3">
      <c r="A1419" t="s">
        <v>13</v>
      </c>
      <c r="B1419" t="s">
        <v>66</v>
      </c>
      <c r="C1419" t="str">
        <f>VLOOKUP(Table1[[#This Row],[customer_ID]],'Company Names'!A:B,2,0)</f>
        <v>Bednar Group</v>
      </c>
      <c r="D1419">
        <v>5769746861</v>
      </c>
      <c r="E1419" s="1">
        <v>44009</v>
      </c>
      <c r="F1419" s="1">
        <v>44039</v>
      </c>
      <c r="G1419">
        <v>7309</v>
      </c>
      <c r="H1419">
        <v>0</v>
      </c>
      <c r="I1419" t="str">
        <f>IF(Table1[[#This Row],[disputed]]=1,"Yes","No")</f>
        <v>No</v>
      </c>
      <c r="J1419">
        <v>0</v>
      </c>
      <c r="K1419" t="str">
        <f>IF(Table1[[#This Row],[disputed]]=0, "no dispute", IF(Table1[[#This Row],[dispute_loss]]=0, "won","lost"))</f>
        <v>no dispute</v>
      </c>
      <c r="L1419" s="1">
        <v>44012</v>
      </c>
      <c r="M1419">
        <v>3</v>
      </c>
      <c r="N1419">
        <v>0</v>
      </c>
    </row>
    <row r="1420" spans="1:14" x14ac:dyDescent="0.3">
      <c r="A1420" t="s">
        <v>17</v>
      </c>
      <c r="B1420" t="s">
        <v>33</v>
      </c>
      <c r="C1420" t="str">
        <f>VLOOKUP(Table1[[#This Row],[customer_ID]],'Company Names'!A:B,2,0)</f>
        <v>Grimes - Bode</v>
      </c>
      <c r="D1420">
        <v>5770867325</v>
      </c>
      <c r="E1420" s="1">
        <v>43942</v>
      </c>
      <c r="F1420" s="1">
        <v>43972</v>
      </c>
      <c r="G1420">
        <v>6397</v>
      </c>
      <c r="H1420">
        <v>0</v>
      </c>
      <c r="I1420" t="str">
        <f>IF(Table1[[#This Row],[disputed]]=1,"Yes","No")</f>
        <v>No</v>
      </c>
      <c r="J1420">
        <v>0</v>
      </c>
      <c r="K1420" t="str">
        <f>IF(Table1[[#This Row],[disputed]]=0, "no dispute", IF(Table1[[#This Row],[dispute_loss]]=0, "won","lost"))</f>
        <v>no dispute</v>
      </c>
      <c r="L1420" s="1">
        <v>43954</v>
      </c>
      <c r="M1420">
        <v>12</v>
      </c>
      <c r="N1420">
        <v>0</v>
      </c>
    </row>
    <row r="1421" spans="1:14" x14ac:dyDescent="0.3">
      <c r="A1421" t="s">
        <v>13</v>
      </c>
      <c r="B1421" t="s">
        <v>106</v>
      </c>
      <c r="C1421" t="str">
        <f>VLOOKUP(Table1[[#This Row],[customer_ID]],'Company Names'!A:B,2,0)</f>
        <v>Leffler - Greenfelder</v>
      </c>
      <c r="D1421">
        <v>5777629589</v>
      </c>
      <c r="E1421" s="1">
        <v>44076</v>
      </c>
      <c r="F1421" s="1">
        <v>44106</v>
      </c>
      <c r="G1421">
        <v>5726</v>
      </c>
      <c r="H1421">
        <v>0</v>
      </c>
      <c r="I1421" t="str">
        <f>IF(Table1[[#This Row],[disputed]]=1,"Yes","No")</f>
        <v>No</v>
      </c>
      <c r="J1421">
        <v>0</v>
      </c>
      <c r="K1421" t="str">
        <f>IF(Table1[[#This Row],[disputed]]=0, "no dispute", IF(Table1[[#This Row],[dispute_loss]]=0, "won","lost"))</f>
        <v>no dispute</v>
      </c>
      <c r="L1421" s="1">
        <v>44113</v>
      </c>
      <c r="M1421">
        <v>37</v>
      </c>
      <c r="N1421">
        <v>7</v>
      </c>
    </row>
    <row r="1422" spans="1:14" x14ac:dyDescent="0.3">
      <c r="A1422" t="s">
        <v>22</v>
      </c>
      <c r="B1422" t="s">
        <v>103</v>
      </c>
      <c r="C1422" t="str">
        <f>VLOOKUP(Table1[[#This Row],[customer_ID]],'Company Names'!A:B,2,0)</f>
        <v>Bernier - Mueller</v>
      </c>
      <c r="D1422">
        <v>5779088948</v>
      </c>
      <c r="E1422" s="1">
        <v>44154</v>
      </c>
      <c r="F1422" s="1">
        <v>44184</v>
      </c>
      <c r="G1422">
        <v>6284</v>
      </c>
      <c r="H1422">
        <v>0</v>
      </c>
      <c r="I1422" t="str">
        <f>IF(Table1[[#This Row],[disputed]]=1,"Yes","No")</f>
        <v>No</v>
      </c>
      <c r="J1422">
        <v>0</v>
      </c>
      <c r="K1422" t="str">
        <f>IF(Table1[[#This Row],[disputed]]=0, "no dispute", IF(Table1[[#This Row],[dispute_loss]]=0, "won","lost"))</f>
        <v>no dispute</v>
      </c>
      <c r="L1422" s="1">
        <v>44178</v>
      </c>
      <c r="M1422">
        <v>24</v>
      </c>
      <c r="N1422">
        <v>0</v>
      </c>
    </row>
    <row r="1423" spans="1:14" x14ac:dyDescent="0.3">
      <c r="A1423" t="s">
        <v>11</v>
      </c>
      <c r="B1423" t="s">
        <v>87</v>
      </c>
      <c r="C1423" t="str">
        <f>VLOOKUP(Table1[[#This Row],[customer_ID]],'Company Names'!A:B,2,0)</f>
        <v>Steuber Inc</v>
      </c>
      <c r="D1423">
        <v>5783904084</v>
      </c>
      <c r="E1423" s="1">
        <v>44027</v>
      </c>
      <c r="F1423" s="1">
        <v>44057</v>
      </c>
      <c r="G1423">
        <v>2491</v>
      </c>
      <c r="H1423">
        <v>0</v>
      </c>
      <c r="I1423" t="str">
        <f>IF(Table1[[#This Row],[disputed]]=1,"Yes","No")</f>
        <v>No</v>
      </c>
      <c r="J1423">
        <v>0</v>
      </c>
      <c r="K1423" t="str">
        <f>IF(Table1[[#This Row],[disputed]]=0, "no dispute", IF(Table1[[#This Row],[dispute_loss]]=0, "won","lost"))</f>
        <v>no dispute</v>
      </c>
      <c r="L1423" s="1">
        <v>44040</v>
      </c>
      <c r="M1423">
        <v>13</v>
      </c>
      <c r="N1423">
        <v>0</v>
      </c>
    </row>
    <row r="1424" spans="1:14" x14ac:dyDescent="0.3">
      <c r="A1424" t="s">
        <v>11</v>
      </c>
      <c r="B1424" t="s">
        <v>12</v>
      </c>
      <c r="C1424" t="str">
        <f>VLOOKUP(Table1[[#This Row],[customer_ID]],'Company Names'!A:B,2,0)</f>
        <v>Morissette - Bernier</v>
      </c>
      <c r="D1424">
        <v>5786890759</v>
      </c>
      <c r="E1424" s="1">
        <v>44205</v>
      </c>
      <c r="F1424" s="1">
        <v>44235</v>
      </c>
      <c r="G1424">
        <v>3441</v>
      </c>
      <c r="H1424">
        <v>0</v>
      </c>
      <c r="I1424" t="str">
        <f>IF(Table1[[#This Row],[disputed]]=1,"Yes","No")</f>
        <v>No</v>
      </c>
      <c r="J1424">
        <v>0</v>
      </c>
      <c r="K1424" t="str">
        <f>IF(Table1[[#This Row],[disputed]]=0, "no dispute", IF(Table1[[#This Row],[dispute_loss]]=0, "won","lost"))</f>
        <v>no dispute</v>
      </c>
      <c r="L1424" s="1">
        <v>44223</v>
      </c>
      <c r="M1424">
        <v>18</v>
      </c>
      <c r="N1424">
        <v>0</v>
      </c>
    </row>
    <row r="1425" spans="1:14" x14ac:dyDescent="0.3">
      <c r="A1425" t="s">
        <v>22</v>
      </c>
      <c r="B1425" t="s">
        <v>86</v>
      </c>
      <c r="C1425" t="str">
        <f>VLOOKUP(Table1[[#This Row],[customer_ID]],'Company Names'!A:B,2,0)</f>
        <v>Langosh - Luettgen</v>
      </c>
      <c r="D1425">
        <v>5792413329</v>
      </c>
      <c r="E1425" s="1">
        <v>44008</v>
      </c>
      <c r="F1425" s="1">
        <v>44038</v>
      </c>
      <c r="G1425">
        <v>4764</v>
      </c>
      <c r="H1425">
        <v>0</v>
      </c>
      <c r="I1425" t="str">
        <f>IF(Table1[[#This Row],[disputed]]=1,"Yes","No")</f>
        <v>No</v>
      </c>
      <c r="J1425">
        <v>0</v>
      </c>
      <c r="K1425" t="str">
        <f>IF(Table1[[#This Row],[disputed]]=0, "no dispute", IF(Table1[[#This Row],[dispute_loss]]=0, "won","lost"))</f>
        <v>no dispute</v>
      </c>
      <c r="L1425" s="1">
        <v>44022</v>
      </c>
      <c r="M1425">
        <v>14</v>
      </c>
      <c r="N1425">
        <v>0</v>
      </c>
    </row>
    <row r="1426" spans="1:14" x14ac:dyDescent="0.3">
      <c r="A1426" t="s">
        <v>22</v>
      </c>
      <c r="B1426" t="s">
        <v>100</v>
      </c>
      <c r="C1426" t="str">
        <f>VLOOKUP(Table1[[#This Row],[customer_ID]],'Company Names'!A:B,2,0)</f>
        <v>Stark - Paucek</v>
      </c>
      <c r="D1426">
        <v>5796159925</v>
      </c>
      <c r="E1426" s="1">
        <v>44447</v>
      </c>
      <c r="F1426" s="1">
        <v>44477</v>
      </c>
      <c r="G1426">
        <v>5516</v>
      </c>
      <c r="H1426">
        <v>0</v>
      </c>
      <c r="I1426" t="str">
        <f>IF(Table1[[#This Row],[disputed]]=1,"Yes","No")</f>
        <v>No</v>
      </c>
      <c r="J1426">
        <v>0</v>
      </c>
      <c r="K1426" t="str">
        <f>IF(Table1[[#This Row],[disputed]]=0, "no dispute", IF(Table1[[#This Row],[dispute_loss]]=0, "won","lost"))</f>
        <v>no dispute</v>
      </c>
      <c r="L1426" s="1">
        <v>44456</v>
      </c>
      <c r="M1426">
        <v>9</v>
      </c>
      <c r="N1426">
        <v>0</v>
      </c>
    </row>
    <row r="1427" spans="1:14" x14ac:dyDescent="0.3">
      <c r="A1427" t="s">
        <v>13</v>
      </c>
      <c r="B1427" t="s">
        <v>27</v>
      </c>
      <c r="C1427" t="str">
        <f>VLOOKUP(Table1[[#This Row],[customer_ID]],'Company Names'!A:B,2,0)</f>
        <v>Ryan Inc</v>
      </c>
      <c r="D1427">
        <v>5802848218</v>
      </c>
      <c r="E1427" s="1">
        <v>44179</v>
      </c>
      <c r="F1427" s="1">
        <v>44209</v>
      </c>
      <c r="G1427">
        <v>8219</v>
      </c>
      <c r="H1427">
        <v>0</v>
      </c>
      <c r="I1427" t="str">
        <f>IF(Table1[[#This Row],[disputed]]=1,"Yes","No")</f>
        <v>No</v>
      </c>
      <c r="J1427">
        <v>0</v>
      </c>
      <c r="K1427" t="str">
        <f>IF(Table1[[#This Row],[disputed]]=0, "no dispute", IF(Table1[[#This Row],[dispute_loss]]=0, "won","lost"))</f>
        <v>no dispute</v>
      </c>
      <c r="L1427" s="1">
        <v>44183</v>
      </c>
      <c r="M1427">
        <v>4</v>
      </c>
      <c r="N1427">
        <v>0</v>
      </c>
    </row>
    <row r="1428" spans="1:14" x14ac:dyDescent="0.3">
      <c r="A1428" t="s">
        <v>20</v>
      </c>
      <c r="B1428" t="s">
        <v>81</v>
      </c>
      <c r="C1428" t="str">
        <f>VLOOKUP(Table1[[#This Row],[customer_ID]],'Company Names'!A:B,2,0)</f>
        <v>Rowe and Sons</v>
      </c>
      <c r="D1428">
        <v>5804051179</v>
      </c>
      <c r="E1428" s="1">
        <v>44152</v>
      </c>
      <c r="F1428" s="1">
        <v>44182</v>
      </c>
      <c r="G1428">
        <v>2941</v>
      </c>
      <c r="H1428">
        <v>0</v>
      </c>
      <c r="I1428" t="str">
        <f>IF(Table1[[#This Row],[disputed]]=1,"Yes","No")</f>
        <v>No</v>
      </c>
      <c r="J1428">
        <v>0</v>
      </c>
      <c r="K1428" t="str">
        <f>IF(Table1[[#This Row],[disputed]]=0, "no dispute", IF(Table1[[#This Row],[dispute_loss]]=0, "won","lost"))</f>
        <v>no dispute</v>
      </c>
      <c r="L1428" s="1">
        <v>44168</v>
      </c>
      <c r="M1428">
        <v>16</v>
      </c>
      <c r="N1428">
        <v>0</v>
      </c>
    </row>
    <row r="1429" spans="1:14" x14ac:dyDescent="0.3">
      <c r="A1429" t="s">
        <v>20</v>
      </c>
      <c r="B1429" t="s">
        <v>69</v>
      </c>
      <c r="C1429" t="str">
        <f>VLOOKUP(Table1[[#This Row],[customer_ID]],'Company Names'!A:B,2,0)</f>
        <v>Kulas, Mante and Reichert</v>
      </c>
      <c r="D1429">
        <v>5822411556</v>
      </c>
      <c r="E1429" s="1">
        <v>44177</v>
      </c>
      <c r="F1429" s="1">
        <v>44207</v>
      </c>
      <c r="G1429">
        <v>6429</v>
      </c>
      <c r="H1429">
        <v>1</v>
      </c>
      <c r="I1429" t="str">
        <f>IF(Table1[[#This Row],[disputed]]=1,"Yes","No")</f>
        <v>Yes</v>
      </c>
      <c r="J1429">
        <v>0</v>
      </c>
      <c r="K1429" t="str">
        <f>IF(Table1[[#This Row],[disputed]]=0, "no dispute", IF(Table1[[#This Row],[dispute_loss]]=0, "won","lost"))</f>
        <v>won</v>
      </c>
      <c r="L1429" s="1">
        <v>44223</v>
      </c>
      <c r="M1429">
        <v>46</v>
      </c>
      <c r="N1429">
        <v>16</v>
      </c>
    </row>
    <row r="1430" spans="1:14" x14ac:dyDescent="0.3">
      <c r="A1430" t="s">
        <v>11</v>
      </c>
      <c r="B1430" t="s">
        <v>55</v>
      </c>
      <c r="C1430" t="str">
        <f>VLOOKUP(Table1[[#This Row],[customer_ID]],'Company Names'!A:B,2,0)</f>
        <v>Gleichner - Turner</v>
      </c>
      <c r="D1430">
        <v>5826992356</v>
      </c>
      <c r="E1430" s="1">
        <v>44472</v>
      </c>
      <c r="F1430" s="1">
        <v>44502</v>
      </c>
      <c r="G1430">
        <v>10525</v>
      </c>
      <c r="H1430">
        <v>0</v>
      </c>
      <c r="I1430" t="str">
        <f>IF(Table1[[#This Row],[disputed]]=1,"Yes","No")</f>
        <v>No</v>
      </c>
      <c r="J1430">
        <v>0</v>
      </c>
      <c r="K1430" t="str">
        <f>IF(Table1[[#This Row],[disputed]]=0, "no dispute", IF(Table1[[#This Row],[dispute_loss]]=0, "won","lost"))</f>
        <v>no dispute</v>
      </c>
      <c r="L1430" s="1">
        <v>44503</v>
      </c>
      <c r="M1430">
        <v>31</v>
      </c>
      <c r="N1430">
        <v>1</v>
      </c>
    </row>
    <row r="1431" spans="1:14" x14ac:dyDescent="0.3">
      <c r="A1431" t="s">
        <v>22</v>
      </c>
      <c r="B1431" t="s">
        <v>86</v>
      </c>
      <c r="C1431" t="str">
        <f>VLOOKUP(Table1[[#This Row],[customer_ID]],'Company Names'!A:B,2,0)</f>
        <v>Langosh - Luettgen</v>
      </c>
      <c r="D1431">
        <v>5831823402</v>
      </c>
      <c r="E1431" s="1">
        <v>43851</v>
      </c>
      <c r="F1431" s="1">
        <v>43881</v>
      </c>
      <c r="G1431">
        <v>3278</v>
      </c>
      <c r="H1431">
        <v>0</v>
      </c>
      <c r="I1431" t="str">
        <f>IF(Table1[[#This Row],[disputed]]=1,"Yes","No")</f>
        <v>No</v>
      </c>
      <c r="J1431">
        <v>0</v>
      </c>
      <c r="K1431" t="str">
        <f>IF(Table1[[#This Row],[disputed]]=0, "no dispute", IF(Table1[[#This Row],[dispute_loss]]=0, "won","lost"))</f>
        <v>no dispute</v>
      </c>
      <c r="L1431" s="1">
        <v>43863</v>
      </c>
      <c r="M1431">
        <v>12</v>
      </c>
      <c r="N1431">
        <v>0</v>
      </c>
    </row>
    <row r="1432" spans="1:14" x14ac:dyDescent="0.3">
      <c r="A1432" t="s">
        <v>22</v>
      </c>
      <c r="B1432" t="s">
        <v>103</v>
      </c>
      <c r="C1432" t="str">
        <f>VLOOKUP(Table1[[#This Row],[customer_ID]],'Company Names'!A:B,2,0)</f>
        <v>Bernier - Mueller</v>
      </c>
      <c r="D1432">
        <v>5833648536</v>
      </c>
      <c r="E1432" s="1">
        <v>44390</v>
      </c>
      <c r="F1432" s="1">
        <v>44420</v>
      </c>
      <c r="G1432">
        <v>8163</v>
      </c>
      <c r="H1432">
        <v>0</v>
      </c>
      <c r="I1432" t="str">
        <f>IF(Table1[[#This Row],[disputed]]=1,"Yes","No")</f>
        <v>No</v>
      </c>
      <c r="J1432">
        <v>0</v>
      </c>
      <c r="K1432" t="str">
        <f>IF(Table1[[#This Row],[disputed]]=0, "no dispute", IF(Table1[[#This Row],[dispute_loss]]=0, "won","lost"))</f>
        <v>no dispute</v>
      </c>
      <c r="L1432" s="1">
        <v>44412</v>
      </c>
      <c r="M1432">
        <v>22</v>
      </c>
      <c r="N1432">
        <v>0</v>
      </c>
    </row>
    <row r="1433" spans="1:14" x14ac:dyDescent="0.3">
      <c r="A1433" t="s">
        <v>13</v>
      </c>
      <c r="B1433" t="s">
        <v>14</v>
      </c>
      <c r="C1433" t="str">
        <f>VLOOKUP(Table1[[#This Row],[customer_ID]],'Company Names'!A:B,2,0)</f>
        <v>Bogisich and Sons</v>
      </c>
      <c r="D1433">
        <v>5834509499</v>
      </c>
      <c r="E1433" s="1">
        <v>43892</v>
      </c>
      <c r="F1433" s="1">
        <v>43922</v>
      </c>
      <c r="G1433">
        <v>6751</v>
      </c>
      <c r="H1433">
        <v>0</v>
      </c>
      <c r="I1433" t="str">
        <f>IF(Table1[[#This Row],[disputed]]=1,"Yes","No")</f>
        <v>No</v>
      </c>
      <c r="J1433">
        <v>0</v>
      </c>
      <c r="K1433" t="str">
        <f>IF(Table1[[#This Row],[disputed]]=0, "no dispute", IF(Table1[[#This Row],[dispute_loss]]=0, "won","lost"))</f>
        <v>no dispute</v>
      </c>
      <c r="L1433" s="1">
        <v>43949</v>
      </c>
      <c r="M1433">
        <v>57</v>
      </c>
      <c r="N1433">
        <v>27</v>
      </c>
    </row>
    <row r="1434" spans="1:14" x14ac:dyDescent="0.3">
      <c r="A1434" t="s">
        <v>22</v>
      </c>
      <c r="B1434" t="s">
        <v>24</v>
      </c>
      <c r="C1434" t="str">
        <f>VLOOKUP(Table1[[#This Row],[customer_ID]],'Company Names'!A:B,2,0)</f>
        <v>Turcotte, Wolff and Lynch</v>
      </c>
      <c r="D1434">
        <v>5834961407</v>
      </c>
      <c r="E1434" s="1">
        <v>44052</v>
      </c>
      <c r="F1434" s="1">
        <v>44082</v>
      </c>
      <c r="G1434">
        <v>7390</v>
      </c>
      <c r="H1434">
        <v>0</v>
      </c>
      <c r="I1434" t="str">
        <f>IF(Table1[[#This Row],[disputed]]=1,"Yes","No")</f>
        <v>No</v>
      </c>
      <c r="J1434">
        <v>0</v>
      </c>
      <c r="K1434" t="str">
        <f>IF(Table1[[#This Row],[disputed]]=0, "no dispute", IF(Table1[[#This Row],[dispute_loss]]=0, "won","lost"))</f>
        <v>no dispute</v>
      </c>
      <c r="L1434" s="1">
        <v>44084</v>
      </c>
      <c r="M1434">
        <v>32</v>
      </c>
      <c r="N1434">
        <v>2</v>
      </c>
    </row>
    <row r="1435" spans="1:14" x14ac:dyDescent="0.3">
      <c r="A1435" t="s">
        <v>13</v>
      </c>
      <c r="B1435" t="s">
        <v>35</v>
      </c>
      <c r="C1435" t="str">
        <f>VLOOKUP(Table1[[#This Row],[customer_ID]],'Company Names'!A:B,2,0)</f>
        <v>Ebert Group</v>
      </c>
      <c r="D1435">
        <v>5844695758</v>
      </c>
      <c r="E1435" s="1">
        <v>43840</v>
      </c>
      <c r="F1435" s="1">
        <v>43870</v>
      </c>
      <c r="G1435">
        <v>7166</v>
      </c>
      <c r="H1435">
        <v>0</v>
      </c>
      <c r="I1435" t="str">
        <f>IF(Table1[[#This Row],[disputed]]=1,"Yes","No")</f>
        <v>No</v>
      </c>
      <c r="J1435">
        <v>0</v>
      </c>
      <c r="K1435" t="str">
        <f>IF(Table1[[#This Row],[disputed]]=0, "no dispute", IF(Table1[[#This Row],[dispute_loss]]=0, "won","lost"))</f>
        <v>no dispute</v>
      </c>
      <c r="L1435" s="1">
        <v>43871</v>
      </c>
      <c r="M1435">
        <v>31</v>
      </c>
      <c r="N1435">
        <v>1</v>
      </c>
    </row>
    <row r="1436" spans="1:14" x14ac:dyDescent="0.3">
      <c r="A1436" t="s">
        <v>22</v>
      </c>
      <c r="B1436" t="s">
        <v>96</v>
      </c>
      <c r="C1436" t="str">
        <f>VLOOKUP(Table1[[#This Row],[customer_ID]],'Company Names'!A:B,2,0)</f>
        <v>Schuppe Inc</v>
      </c>
      <c r="D1436">
        <v>5851010658</v>
      </c>
      <c r="E1436" s="1">
        <v>43922</v>
      </c>
      <c r="F1436" s="1">
        <v>43952</v>
      </c>
      <c r="G1436">
        <v>5610</v>
      </c>
      <c r="H1436">
        <v>0</v>
      </c>
      <c r="I1436" t="str">
        <f>IF(Table1[[#This Row],[disputed]]=1,"Yes","No")</f>
        <v>No</v>
      </c>
      <c r="J1436">
        <v>0</v>
      </c>
      <c r="K1436" t="str">
        <f>IF(Table1[[#This Row],[disputed]]=0, "no dispute", IF(Table1[[#This Row],[dispute_loss]]=0, "won","lost"))</f>
        <v>no dispute</v>
      </c>
      <c r="L1436" s="1">
        <v>43951</v>
      </c>
      <c r="M1436">
        <v>29</v>
      </c>
      <c r="N1436">
        <v>0</v>
      </c>
    </row>
    <row r="1437" spans="1:14" x14ac:dyDescent="0.3">
      <c r="A1437" t="s">
        <v>22</v>
      </c>
      <c r="B1437" t="s">
        <v>103</v>
      </c>
      <c r="C1437" t="str">
        <f>VLOOKUP(Table1[[#This Row],[customer_ID]],'Company Names'!A:B,2,0)</f>
        <v>Bernier - Mueller</v>
      </c>
      <c r="D1437">
        <v>5853943614</v>
      </c>
      <c r="E1437" s="1">
        <v>43885</v>
      </c>
      <c r="F1437" s="1">
        <v>43915</v>
      </c>
      <c r="G1437">
        <v>6239</v>
      </c>
      <c r="H1437">
        <v>0</v>
      </c>
      <c r="I1437" t="str">
        <f>IF(Table1[[#This Row],[disputed]]=1,"Yes","No")</f>
        <v>No</v>
      </c>
      <c r="J1437">
        <v>0</v>
      </c>
      <c r="K1437" t="str">
        <f>IF(Table1[[#This Row],[disputed]]=0, "no dispute", IF(Table1[[#This Row],[dispute_loss]]=0, "won","lost"))</f>
        <v>no dispute</v>
      </c>
      <c r="L1437" s="1">
        <v>43915</v>
      </c>
      <c r="M1437">
        <v>30</v>
      </c>
      <c r="N1437">
        <v>0</v>
      </c>
    </row>
    <row r="1438" spans="1:14" x14ac:dyDescent="0.3">
      <c r="A1438" t="s">
        <v>22</v>
      </c>
      <c r="B1438" t="s">
        <v>24</v>
      </c>
      <c r="C1438" t="str">
        <f>VLOOKUP(Table1[[#This Row],[customer_ID]],'Company Names'!A:B,2,0)</f>
        <v>Turcotte, Wolff and Lynch</v>
      </c>
      <c r="D1438">
        <v>5854224600</v>
      </c>
      <c r="E1438" s="1">
        <v>44441</v>
      </c>
      <c r="F1438" s="1">
        <v>44471</v>
      </c>
      <c r="G1438">
        <v>5631</v>
      </c>
      <c r="H1438">
        <v>0</v>
      </c>
      <c r="I1438" t="str">
        <f>IF(Table1[[#This Row],[disputed]]=1,"Yes","No")</f>
        <v>No</v>
      </c>
      <c r="J1438">
        <v>0</v>
      </c>
      <c r="K1438" t="str">
        <f>IF(Table1[[#This Row],[disputed]]=0, "no dispute", IF(Table1[[#This Row],[dispute_loss]]=0, "won","lost"))</f>
        <v>no dispute</v>
      </c>
      <c r="L1438" s="1">
        <v>44466</v>
      </c>
      <c r="M1438">
        <v>25</v>
      </c>
      <c r="N1438">
        <v>0</v>
      </c>
    </row>
    <row r="1439" spans="1:14" x14ac:dyDescent="0.3">
      <c r="A1439" t="s">
        <v>20</v>
      </c>
      <c r="B1439" t="s">
        <v>102</v>
      </c>
      <c r="C1439" t="str">
        <f>VLOOKUP(Table1[[#This Row],[customer_ID]],'Company Names'!A:B,2,0)</f>
        <v>Bogisich, Gorczany and Gislason</v>
      </c>
      <c r="D1439">
        <v>5861341441</v>
      </c>
      <c r="E1439" s="1">
        <v>44214</v>
      </c>
      <c r="F1439" s="1">
        <v>44244</v>
      </c>
      <c r="G1439">
        <v>4479</v>
      </c>
      <c r="H1439">
        <v>1</v>
      </c>
      <c r="I1439" t="str">
        <f>IF(Table1[[#This Row],[disputed]]=1,"Yes","No")</f>
        <v>Yes</v>
      </c>
      <c r="J1439">
        <v>0</v>
      </c>
      <c r="K1439" t="str">
        <f>IF(Table1[[#This Row],[disputed]]=0, "no dispute", IF(Table1[[#This Row],[dispute_loss]]=0, "won","lost"))</f>
        <v>won</v>
      </c>
      <c r="L1439" s="1">
        <v>44251</v>
      </c>
      <c r="M1439">
        <v>37</v>
      </c>
      <c r="N1439">
        <v>7</v>
      </c>
    </row>
    <row r="1440" spans="1:14" x14ac:dyDescent="0.3">
      <c r="A1440" t="s">
        <v>20</v>
      </c>
      <c r="B1440" t="s">
        <v>80</v>
      </c>
      <c r="C1440" t="str">
        <f>VLOOKUP(Table1[[#This Row],[customer_ID]],'Company Names'!A:B,2,0)</f>
        <v>Larkin and Sons</v>
      </c>
      <c r="D1440">
        <v>5863004374</v>
      </c>
      <c r="E1440" s="1">
        <v>44205</v>
      </c>
      <c r="F1440" s="1">
        <v>44235</v>
      </c>
      <c r="G1440">
        <v>5253</v>
      </c>
      <c r="H1440">
        <v>0</v>
      </c>
      <c r="I1440" t="str">
        <f>IF(Table1[[#This Row],[disputed]]=1,"Yes","No")</f>
        <v>No</v>
      </c>
      <c r="J1440">
        <v>0</v>
      </c>
      <c r="K1440" t="str">
        <f>IF(Table1[[#This Row],[disputed]]=0, "no dispute", IF(Table1[[#This Row],[dispute_loss]]=0, "won","lost"))</f>
        <v>no dispute</v>
      </c>
      <c r="L1440" s="1">
        <v>44238</v>
      </c>
      <c r="M1440">
        <v>33</v>
      </c>
      <c r="N1440">
        <v>3</v>
      </c>
    </row>
    <row r="1441" spans="1:14" x14ac:dyDescent="0.3">
      <c r="A1441" t="s">
        <v>11</v>
      </c>
      <c r="B1441" t="s">
        <v>73</v>
      </c>
      <c r="C1441" t="str">
        <f>VLOOKUP(Table1[[#This Row],[customer_ID]],'Company Names'!A:B,2,0)</f>
        <v>Rau, Hodkiewicz and Bauch</v>
      </c>
      <c r="D1441">
        <v>5865149984</v>
      </c>
      <c r="E1441" s="1">
        <v>44342</v>
      </c>
      <c r="F1441" s="1">
        <v>44372</v>
      </c>
      <c r="G1441">
        <v>5510</v>
      </c>
      <c r="H1441">
        <v>0</v>
      </c>
      <c r="I1441" t="str">
        <f>IF(Table1[[#This Row],[disputed]]=1,"Yes","No")</f>
        <v>No</v>
      </c>
      <c r="J1441">
        <v>0</v>
      </c>
      <c r="K1441" t="str">
        <f>IF(Table1[[#This Row],[disputed]]=0, "no dispute", IF(Table1[[#This Row],[dispute_loss]]=0, "won","lost"))</f>
        <v>no dispute</v>
      </c>
      <c r="L1441" s="1">
        <v>44363</v>
      </c>
      <c r="M1441">
        <v>21</v>
      </c>
      <c r="N1441">
        <v>0</v>
      </c>
    </row>
    <row r="1442" spans="1:14" x14ac:dyDescent="0.3">
      <c r="A1442" t="s">
        <v>22</v>
      </c>
      <c r="B1442" t="s">
        <v>65</v>
      </c>
      <c r="C1442" t="str">
        <f>VLOOKUP(Table1[[#This Row],[customer_ID]],'Company Names'!A:B,2,0)</f>
        <v>Leuschke, Hermann and Zieme</v>
      </c>
      <c r="D1442">
        <v>5865665884</v>
      </c>
      <c r="E1442" s="1">
        <v>43858</v>
      </c>
      <c r="F1442" s="1">
        <v>43888</v>
      </c>
      <c r="G1442">
        <v>6489</v>
      </c>
      <c r="H1442">
        <v>0</v>
      </c>
      <c r="I1442" t="str">
        <f>IF(Table1[[#This Row],[disputed]]=1,"Yes","No")</f>
        <v>No</v>
      </c>
      <c r="J1442">
        <v>0</v>
      </c>
      <c r="K1442" t="str">
        <f>IF(Table1[[#This Row],[disputed]]=0, "no dispute", IF(Table1[[#This Row],[dispute_loss]]=0, "won","lost"))</f>
        <v>no dispute</v>
      </c>
      <c r="L1442" s="1">
        <v>43877</v>
      </c>
      <c r="M1442">
        <v>19</v>
      </c>
      <c r="N1442">
        <v>0</v>
      </c>
    </row>
    <row r="1443" spans="1:14" x14ac:dyDescent="0.3">
      <c r="A1443" t="s">
        <v>22</v>
      </c>
      <c r="B1443" t="s">
        <v>36</v>
      </c>
      <c r="C1443" t="str">
        <f>VLOOKUP(Table1[[#This Row],[customer_ID]],'Company Names'!A:B,2,0)</f>
        <v>Sawayn - Johnson</v>
      </c>
      <c r="D1443">
        <v>5865860062</v>
      </c>
      <c r="E1443" s="1">
        <v>43909</v>
      </c>
      <c r="F1443" s="1">
        <v>43939</v>
      </c>
      <c r="G1443">
        <v>4842</v>
      </c>
      <c r="H1443">
        <v>1</v>
      </c>
      <c r="I1443" t="str">
        <f>IF(Table1[[#This Row],[disputed]]=1,"Yes","No")</f>
        <v>Yes</v>
      </c>
      <c r="J1443">
        <v>0</v>
      </c>
      <c r="K1443" t="str">
        <f>IF(Table1[[#This Row],[disputed]]=0, "no dispute", IF(Table1[[#This Row],[dispute_loss]]=0, "won","lost"))</f>
        <v>won</v>
      </c>
      <c r="L1443" s="1">
        <v>43960</v>
      </c>
      <c r="M1443">
        <v>51</v>
      </c>
      <c r="N1443">
        <v>21</v>
      </c>
    </row>
    <row r="1444" spans="1:14" x14ac:dyDescent="0.3">
      <c r="A1444" t="s">
        <v>22</v>
      </c>
      <c r="B1444" t="s">
        <v>86</v>
      </c>
      <c r="C1444" t="str">
        <f>VLOOKUP(Table1[[#This Row],[customer_ID]],'Company Names'!A:B,2,0)</f>
        <v>Langosh - Luettgen</v>
      </c>
      <c r="D1444">
        <v>5866198434</v>
      </c>
      <c r="E1444" s="1">
        <v>43964</v>
      </c>
      <c r="F1444" s="1">
        <v>43994</v>
      </c>
      <c r="G1444">
        <v>5625</v>
      </c>
      <c r="H1444">
        <v>0</v>
      </c>
      <c r="I1444" t="str">
        <f>IF(Table1[[#This Row],[disputed]]=1,"Yes","No")</f>
        <v>No</v>
      </c>
      <c r="J1444">
        <v>0</v>
      </c>
      <c r="K1444" t="str">
        <f>IF(Table1[[#This Row],[disputed]]=0, "no dispute", IF(Table1[[#This Row],[dispute_loss]]=0, "won","lost"))</f>
        <v>no dispute</v>
      </c>
      <c r="L1444" s="1">
        <v>43974</v>
      </c>
      <c r="M1444">
        <v>10</v>
      </c>
      <c r="N1444">
        <v>0</v>
      </c>
    </row>
    <row r="1445" spans="1:14" x14ac:dyDescent="0.3">
      <c r="A1445" t="s">
        <v>11</v>
      </c>
      <c r="B1445" t="s">
        <v>105</v>
      </c>
      <c r="C1445" t="str">
        <f>VLOOKUP(Table1[[#This Row],[customer_ID]],'Company Names'!A:B,2,0)</f>
        <v>Terry - Johns</v>
      </c>
      <c r="D1445">
        <v>5866933192</v>
      </c>
      <c r="E1445" s="1">
        <v>44391</v>
      </c>
      <c r="F1445" s="1">
        <v>44421</v>
      </c>
      <c r="G1445">
        <v>6232</v>
      </c>
      <c r="H1445">
        <v>0</v>
      </c>
      <c r="I1445" t="str">
        <f>IF(Table1[[#This Row],[disputed]]=1,"Yes","No")</f>
        <v>No</v>
      </c>
      <c r="J1445">
        <v>0</v>
      </c>
      <c r="K1445" t="str">
        <f>IF(Table1[[#This Row],[disputed]]=0, "no dispute", IF(Table1[[#This Row],[dispute_loss]]=0, "won","lost"))</f>
        <v>no dispute</v>
      </c>
      <c r="L1445" s="1">
        <v>44427</v>
      </c>
      <c r="M1445">
        <v>36</v>
      </c>
      <c r="N1445">
        <v>6</v>
      </c>
    </row>
    <row r="1446" spans="1:14" x14ac:dyDescent="0.3">
      <c r="A1446" t="s">
        <v>20</v>
      </c>
      <c r="B1446" t="s">
        <v>63</v>
      </c>
      <c r="C1446" t="str">
        <f>VLOOKUP(Table1[[#This Row],[customer_ID]],'Company Names'!A:B,2,0)</f>
        <v>Hauck - Hodkiewicz</v>
      </c>
      <c r="D1446">
        <v>5868117840</v>
      </c>
      <c r="E1446" s="1">
        <v>44017</v>
      </c>
      <c r="F1446" s="1">
        <v>44047</v>
      </c>
      <c r="G1446">
        <v>2442</v>
      </c>
      <c r="H1446">
        <v>0</v>
      </c>
      <c r="I1446" t="str">
        <f>IF(Table1[[#This Row],[disputed]]=1,"Yes","No")</f>
        <v>No</v>
      </c>
      <c r="J1446">
        <v>0</v>
      </c>
      <c r="K1446" t="str">
        <f>IF(Table1[[#This Row],[disputed]]=0, "no dispute", IF(Table1[[#This Row],[dispute_loss]]=0, "won","lost"))</f>
        <v>no dispute</v>
      </c>
      <c r="L1446" s="1">
        <v>44058</v>
      </c>
      <c r="M1446">
        <v>41</v>
      </c>
      <c r="N1446">
        <v>11</v>
      </c>
    </row>
    <row r="1447" spans="1:14" x14ac:dyDescent="0.3">
      <c r="A1447" t="s">
        <v>20</v>
      </c>
      <c r="B1447" t="s">
        <v>102</v>
      </c>
      <c r="C1447" t="str">
        <f>VLOOKUP(Table1[[#This Row],[customer_ID]],'Company Names'!A:B,2,0)</f>
        <v>Bogisich, Gorczany and Gislason</v>
      </c>
      <c r="D1447">
        <v>5870483009</v>
      </c>
      <c r="E1447" s="1">
        <v>44067</v>
      </c>
      <c r="F1447" s="1">
        <v>44097</v>
      </c>
      <c r="G1447">
        <v>2308</v>
      </c>
      <c r="H1447">
        <v>0</v>
      </c>
      <c r="I1447" t="str">
        <f>IF(Table1[[#This Row],[disputed]]=1,"Yes","No")</f>
        <v>No</v>
      </c>
      <c r="J1447">
        <v>0</v>
      </c>
      <c r="K1447" t="str">
        <f>IF(Table1[[#This Row],[disputed]]=0, "no dispute", IF(Table1[[#This Row],[dispute_loss]]=0, "won","lost"))</f>
        <v>no dispute</v>
      </c>
      <c r="L1447" s="1">
        <v>44087</v>
      </c>
      <c r="M1447">
        <v>20</v>
      </c>
      <c r="N1447">
        <v>0</v>
      </c>
    </row>
    <row r="1448" spans="1:14" x14ac:dyDescent="0.3">
      <c r="A1448" t="s">
        <v>11</v>
      </c>
      <c r="B1448" t="s">
        <v>91</v>
      </c>
      <c r="C1448" t="str">
        <f>VLOOKUP(Table1[[#This Row],[customer_ID]],'Company Names'!A:B,2,0)</f>
        <v>Boyle Group</v>
      </c>
      <c r="D1448">
        <v>5872970998</v>
      </c>
      <c r="E1448" s="1">
        <v>44345</v>
      </c>
      <c r="F1448" s="1">
        <v>44375</v>
      </c>
      <c r="G1448">
        <v>8589</v>
      </c>
      <c r="H1448">
        <v>0</v>
      </c>
      <c r="I1448" t="str">
        <f>IF(Table1[[#This Row],[disputed]]=1,"Yes","No")</f>
        <v>No</v>
      </c>
      <c r="J1448">
        <v>0</v>
      </c>
      <c r="K1448" t="str">
        <f>IF(Table1[[#This Row],[disputed]]=0, "no dispute", IF(Table1[[#This Row],[dispute_loss]]=0, "won","lost"))</f>
        <v>no dispute</v>
      </c>
      <c r="L1448" s="1">
        <v>44353</v>
      </c>
      <c r="M1448">
        <v>8</v>
      </c>
      <c r="N1448">
        <v>0</v>
      </c>
    </row>
    <row r="1449" spans="1:14" x14ac:dyDescent="0.3">
      <c r="A1449" t="s">
        <v>22</v>
      </c>
      <c r="B1449" t="s">
        <v>96</v>
      </c>
      <c r="C1449" t="str">
        <f>VLOOKUP(Table1[[#This Row],[customer_ID]],'Company Names'!A:B,2,0)</f>
        <v>Schuppe Inc</v>
      </c>
      <c r="D1449">
        <v>5876175760</v>
      </c>
      <c r="E1449" s="1">
        <v>43987</v>
      </c>
      <c r="F1449" s="1">
        <v>44017</v>
      </c>
      <c r="G1449">
        <v>6406</v>
      </c>
      <c r="H1449">
        <v>0</v>
      </c>
      <c r="I1449" t="str">
        <f>IF(Table1[[#This Row],[disputed]]=1,"Yes","No")</f>
        <v>No</v>
      </c>
      <c r="J1449">
        <v>0</v>
      </c>
      <c r="K1449" t="str">
        <f>IF(Table1[[#This Row],[disputed]]=0, "no dispute", IF(Table1[[#This Row],[dispute_loss]]=0, "won","lost"))</f>
        <v>no dispute</v>
      </c>
      <c r="L1449" s="1">
        <v>44025</v>
      </c>
      <c r="M1449">
        <v>38</v>
      </c>
      <c r="N1449">
        <v>8</v>
      </c>
    </row>
    <row r="1450" spans="1:14" x14ac:dyDescent="0.3">
      <c r="A1450" t="s">
        <v>17</v>
      </c>
      <c r="B1450" t="s">
        <v>97</v>
      </c>
      <c r="C1450" t="str">
        <f>VLOOKUP(Table1[[#This Row],[customer_ID]],'Company Names'!A:B,2,0)</f>
        <v>Kemmer LLC</v>
      </c>
      <c r="D1450">
        <v>5882624218</v>
      </c>
      <c r="E1450" s="1">
        <v>44272</v>
      </c>
      <c r="F1450" s="1">
        <v>44302</v>
      </c>
      <c r="G1450">
        <v>7685</v>
      </c>
      <c r="H1450">
        <v>1</v>
      </c>
      <c r="I1450" t="str">
        <f>IF(Table1[[#This Row],[disputed]]=1,"Yes","No")</f>
        <v>Yes</v>
      </c>
      <c r="J1450">
        <v>0</v>
      </c>
      <c r="K1450" t="str">
        <f>IF(Table1[[#This Row],[disputed]]=0, "no dispute", IF(Table1[[#This Row],[dispute_loss]]=0, "won","lost"))</f>
        <v>won</v>
      </c>
      <c r="L1450" s="1">
        <v>44319</v>
      </c>
      <c r="M1450">
        <v>47</v>
      </c>
      <c r="N1450">
        <v>17</v>
      </c>
    </row>
    <row r="1451" spans="1:14" x14ac:dyDescent="0.3">
      <c r="A1451" t="s">
        <v>13</v>
      </c>
      <c r="B1451" t="s">
        <v>51</v>
      </c>
      <c r="C1451" t="str">
        <f>VLOOKUP(Table1[[#This Row],[customer_ID]],'Company Names'!A:B,2,0)</f>
        <v>Kilback Inc</v>
      </c>
      <c r="D1451">
        <v>5893003141</v>
      </c>
      <c r="E1451" s="1">
        <v>43976</v>
      </c>
      <c r="F1451" s="1">
        <v>44006</v>
      </c>
      <c r="G1451">
        <v>7136</v>
      </c>
      <c r="H1451">
        <v>0</v>
      </c>
      <c r="I1451" t="str">
        <f>IF(Table1[[#This Row],[disputed]]=1,"Yes","No")</f>
        <v>No</v>
      </c>
      <c r="J1451">
        <v>0</v>
      </c>
      <c r="K1451" t="str">
        <f>IF(Table1[[#This Row],[disputed]]=0, "no dispute", IF(Table1[[#This Row],[dispute_loss]]=0, "won","lost"))</f>
        <v>no dispute</v>
      </c>
      <c r="L1451" s="1">
        <v>44008</v>
      </c>
      <c r="M1451">
        <v>32</v>
      </c>
      <c r="N1451">
        <v>2</v>
      </c>
    </row>
    <row r="1452" spans="1:14" x14ac:dyDescent="0.3">
      <c r="A1452" t="s">
        <v>11</v>
      </c>
      <c r="B1452" t="s">
        <v>48</v>
      </c>
      <c r="C1452" t="str">
        <f>VLOOKUP(Table1[[#This Row],[customer_ID]],'Company Names'!A:B,2,0)</f>
        <v>Hauck Group</v>
      </c>
      <c r="D1452">
        <v>5895996518</v>
      </c>
      <c r="E1452" s="1">
        <v>44386</v>
      </c>
      <c r="F1452" s="1">
        <v>44416</v>
      </c>
      <c r="G1452">
        <v>6539</v>
      </c>
      <c r="H1452">
        <v>0</v>
      </c>
      <c r="I1452" t="str">
        <f>IF(Table1[[#This Row],[disputed]]=1,"Yes","No")</f>
        <v>No</v>
      </c>
      <c r="J1452">
        <v>0</v>
      </c>
      <c r="K1452" t="str">
        <f>IF(Table1[[#This Row],[disputed]]=0, "no dispute", IF(Table1[[#This Row],[dispute_loss]]=0, "won","lost"))</f>
        <v>no dispute</v>
      </c>
      <c r="L1452" s="1">
        <v>44410</v>
      </c>
      <c r="M1452">
        <v>24</v>
      </c>
      <c r="N1452">
        <v>0</v>
      </c>
    </row>
    <row r="1453" spans="1:14" x14ac:dyDescent="0.3">
      <c r="A1453" t="s">
        <v>17</v>
      </c>
      <c r="B1453" t="s">
        <v>33</v>
      </c>
      <c r="C1453" t="str">
        <f>VLOOKUP(Table1[[#This Row],[customer_ID]],'Company Names'!A:B,2,0)</f>
        <v>Grimes - Bode</v>
      </c>
      <c r="D1453">
        <v>5896450110</v>
      </c>
      <c r="E1453" s="1">
        <v>44195</v>
      </c>
      <c r="F1453" s="1">
        <v>44225</v>
      </c>
      <c r="G1453">
        <v>5693</v>
      </c>
      <c r="H1453">
        <v>1</v>
      </c>
      <c r="I1453" t="str">
        <f>IF(Table1[[#This Row],[disputed]]=1,"Yes","No")</f>
        <v>Yes</v>
      </c>
      <c r="J1453">
        <v>0</v>
      </c>
      <c r="K1453" t="str">
        <f>IF(Table1[[#This Row],[disputed]]=0, "no dispute", IF(Table1[[#This Row],[dispute_loss]]=0, "won","lost"))</f>
        <v>won</v>
      </c>
      <c r="L1453" s="1">
        <v>44213</v>
      </c>
      <c r="M1453">
        <v>18</v>
      </c>
      <c r="N1453">
        <v>0</v>
      </c>
    </row>
    <row r="1454" spans="1:14" x14ac:dyDescent="0.3">
      <c r="A1454" t="s">
        <v>11</v>
      </c>
      <c r="B1454" t="s">
        <v>55</v>
      </c>
      <c r="C1454" t="str">
        <f>VLOOKUP(Table1[[#This Row],[customer_ID]],'Company Names'!A:B,2,0)</f>
        <v>Gleichner - Turner</v>
      </c>
      <c r="D1454">
        <v>5897876193</v>
      </c>
      <c r="E1454" s="1">
        <v>44016</v>
      </c>
      <c r="F1454" s="1">
        <v>44046</v>
      </c>
      <c r="G1454">
        <v>7681</v>
      </c>
      <c r="H1454">
        <v>0</v>
      </c>
      <c r="I1454" t="str">
        <f>IF(Table1[[#This Row],[disputed]]=1,"Yes","No")</f>
        <v>No</v>
      </c>
      <c r="J1454">
        <v>0</v>
      </c>
      <c r="K1454" t="str">
        <f>IF(Table1[[#This Row],[disputed]]=0, "no dispute", IF(Table1[[#This Row],[dispute_loss]]=0, "won","lost"))</f>
        <v>no dispute</v>
      </c>
      <c r="L1454" s="1">
        <v>44059</v>
      </c>
      <c r="M1454">
        <v>43</v>
      </c>
      <c r="N1454">
        <v>13</v>
      </c>
    </row>
    <row r="1455" spans="1:14" x14ac:dyDescent="0.3">
      <c r="A1455" t="s">
        <v>13</v>
      </c>
      <c r="B1455" t="s">
        <v>95</v>
      </c>
      <c r="C1455" t="str">
        <f>VLOOKUP(Table1[[#This Row],[customer_ID]],'Company Names'!A:B,2,0)</f>
        <v>Rempel - Morar</v>
      </c>
      <c r="D1455">
        <v>5900977077</v>
      </c>
      <c r="E1455" s="1">
        <v>44320</v>
      </c>
      <c r="F1455" s="1">
        <v>44350</v>
      </c>
      <c r="G1455">
        <v>6579</v>
      </c>
      <c r="H1455">
        <v>0</v>
      </c>
      <c r="I1455" t="str">
        <f>IF(Table1[[#This Row],[disputed]]=1,"Yes","No")</f>
        <v>No</v>
      </c>
      <c r="J1455">
        <v>0</v>
      </c>
      <c r="K1455" t="str">
        <f>IF(Table1[[#This Row],[disputed]]=0, "no dispute", IF(Table1[[#This Row],[dispute_loss]]=0, "won","lost"))</f>
        <v>no dispute</v>
      </c>
      <c r="L1455" s="1">
        <v>44344</v>
      </c>
      <c r="M1455">
        <v>24</v>
      </c>
      <c r="N1455">
        <v>0</v>
      </c>
    </row>
    <row r="1456" spans="1:14" x14ac:dyDescent="0.3">
      <c r="A1456" t="s">
        <v>13</v>
      </c>
      <c r="B1456" t="s">
        <v>56</v>
      </c>
      <c r="C1456" t="str">
        <f>VLOOKUP(Table1[[#This Row],[customer_ID]],'Company Names'!A:B,2,0)</f>
        <v>Nader - Dooley</v>
      </c>
      <c r="D1456">
        <v>7880714904</v>
      </c>
      <c r="E1456" s="1">
        <v>44236</v>
      </c>
      <c r="F1456" s="1">
        <v>44266</v>
      </c>
      <c r="G1456">
        <v>6107</v>
      </c>
      <c r="H1456">
        <v>1</v>
      </c>
      <c r="I1456" t="str">
        <f>IF(Table1[[#This Row],[disputed]]=1,"Yes","No")</f>
        <v>Yes</v>
      </c>
      <c r="J1456">
        <v>0</v>
      </c>
      <c r="K1456" t="str">
        <f>IF(Table1[[#This Row],[disputed]]=0, "no dispute", IF(Table1[[#This Row],[dispute_loss]]=0, "won","lost"))</f>
        <v>won</v>
      </c>
      <c r="L1456" s="1">
        <v>44252</v>
      </c>
      <c r="M1456">
        <v>16</v>
      </c>
      <c r="N1456">
        <v>0</v>
      </c>
    </row>
    <row r="1457" spans="1:14" x14ac:dyDescent="0.3">
      <c r="A1457" t="s">
        <v>11</v>
      </c>
      <c r="B1457" t="s">
        <v>48</v>
      </c>
      <c r="C1457" t="str">
        <f>VLOOKUP(Table1[[#This Row],[customer_ID]],'Company Names'!A:B,2,0)</f>
        <v>Hauck Group</v>
      </c>
      <c r="D1457">
        <v>5905976017</v>
      </c>
      <c r="E1457" s="1">
        <v>44274</v>
      </c>
      <c r="F1457" s="1">
        <v>44304</v>
      </c>
      <c r="G1457">
        <v>5746</v>
      </c>
      <c r="H1457">
        <v>0</v>
      </c>
      <c r="I1457" t="str">
        <f>IF(Table1[[#This Row],[disputed]]=1,"Yes","No")</f>
        <v>No</v>
      </c>
      <c r="J1457">
        <v>0</v>
      </c>
      <c r="K1457" t="str">
        <f>IF(Table1[[#This Row],[disputed]]=0, "no dispute", IF(Table1[[#This Row],[dispute_loss]]=0, "won","lost"))</f>
        <v>no dispute</v>
      </c>
      <c r="L1457" s="1">
        <v>44292</v>
      </c>
      <c r="M1457">
        <v>18</v>
      </c>
      <c r="N1457">
        <v>0</v>
      </c>
    </row>
    <row r="1458" spans="1:14" x14ac:dyDescent="0.3">
      <c r="A1458" t="s">
        <v>22</v>
      </c>
      <c r="B1458" t="s">
        <v>24</v>
      </c>
      <c r="C1458" t="str">
        <f>VLOOKUP(Table1[[#This Row],[customer_ID]],'Company Names'!A:B,2,0)</f>
        <v>Turcotte, Wolff and Lynch</v>
      </c>
      <c r="D1458">
        <v>5908935254</v>
      </c>
      <c r="E1458" s="1">
        <v>44280</v>
      </c>
      <c r="F1458" s="1">
        <v>44310</v>
      </c>
      <c r="G1458">
        <v>8586</v>
      </c>
      <c r="H1458">
        <v>0</v>
      </c>
      <c r="I1458" t="str">
        <f>IF(Table1[[#This Row],[disputed]]=1,"Yes","No")</f>
        <v>No</v>
      </c>
      <c r="J1458">
        <v>0</v>
      </c>
      <c r="K1458" t="str">
        <f>IF(Table1[[#This Row],[disputed]]=0, "no dispute", IF(Table1[[#This Row],[dispute_loss]]=0, "won","lost"))</f>
        <v>no dispute</v>
      </c>
      <c r="L1458" s="1">
        <v>44313</v>
      </c>
      <c r="M1458">
        <v>33</v>
      </c>
      <c r="N1458">
        <v>3</v>
      </c>
    </row>
    <row r="1459" spans="1:14" x14ac:dyDescent="0.3">
      <c r="A1459" t="s">
        <v>20</v>
      </c>
      <c r="B1459" t="s">
        <v>80</v>
      </c>
      <c r="C1459" t="str">
        <f>VLOOKUP(Table1[[#This Row],[customer_ID]],'Company Names'!A:B,2,0)</f>
        <v>Larkin and Sons</v>
      </c>
      <c r="D1459">
        <v>5915326736</v>
      </c>
      <c r="E1459" s="1">
        <v>43937</v>
      </c>
      <c r="F1459" s="1">
        <v>43967</v>
      </c>
      <c r="G1459">
        <v>4970</v>
      </c>
      <c r="H1459">
        <v>0</v>
      </c>
      <c r="I1459" t="str">
        <f>IF(Table1[[#This Row],[disputed]]=1,"Yes","No")</f>
        <v>No</v>
      </c>
      <c r="J1459">
        <v>0</v>
      </c>
      <c r="K1459" t="str">
        <f>IF(Table1[[#This Row],[disputed]]=0, "no dispute", IF(Table1[[#This Row],[dispute_loss]]=0, "won","lost"))</f>
        <v>no dispute</v>
      </c>
      <c r="L1459" s="1">
        <v>43959</v>
      </c>
      <c r="M1459">
        <v>22</v>
      </c>
      <c r="N1459">
        <v>0</v>
      </c>
    </row>
    <row r="1460" spans="1:14" x14ac:dyDescent="0.3">
      <c r="A1460" t="s">
        <v>11</v>
      </c>
      <c r="B1460" t="s">
        <v>105</v>
      </c>
      <c r="C1460" t="str">
        <f>VLOOKUP(Table1[[#This Row],[customer_ID]],'Company Names'!A:B,2,0)</f>
        <v>Terry - Johns</v>
      </c>
      <c r="D1460">
        <v>5916379112</v>
      </c>
      <c r="E1460" s="1">
        <v>43851</v>
      </c>
      <c r="F1460" s="1">
        <v>43881</v>
      </c>
      <c r="G1460">
        <v>8190</v>
      </c>
      <c r="H1460">
        <v>0</v>
      </c>
      <c r="I1460" t="str">
        <f>IF(Table1[[#This Row],[disputed]]=1,"Yes","No")</f>
        <v>No</v>
      </c>
      <c r="J1460">
        <v>0</v>
      </c>
      <c r="K1460" t="str">
        <f>IF(Table1[[#This Row],[disputed]]=0, "no dispute", IF(Table1[[#This Row],[dispute_loss]]=0, "won","lost"))</f>
        <v>no dispute</v>
      </c>
      <c r="L1460" s="1">
        <v>43877</v>
      </c>
      <c r="M1460">
        <v>26</v>
      </c>
      <c r="N1460">
        <v>0</v>
      </c>
    </row>
    <row r="1461" spans="1:14" x14ac:dyDescent="0.3">
      <c r="A1461" t="s">
        <v>13</v>
      </c>
      <c r="B1461" t="s">
        <v>16</v>
      </c>
      <c r="C1461" t="str">
        <f>VLOOKUP(Table1[[#This Row],[customer_ID]],'Company Names'!A:B,2,0)</f>
        <v>Bruen - Crooks</v>
      </c>
      <c r="D1461">
        <v>5920658489</v>
      </c>
      <c r="E1461" s="1">
        <v>44499</v>
      </c>
      <c r="F1461" s="1">
        <v>44529</v>
      </c>
      <c r="G1461">
        <v>9132</v>
      </c>
      <c r="H1461">
        <v>0</v>
      </c>
      <c r="I1461" t="str">
        <f>IF(Table1[[#This Row],[disputed]]=1,"Yes","No")</f>
        <v>No</v>
      </c>
      <c r="J1461">
        <v>0</v>
      </c>
      <c r="K1461" t="str">
        <f>IF(Table1[[#This Row],[disputed]]=0, "no dispute", IF(Table1[[#This Row],[dispute_loss]]=0, "won","lost"))</f>
        <v>no dispute</v>
      </c>
      <c r="L1461" s="1">
        <v>44525</v>
      </c>
      <c r="M1461">
        <v>26</v>
      </c>
      <c r="N1461">
        <v>0</v>
      </c>
    </row>
    <row r="1462" spans="1:14" x14ac:dyDescent="0.3">
      <c r="A1462" t="s">
        <v>17</v>
      </c>
      <c r="B1462" t="s">
        <v>98</v>
      </c>
      <c r="C1462" t="str">
        <f>VLOOKUP(Table1[[#This Row],[customer_ID]],'Company Names'!A:B,2,0)</f>
        <v>Wolf LLC</v>
      </c>
      <c r="D1462">
        <v>5928070131</v>
      </c>
      <c r="E1462" s="1">
        <v>43833</v>
      </c>
      <c r="F1462" s="1">
        <v>43863</v>
      </c>
      <c r="G1462">
        <v>9760</v>
      </c>
      <c r="H1462">
        <v>0</v>
      </c>
      <c r="I1462" t="str">
        <f>IF(Table1[[#This Row],[disputed]]=1,"Yes","No")</f>
        <v>No</v>
      </c>
      <c r="J1462">
        <v>0</v>
      </c>
      <c r="K1462" t="str">
        <f>IF(Table1[[#This Row],[disputed]]=0, "no dispute", IF(Table1[[#This Row],[dispute_loss]]=0, "won","lost"))</f>
        <v>no dispute</v>
      </c>
      <c r="L1462" s="1">
        <v>43886</v>
      </c>
      <c r="M1462">
        <v>53</v>
      </c>
      <c r="N1462">
        <v>23</v>
      </c>
    </row>
    <row r="1463" spans="1:14" x14ac:dyDescent="0.3">
      <c r="A1463" t="s">
        <v>20</v>
      </c>
      <c r="B1463" t="s">
        <v>108</v>
      </c>
      <c r="C1463" t="str">
        <f>VLOOKUP(Table1[[#This Row],[customer_ID]],'Company Names'!A:B,2,0)</f>
        <v>Bashirian, Johnston and Barrows</v>
      </c>
      <c r="D1463">
        <v>5934744260</v>
      </c>
      <c r="E1463" s="1">
        <v>44426</v>
      </c>
      <c r="F1463" s="1">
        <v>44456</v>
      </c>
      <c r="G1463">
        <v>5868</v>
      </c>
      <c r="H1463">
        <v>0</v>
      </c>
      <c r="I1463" t="str">
        <f>IF(Table1[[#This Row],[disputed]]=1,"Yes","No")</f>
        <v>No</v>
      </c>
      <c r="J1463">
        <v>0</v>
      </c>
      <c r="K1463" t="str">
        <f>IF(Table1[[#This Row],[disputed]]=0, "no dispute", IF(Table1[[#This Row],[dispute_loss]]=0, "won","lost"))</f>
        <v>no dispute</v>
      </c>
      <c r="L1463" s="1">
        <v>44451</v>
      </c>
      <c r="M1463">
        <v>25</v>
      </c>
      <c r="N1463">
        <v>0</v>
      </c>
    </row>
    <row r="1464" spans="1:14" x14ac:dyDescent="0.3">
      <c r="A1464" t="s">
        <v>20</v>
      </c>
      <c r="B1464" t="s">
        <v>60</v>
      </c>
      <c r="C1464" t="str">
        <f>VLOOKUP(Table1[[#This Row],[customer_ID]],'Company Names'!A:B,2,0)</f>
        <v>McCullough Inc</v>
      </c>
      <c r="D1464">
        <v>5937906260</v>
      </c>
      <c r="E1464" s="1">
        <v>44377</v>
      </c>
      <c r="F1464" s="1">
        <v>44407</v>
      </c>
      <c r="G1464">
        <v>2189</v>
      </c>
      <c r="H1464">
        <v>0</v>
      </c>
      <c r="I1464" t="str">
        <f>IF(Table1[[#This Row],[disputed]]=1,"Yes","No")</f>
        <v>No</v>
      </c>
      <c r="J1464">
        <v>0</v>
      </c>
      <c r="K1464" t="str">
        <f>IF(Table1[[#This Row],[disputed]]=0, "no dispute", IF(Table1[[#This Row],[dispute_loss]]=0, "won","lost"))</f>
        <v>no dispute</v>
      </c>
      <c r="L1464" s="1">
        <v>44391</v>
      </c>
      <c r="M1464">
        <v>14</v>
      </c>
      <c r="N1464">
        <v>0</v>
      </c>
    </row>
    <row r="1465" spans="1:14" x14ac:dyDescent="0.3">
      <c r="A1465" t="s">
        <v>13</v>
      </c>
      <c r="B1465" t="s">
        <v>104</v>
      </c>
      <c r="C1465" t="str">
        <f>VLOOKUP(Table1[[#This Row],[customer_ID]],'Company Names'!A:B,2,0)</f>
        <v>Little, Konopelski and Hackett</v>
      </c>
      <c r="D1465">
        <v>5939094178</v>
      </c>
      <c r="E1465" s="1">
        <v>43874</v>
      </c>
      <c r="F1465" s="1">
        <v>43904</v>
      </c>
      <c r="G1465">
        <v>5542</v>
      </c>
      <c r="H1465">
        <v>0</v>
      </c>
      <c r="I1465" t="str">
        <f>IF(Table1[[#This Row],[disputed]]=1,"Yes","No")</f>
        <v>No</v>
      </c>
      <c r="J1465">
        <v>0</v>
      </c>
      <c r="K1465" t="str">
        <f>IF(Table1[[#This Row],[disputed]]=0, "no dispute", IF(Table1[[#This Row],[dispute_loss]]=0, "won","lost"))</f>
        <v>no dispute</v>
      </c>
      <c r="L1465" s="1">
        <v>43893</v>
      </c>
      <c r="M1465">
        <v>19</v>
      </c>
      <c r="N1465">
        <v>0</v>
      </c>
    </row>
    <row r="1466" spans="1:14" x14ac:dyDescent="0.3">
      <c r="A1466" t="s">
        <v>11</v>
      </c>
      <c r="B1466" t="s">
        <v>110</v>
      </c>
      <c r="C1466" t="str">
        <f>VLOOKUP(Table1[[#This Row],[customer_ID]],'Company Names'!A:B,2,0)</f>
        <v>Hoppe, Rath and Stanton</v>
      </c>
      <c r="D1466">
        <v>5939164853</v>
      </c>
      <c r="E1466" s="1">
        <v>44021</v>
      </c>
      <c r="F1466" s="1">
        <v>44051</v>
      </c>
      <c r="G1466">
        <v>7043</v>
      </c>
      <c r="H1466">
        <v>0</v>
      </c>
      <c r="I1466" t="str">
        <f>IF(Table1[[#This Row],[disputed]]=1,"Yes","No")</f>
        <v>No</v>
      </c>
      <c r="J1466">
        <v>0</v>
      </c>
      <c r="K1466" t="str">
        <f>IF(Table1[[#This Row],[disputed]]=0, "no dispute", IF(Table1[[#This Row],[dispute_loss]]=0, "won","lost"))</f>
        <v>no dispute</v>
      </c>
      <c r="L1466" s="1">
        <v>44059</v>
      </c>
      <c r="M1466">
        <v>38</v>
      </c>
      <c r="N1466">
        <v>8</v>
      </c>
    </row>
    <row r="1467" spans="1:14" x14ac:dyDescent="0.3">
      <c r="A1467" t="s">
        <v>17</v>
      </c>
      <c r="B1467" t="s">
        <v>42</v>
      </c>
      <c r="C1467" t="str">
        <f>VLOOKUP(Table1[[#This Row],[customer_ID]],'Company Names'!A:B,2,0)</f>
        <v>Ortiz - Schiller</v>
      </c>
      <c r="D1467">
        <v>5945158356</v>
      </c>
      <c r="E1467" s="1">
        <v>44358</v>
      </c>
      <c r="F1467" s="1">
        <v>44388</v>
      </c>
      <c r="G1467">
        <v>5319</v>
      </c>
      <c r="H1467">
        <v>0</v>
      </c>
      <c r="I1467" t="str">
        <f>IF(Table1[[#This Row],[disputed]]=1,"Yes","No")</f>
        <v>No</v>
      </c>
      <c r="J1467">
        <v>0</v>
      </c>
      <c r="K1467" t="str">
        <f>IF(Table1[[#This Row],[disputed]]=0, "no dispute", IF(Table1[[#This Row],[dispute_loss]]=0, "won","lost"))</f>
        <v>no dispute</v>
      </c>
      <c r="L1467" s="1">
        <v>44386</v>
      </c>
      <c r="M1467">
        <v>28</v>
      </c>
      <c r="N1467">
        <v>0</v>
      </c>
    </row>
    <row r="1468" spans="1:14" x14ac:dyDescent="0.3">
      <c r="A1468" t="s">
        <v>22</v>
      </c>
      <c r="B1468" t="s">
        <v>58</v>
      </c>
      <c r="C1468" t="str">
        <f>VLOOKUP(Table1[[#This Row],[customer_ID]],'Company Names'!A:B,2,0)</f>
        <v>Bashirian Inc</v>
      </c>
      <c r="D1468">
        <v>5949242829</v>
      </c>
      <c r="E1468" s="1">
        <v>44506</v>
      </c>
      <c r="F1468" s="1">
        <v>44536</v>
      </c>
      <c r="G1468">
        <v>4487</v>
      </c>
      <c r="H1468">
        <v>1</v>
      </c>
      <c r="I1468" t="str">
        <f>IF(Table1[[#This Row],[disputed]]=1,"Yes","No")</f>
        <v>Yes</v>
      </c>
      <c r="J1468">
        <v>0</v>
      </c>
      <c r="K1468" t="str">
        <f>IF(Table1[[#This Row],[disputed]]=0, "no dispute", IF(Table1[[#This Row],[dispute_loss]]=0, "won","lost"))</f>
        <v>won</v>
      </c>
      <c r="L1468" s="1">
        <v>44541</v>
      </c>
      <c r="M1468">
        <v>35</v>
      </c>
      <c r="N1468">
        <v>5</v>
      </c>
    </row>
    <row r="1469" spans="1:14" x14ac:dyDescent="0.3">
      <c r="A1469" t="s">
        <v>22</v>
      </c>
      <c r="B1469" t="s">
        <v>24</v>
      </c>
      <c r="C1469" t="str">
        <f>VLOOKUP(Table1[[#This Row],[customer_ID]],'Company Names'!A:B,2,0)</f>
        <v>Turcotte, Wolff and Lynch</v>
      </c>
      <c r="D1469">
        <v>5950285853</v>
      </c>
      <c r="E1469" s="1">
        <v>44201</v>
      </c>
      <c r="F1469" s="1">
        <v>44231</v>
      </c>
      <c r="G1469">
        <v>6312</v>
      </c>
      <c r="H1469">
        <v>1</v>
      </c>
      <c r="I1469" t="str">
        <f>IF(Table1[[#This Row],[disputed]]=1,"Yes","No")</f>
        <v>Yes</v>
      </c>
      <c r="J1469">
        <v>0</v>
      </c>
      <c r="K1469" t="str">
        <f>IF(Table1[[#This Row],[disputed]]=0, "no dispute", IF(Table1[[#This Row],[dispute_loss]]=0, "won","lost"))</f>
        <v>won</v>
      </c>
      <c r="L1469" s="1">
        <v>44245</v>
      </c>
      <c r="M1469">
        <v>44</v>
      </c>
      <c r="N1469">
        <v>14</v>
      </c>
    </row>
    <row r="1470" spans="1:14" x14ac:dyDescent="0.3">
      <c r="A1470" t="s">
        <v>11</v>
      </c>
      <c r="B1470" t="s">
        <v>73</v>
      </c>
      <c r="C1470" t="str">
        <f>VLOOKUP(Table1[[#This Row],[customer_ID]],'Company Names'!A:B,2,0)</f>
        <v>Rau, Hodkiewicz and Bauch</v>
      </c>
      <c r="D1470">
        <v>5955530230</v>
      </c>
      <c r="E1470" s="1">
        <v>44329</v>
      </c>
      <c r="F1470" s="1">
        <v>44359</v>
      </c>
      <c r="G1470">
        <v>1657</v>
      </c>
      <c r="H1470">
        <v>0</v>
      </c>
      <c r="I1470" t="str">
        <f>IF(Table1[[#This Row],[disputed]]=1,"Yes","No")</f>
        <v>No</v>
      </c>
      <c r="J1470">
        <v>0</v>
      </c>
      <c r="K1470" t="str">
        <f>IF(Table1[[#This Row],[disputed]]=0, "no dispute", IF(Table1[[#This Row],[dispute_loss]]=0, "won","lost"))</f>
        <v>no dispute</v>
      </c>
      <c r="L1470" s="1">
        <v>44351</v>
      </c>
      <c r="M1470">
        <v>22</v>
      </c>
      <c r="N1470">
        <v>0</v>
      </c>
    </row>
    <row r="1471" spans="1:14" x14ac:dyDescent="0.3">
      <c r="A1471" t="s">
        <v>22</v>
      </c>
      <c r="B1471" t="s">
        <v>24</v>
      </c>
      <c r="C1471" t="str">
        <f>VLOOKUP(Table1[[#This Row],[customer_ID]],'Company Names'!A:B,2,0)</f>
        <v>Turcotte, Wolff and Lynch</v>
      </c>
      <c r="D1471">
        <v>5959305622</v>
      </c>
      <c r="E1471" s="1">
        <v>44518</v>
      </c>
      <c r="F1471" s="1">
        <v>44548</v>
      </c>
      <c r="G1471">
        <v>7837</v>
      </c>
      <c r="H1471">
        <v>0</v>
      </c>
      <c r="I1471" t="str">
        <f>IF(Table1[[#This Row],[disputed]]=1,"Yes","No")</f>
        <v>No</v>
      </c>
      <c r="J1471">
        <v>0</v>
      </c>
      <c r="K1471" t="str">
        <f>IF(Table1[[#This Row],[disputed]]=0, "no dispute", IF(Table1[[#This Row],[dispute_loss]]=0, "won","lost"))</f>
        <v>no dispute</v>
      </c>
      <c r="L1471" s="1">
        <v>44545</v>
      </c>
      <c r="M1471">
        <v>27</v>
      </c>
      <c r="N1471">
        <v>0</v>
      </c>
    </row>
    <row r="1472" spans="1:14" x14ac:dyDescent="0.3">
      <c r="A1472" t="s">
        <v>20</v>
      </c>
      <c r="B1472" t="s">
        <v>63</v>
      </c>
      <c r="C1472" t="str">
        <f>VLOOKUP(Table1[[#This Row],[customer_ID]],'Company Names'!A:B,2,0)</f>
        <v>Hauck - Hodkiewicz</v>
      </c>
      <c r="D1472">
        <v>5963438295</v>
      </c>
      <c r="E1472" s="1">
        <v>44393</v>
      </c>
      <c r="F1472" s="1">
        <v>44423</v>
      </c>
      <c r="G1472">
        <v>2579</v>
      </c>
      <c r="H1472">
        <v>0</v>
      </c>
      <c r="I1472" t="str">
        <f>IF(Table1[[#This Row],[disputed]]=1,"Yes","No")</f>
        <v>No</v>
      </c>
      <c r="J1472">
        <v>0</v>
      </c>
      <c r="K1472" t="str">
        <f>IF(Table1[[#This Row],[disputed]]=0, "no dispute", IF(Table1[[#This Row],[dispute_loss]]=0, "won","lost"))</f>
        <v>no dispute</v>
      </c>
      <c r="L1472" s="1">
        <v>44431</v>
      </c>
      <c r="M1472">
        <v>38</v>
      </c>
      <c r="N1472">
        <v>8</v>
      </c>
    </row>
    <row r="1473" spans="1:14" x14ac:dyDescent="0.3">
      <c r="A1473" t="s">
        <v>20</v>
      </c>
      <c r="B1473" t="s">
        <v>21</v>
      </c>
      <c r="C1473" t="str">
        <f>VLOOKUP(Table1[[#This Row],[customer_ID]],'Company Names'!A:B,2,0)</f>
        <v>Turner and Sons</v>
      </c>
      <c r="D1473">
        <v>5972339733</v>
      </c>
      <c r="E1473" s="1">
        <v>44062</v>
      </c>
      <c r="F1473" s="1">
        <v>44092</v>
      </c>
      <c r="G1473">
        <v>5940</v>
      </c>
      <c r="H1473">
        <v>0</v>
      </c>
      <c r="I1473" t="str">
        <f>IF(Table1[[#This Row],[disputed]]=1,"Yes","No")</f>
        <v>No</v>
      </c>
      <c r="J1473">
        <v>0</v>
      </c>
      <c r="K1473" t="str">
        <f>IF(Table1[[#This Row],[disputed]]=0, "no dispute", IF(Table1[[#This Row],[dispute_loss]]=0, "won","lost"))</f>
        <v>no dispute</v>
      </c>
      <c r="L1473" s="1">
        <v>44097</v>
      </c>
      <c r="M1473">
        <v>35</v>
      </c>
      <c r="N1473">
        <v>5</v>
      </c>
    </row>
    <row r="1474" spans="1:14" x14ac:dyDescent="0.3">
      <c r="A1474" t="s">
        <v>13</v>
      </c>
      <c r="B1474" t="s">
        <v>32</v>
      </c>
      <c r="C1474" t="str">
        <f>VLOOKUP(Table1[[#This Row],[customer_ID]],'Company Names'!A:B,2,0)</f>
        <v>Nolan Group</v>
      </c>
      <c r="D1474">
        <v>5978287436</v>
      </c>
      <c r="E1474" s="1">
        <v>44339</v>
      </c>
      <c r="F1474" s="1">
        <v>44369</v>
      </c>
      <c r="G1474">
        <v>3960</v>
      </c>
      <c r="H1474">
        <v>0</v>
      </c>
      <c r="I1474" t="str">
        <f>IF(Table1[[#This Row],[disputed]]=1,"Yes","No")</f>
        <v>No</v>
      </c>
      <c r="J1474">
        <v>0</v>
      </c>
      <c r="K1474" t="str">
        <f>IF(Table1[[#This Row],[disputed]]=0, "no dispute", IF(Table1[[#This Row],[dispute_loss]]=0, "won","lost"))</f>
        <v>no dispute</v>
      </c>
      <c r="L1474" s="1">
        <v>44365</v>
      </c>
      <c r="M1474">
        <v>26</v>
      </c>
      <c r="N1474">
        <v>0</v>
      </c>
    </row>
    <row r="1475" spans="1:14" x14ac:dyDescent="0.3">
      <c r="A1475" t="s">
        <v>11</v>
      </c>
      <c r="B1475" t="s">
        <v>57</v>
      </c>
      <c r="C1475" t="str">
        <f>VLOOKUP(Table1[[#This Row],[customer_ID]],'Company Names'!A:B,2,0)</f>
        <v>Koch LLC</v>
      </c>
      <c r="D1475">
        <v>5983180705</v>
      </c>
      <c r="E1475" s="1">
        <v>43897</v>
      </c>
      <c r="F1475" s="1">
        <v>43927</v>
      </c>
      <c r="G1475">
        <v>3845</v>
      </c>
      <c r="H1475">
        <v>0</v>
      </c>
      <c r="I1475" t="str">
        <f>IF(Table1[[#This Row],[disputed]]=1,"Yes","No")</f>
        <v>No</v>
      </c>
      <c r="J1475">
        <v>0</v>
      </c>
      <c r="K1475" t="str">
        <f>IF(Table1[[#This Row],[disputed]]=0, "no dispute", IF(Table1[[#This Row],[dispute_loss]]=0, "won","lost"))</f>
        <v>no dispute</v>
      </c>
      <c r="L1475" s="1">
        <v>43943</v>
      </c>
      <c r="M1475">
        <v>46</v>
      </c>
      <c r="N1475">
        <v>16</v>
      </c>
    </row>
    <row r="1476" spans="1:14" x14ac:dyDescent="0.3">
      <c r="A1476" t="s">
        <v>13</v>
      </c>
      <c r="B1476" t="s">
        <v>59</v>
      </c>
      <c r="C1476" t="str">
        <f>VLOOKUP(Table1[[#This Row],[customer_ID]],'Company Names'!A:B,2,0)</f>
        <v>Hane - Gleichner</v>
      </c>
      <c r="D1476">
        <v>5984065624</v>
      </c>
      <c r="E1476" s="1">
        <v>44437</v>
      </c>
      <c r="F1476" s="1">
        <v>44467</v>
      </c>
      <c r="G1476">
        <v>8737</v>
      </c>
      <c r="H1476">
        <v>0</v>
      </c>
      <c r="I1476" t="str">
        <f>IF(Table1[[#This Row],[disputed]]=1,"Yes","No")</f>
        <v>No</v>
      </c>
      <c r="J1476">
        <v>0</v>
      </c>
      <c r="K1476" t="str">
        <f>IF(Table1[[#This Row],[disputed]]=0, "no dispute", IF(Table1[[#This Row],[dispute_loss]]=0, "won","lost"))</f>
        <v>no dispute</v>
      </c>
      <c r="L1476" s="1">
        <v>44469</v>
      </c>
      <c r="M1476">
        <v>32</v>
      </c>
      <c r="N1476">
        <v>2</v>
      </c>
    </row>
    <row r="1477" spans="1:14" x14ac:dyDescent="0.3">
      <c r="A1477" t="s">
        <v>13</v>
      </c>
      <c r="B1477" t="s">
        <v>71</v>
      </c>
      <c r="C1477" t="str">
        <f>VLOOKUP(Table1[[#This Row],[customer_ID]],'Company Names'!A:B,2,0)</f>
        <v>Murphy Inc</v>
      </c>
      <c r="D1477">
        <v>8514889441</v>
      </c>
      <c r="E1477" s="1">
        <v>44237</v>
      </c>
      <c r="F1477" s="1">
        <v>44267</v>
      </c>
      <c r="G1477">
        <v>9214</v>
      </c>
      <c r="H1477">
        <v>1</v>
      </c>
      <c r="I1477" t="str">
        <f>IF(Table1[[#This Row],[disputed]]=1,"Yes","No")</f>
        <v>Yes</v>
      </c>
      <c r="J1477">
        <v>0</v>
      </c>
      <c r="K1477" t="str">
        <f>IF(Table1[[#This Row],[disputed]]=0, "no dispute", IF(Table1[[#This Row],[dispute_loss]]=0, "won","lost"))</f>
        <v>won</v>
      </c>
      <c r="L1477" s="1">
        <v>44249</v>
      </c>
      <c r="M1477">
        <v>12</v>
      </c>
      <c r="N1477">
        <v>0</v>
      </c>
    </row>
    <row r="1478" spans="1:14" x14ac:dyDescent="0.3">
      <c r="A1478" t="s">
        <v>20</v>
      </c>
      <c r="B1478" t="s">
        <v>60</v>
      </c>
      <c r="C1478" t="str">
        <f>VLOOKUP(Table1[[#This Row],[customer_ID]],'Company Names'!A:B,2,0)</f>
        <v>McCullough Inc</v>
      </c>
      <c r="D1478">
        <v>5991374516</v>
      </c>
      <c r="E1478" s="1">
        <v>44502</v>
      </c>
      <c r="F1478" s="1">
        <v>44532</v>
      </c>
      <c r="G1478">
        <v>5511</v>
      </c>
      <c r="H1478">
        <v>0</v>
      </c>
      <c r="I1478" t="str">
        <f>IF(Table1[[#This Row],[disputed]]=1,"Yes","No")</f>
        <v>No</v>
      </c>
      <c r="J1478">
        <v>0</v>
      </c>
      <c r="K1478" t="str">
        <f>IF(Table1[[#This Row],[disputed]]=0, "no dispute", IF(Table1[[#This Row],[dispute_loss]]=0, "won","lost"))</f>
        <v>no dispute</v>
      </c>
      <c r="L1478" s="1">
        <v>44510</v>
      </c>
      <c r="M1478">
        <v>8</v>
      </c>
      <c r="N1478">
        <v>0</v>
      </c>
    </row>
    <row r="1479" spans="1:14" x14ac:dyDescent="0.3">
      <c r="A1479" t="s">
        <v>17</v>
      </c>
      <c r="B1479" t="s">
        <v>112</v>
      </c>
      <c r="C1479" t="str">
        <f>VLOOKUP(Table1[[#This Row],[customer_ID]],'Company Names'!A:B,2,0)</f>
        <v>Grant, Kessler and Kassulke</v>
      </c>
      <c r="D1479">
        <v>5993794287</v>
      </c>
      <c r="E1479" s="1">
        <v>44404</v>
      </c>
      <c r="F1479" s="1">
        <v>44434</v>
      </c>
      <c r="G1479">
        <v>3602</v>
      </c>
      <c r="H1479">
        <v>0</v>
      </c>
      <c r="I1479" t="str">
        <f>IF(Table1[[#This Row],[disputed]]=1,"Yes","No")</f>
        <v>No</v>
      </c>
      <c r="J1479">
        <v>0</v>
      </c>
      <c r="K1479" t="str">
        <f>IF(Table1[[#This Row],[disputed]]=0, "no dispute", IF(Table1[[#This Row],[dispute_loss]]=0, "won","lost"))</f>
        <v>no dispute</v>
      </c>
      <c r="L1479" s="1">
        <v>44426</v>
      </c>
      <c r="M1479">
        <v>22</v>
      </c>
      <c r="N1479">
        <v>0</v>
      </c>
    </row>
    <row r="1480" spans="1:14" x14ac:dyDescent="0.3">
      <c r="A1480" t="s">
        <v>11</v>
      </c>
      <c r="B1480" t="s">
        <v>115</v>
      </c>
      <c r="C1480" t="str">
        <f>VLOOKUP(Table1[[#This Row],[customer_ID]],'Company Names'!A:B,2,0)</f>
        <v>Ritchie, Lesch and Conroy</v>
      </c>
      <c r="D1480">
        <v>5995302563</v>
      </c>
      <c r="E1480" s="1">
        <v>44259</v>
      </c>
      <c r="F1480" s="1">
        <v>44289</v>
      </c>
      <c r="G1480">
        <v>3172</v>
      </c>
      <c r="H1480">
        <v>0</v>
      </c>
      <c r="I1480" t="str">
        <f>IF(Table1[[#This Row],[disputed]]=1,"Yes","No")</f>
        <v>No</v>
      </c>
      <c r="J1480">
        <v>0</v>
      </c>
      <c r="K1480" t="str">
        <f>IF(Table1[[#This Row],[disputed]]=0, "no dispute", IF(Table1[[#This Row],[dispute_loss]]=0, "won","lost"))</f>
        <v>no dispute</v>
      </c>
      <c r="L1480" s="1">
        <v>44266</v>
      </c>
      <c r="M1480">
        <v>7</v>
      </c>
      <c r="N1480">
        <v>0</v>
      </c>
    </row>
    <row r="1481" spans="1:14" x14ac:dyDescent="0.3">
      <c r="A1481" t="s">
        <v>11</v>
      </c>
      <c r="B1481" t="s">
        <v>48</v>
      </c>
      <c r="C1481" t="str">
        <f>VLOOKUP(Table1[[#This Row],[customer_ID]],'Company Names'!A:B,2,0)</f>
        <v>Hauck Group</v>
      </c>
      <c r="D1481">
        <v>5995642092</v>
      </c>
      <c r="E1481" s="1">
        <v>43898</v>
      </c>
      <c r="F1481" s="1">
        <v>43928</v>
      </c>
      <c r="G1481">
        <v>3546</v>
      </c>
      <c r="H1481">
        <v>0</v>
      </c>
      <c r="I1481" t="str">
        <f>IF(Table1[[#This Row],[disputed]]=1,"Yes","No")</f>
        <v>No</v>
      </c>
      <c r="J1481">
        <v>0</v>
      </c>
      <c r="K1481" t="str">
        <f>IF(Table1[[#This Row],[disputed]]=0, "no dispute", IF(Table1[[#This Row],[dispute_loss]]=0, "won","lost"))</f>
        <v>no dispute</v>
      </c>
      <c r="L1481" s="1">
        <v>43933</v>
      </c>
      <c r="M1481">
        <v>35</v>
      </c>
      <c r="N1481">
        <v>5</v>
      </c>
    </row>
    <row r="1482" spans="1:14" x14ac:dyDescent="0.3">
      <c r="A1482" t="s">
        <v>20</v>
      </c>
      <c r="B1482" t="s">
        <v>25</v>
      </c>
      <c r="C1482" t="str">
        <f>VLOOKUP(Table1[[#This Row],[customer_ID]],'Company Names'!A:B,2,0)</f>
        <v>Homenick - Tromp</v>
      </c>
      <c r="D1482">
        <v>5999019394</v>
      </c>
      <c r="E1482" s="1">
        <v>44192</v>
      </c>
      <c r="F1482" s="1">
        <v>44222</v>
      </c>
      <c r="G1482">
        <v>526</v>
      </c>
      <c r="H1482">
        <v>0</v>
      </c>
      <c r="I1482" t="str">
        <f>IF(Table1[[#This Row],[disputed]]=1,"Yes","No")</f>
        <v>No</v>
      </c>
      <c r="J1482">
        <v>0</v>
      </c>
      <c r="K1482" t="str">
        <f>IF(Table1[[#This Row],[disputed]]=0, "no dispute", IF(Table1[[#This Row],[dispute_loss]]=0, "won","lost"))</f>
        <v>no dispute</v>
      </c>
      <c r="L1482" s="1">
        <v>44219</v>
      </c>
      <c r="M1482">
        <v>27</v>
      </c>
      <c r="N1482">
        <v>0</v>
      </c>
    </row>
    <row r="1483" spans="1:14" x14ac:dyDescent="0.3">
      <c r="A1483" t="s">
        <v>22</v>
      </c>
      <c r="B1483" t="s">
        <v>86</v>
      </c>
      <c r="C1483" t="str">
        <f>VLOOKUP(Table1[[#This Row],[customer_ID]],'Company Names'!A:B,2,0)</f>
        <v>Langosh - Luettgen</v>
      </c>
      <c r="D1483">
        <v>6008733621</v>
      </c>
      <c r="E1483" s="1">
        <v>44483</v>
      </c>
      <c r="F1483" s="1">
        <v>44513</v>
      </c>
      <c r="G1483">
        <v>4880</v>
      </c>
      <c r="H1483">
        <v>0</v>
      </c>
      <c r="I1483" t="str">
        <f>IF(Table1[[#This Row],[disputed]]=1,"Yes","No")</f>
        <v>No</v>
      </c>
      <c r="J1483">
        <v>0</v>
      </c>
      <c r="K1483" t="str">
        <f>IF(Table1[[#This Row],[disputed]]=0, "no dispute", IF(Table1[[#This Row],[dispute_loss]]=0, "won","lost"))</f>
        <v>no dispute</v>
      </c>
      <c r="L1483" s="1">
        <v>44488</v>
      </c>
      <c r="M1483">
        <v>5</v>
      </c>
      <c r="N1483">
        <v>0</v>
      </c>
    </row>
    <row r="1484" spans="1:14" x14ac:dyDescent="0.3">
      <c r="A1484" t="s">
        <v>17</v>
      </c>
      <c r="B1484" t="s">
        <v>42</v>
      </c>
      <c r="C1484" t="str">
        <f>VLOOKUP(Table1[[#This Row],[customer_ID]],'Company Names'!A:B,2,0)</f>
        <v>Ortiz - Schiller</v>
      </c>
      <c r="D1484">
        <v>6014957446</v>
      </c>
      <c r="E1484" s="1">
        <v>44478</v>
      </c>
      <c r="F1484" s="1">
        <v>44508</v>
      </c>
      <c r="G1484">
        <v>5555</v>
      </c>
      <c r="H1484">
        <v>1</v>
      </c>
      <c r="I1484" t="str">
        <f>IF(Table1[[#This Row],[disputed]]=1,"Yes","No")</f>
        <v>Yes</v>
      </c>
      <c r="J1484">
        <v>0</v>
      </c>
      <c r="K1484" t="str">
        <f>IF(Table1[[#This Row],[disputed]]=0, "no dispute", IF(Table1[[#This Row],[dispute_loss]]=0, "won","lost"))</f>
        <v>won</v>
      </c>
      <c r="L1484" s="1">
        <v>44513</v>
      </c>
      <c r="M1484">
        <v>35</v>
      </c>
      <c r="N1484">
        <v>5</v>
      </c>
    </row>
    <row r="1485" spans="1:14" x14ac:dyDescent="0.3">
      <c r="A1485" t="s">
        <v>20</v>
      </c>
      <c r="B1485" t="s">
        <v>102</v>
      </c>
      <c r="C1485" t="str">
        <f>VLOOKUP(Table1[[#This Row],[customer_ID]],'Company Names'!A:B,2,0)</f>
        <v>Bogisich, Gorczany and Gislason</v>
      </c>
      <c r="D1485">
        <v>6017503839</v>
      </c>
      <c r="E1485" s="1">
        <v>44343</v>
      </c>
      <c r="F1485" s="1">
        <v>44373</v>
      </c>
      <c r="G1485">
        <v>3023</v>
      </c>
      <c r="H1485">
        <v>0</v>
      </c>
      <c r="I1485" t="str">
        <f>IF(Table1[[#This Row],[disputed]]=1,"Yes","No")</f>
        <v>No</v>
      </c>
      <c r="J1485">
        <v>0</v>
      </c>
      <c r="K1485" t="str">
        <f>IF(Table1[[#This Row],[disputed]]=0, "no dispute", IF(Table1[[#This Row],[dispute_loss]]=0, "won","lost"))</f>
        <v>no dispute</v>
      </c>
      <c r="L1485" s="1">
        <v>44359</v>
      </c>
      <c r="M1485">
        <v>16</v>
      </c>
      <c r="N1485">
        <v>0</v>
      </c>
    </row>
    <row r="1486" spans="1:14" x14ac:dyDescent="0.3">
      <c r="A1486" t="s">
        <v>11</v>
      </c>
      <c r="B1486" t="s">
        <v>115</v>
      </c>
      <c r="C1486" t="str">
        <f>VLOOKUP(Table1[[#This Row],[customer_ID]],'Company Names'!A:B,2,0)</f>
        <v>Ritchie, Lesch and Conroy</v>
      </c>
      <c r="D1486">
        <v>6018471272</v>
      </c>
      <c r="E1486" s="1">
        <v>44323</v>
      </c>
      <c r="F1486" s="1">
        <v>44353</v>
      </c>
      <c r="G1486">
        <v>7987</v>
      </c>
      <c r="H1486">
        <v>0</v>
      </c>
      <c r="I1486" t="str">
        <f>IF(Table1[[#This Row],[disputed]]=1,"Yes","No")</f>
        <v>No</v>
      </c>
      <c r="J1486">
        <v>0</v>
      </c>
      <c r="K1486" t="str">
        <f>IF(Table1[[#This Row],[disputed]]=0, "no dispute", IF(Table1[[#This Row],[dispute_loss]]=0, "won","lost"))</f>
        <v>no dispute</v>
      </c>
      <c r="L1486" s="1">
        <v>44331</v>
      </c>
      <c r="M1486">
        <v>8</v>
      </c>
      <c r="N1486">
        <v>0</v>
      </c>
    </row>
    <row r="1487" spans="1:14" x14ac:dyDescent="0.3">
      <c r="A1487" t="s">
        <v>11</v>
      </c>
      <c r="B1487" t="s">
        <v>48</v>
      </c>
      <c r="C1487" t="str">
        <f>VLOOKUP(Table1[[#This Row],[customer_ID]],'Company Names'!A:B,2,0)</f>
        <v>Hauck Group</v>
      </c>
      <c r="D1487">
        <v>6019130159</v>
      </c>
      <c r="E1487" s="1">
        <v>44117</v>
      </c>
      <c r="F1487" s="1">
        <v>44147</v>
      </c>
      <c r="G1487">
        <v>7375</v>
      </c>
      <c r="H1487">
        <v>0</v>
      </c>
      <c r="I1487" t="str">
        <f>IF(Table1[[#This Row],[disputed]]=1,"Yes","No")</f>
        <v>No</v>
      </c>
      <c r="J1487">
        <v>0</v>
      </c>
      <c r="K1487" t="str">
        <f>IF(Table1[[#This Row],[disputed]]=0, "no dispute", IF(Table1[[#This Row],[dispute_loss]]=0, "won","lost"))</f>
        <v>no dispute</v>
      </c>
      <c r="L1487" s="1">
        <v>44141</v>
      </c>
      <c r="M1487">
        <v>24</v>
      </c>
      <c r="N1487">
        <v>0</v>
      </c>
    </row>
    <row r="1488" spans="1:14" x14ac:dyDescent="0.3">
      <c r="A1488" t="s">
        <v>22</v>
      </c>
      <c r="B1488" t="s">
        <v>82</v>
      </c>
      <c r="C1488" t="str">
        <f>VLOOKUP(Table1[[#This Row],[customer_ID]],'Company Names'!A:B,2,0)</f>
        <v>Veum, Erdman and Zieme</v>
      </c>
      <c r="D1488">
        <v>6021346193</v>
      </c>
      <c r="E1488" s="1">
        <v>44038</v>
      </c>
      <c r="F1488" s="1">
        <v>44068</v>
      </c>
      <c r="G1488">
        <v>6303</v>
      </c>
      <c r="H1488">
        <v>0</v>
      </c>
      <c r="I1488" t="str">
        <f>IF(Table1[[#This Row],[disputed]]=1,"Yes","No")</f>
        <v>No</v>
      </c>
      <c r="J1488">
        <v>0</v>
      </c>
      <c r="K1488" t="str">
        <f>IF(Table1[[#This Row],[disputed]]=0, "no dispute", IF(Table1[[#This Row],[dispute_loss]]=0, "won","lost"))</f>
        <v>no dispute</v>
      </c>
      <c r="L1488" s="1">
        <v>44060</v>
      </c>
      <c r="M1488">
        <v>22</v>
      </c>
      <c r="N1488">
        <v>0</v>
      </c>
    </row>
    <row r="1489" spans="1:14" x14ac:dyDescent="0.3">
      <c r="A1489" t="s">
        <v>22</v>
      </c>
      <c r="B1489" t="s">
        <v>23</v>
      </c>
      <c r="C1489" t="str">
        <f>VLOOKUP(Table1[[#This Row],[customer_ID]],'Company Names'!A:B,2,0)</f>
        <v>Kub, McLaughlin and Renner</v>
      </c>
      <c r="D1489">
        <v>6023663421</v>
      </c>
      <c r="E1489" s="1">
        <v>43930</v>
      </c>
      <c r="F1489" s="1">
        <v>43960</v>
      </c>
      <c r="G1489">
        <v>6197</v>
      </c>
      <c r="H1489">
        <v>1</v>
      </c>
      <c r="I1489" t="str">
        <f>IF(Table1[[#This Row],[disputed]]=1,"Yes","No")</f>
        <v>Yes</v>
      </c>
      <c r="J1489">
        <v>0</v>
      </c>
      <c r="K1489" t="str">
        <f>IF(Table1[[#This Row],[disputed]]=0, "no dispute", IF(Table1[[#This Row],[dispute_loss]]=0, "won","lost"))</f>
        <v>won</v>
      </c>
      <c r="L1489" s="1">
        <v>43976</v>
      </c>
      <c r="M1489">
        <v>46</v>
      </c>
      <c r="N1489">
        <v>16</v>
      </c>
    </row>
    <row r="1490" spans="1:14" x14ac:dyDescent="0.3">
      <c r="A1490" t="s">
        <v>17</v>
      </c>
      <c r="B1490" t="s">
        <v>52</v>
      </c>
      <c r="C1490" t="str">
        <f>VLOOKUP(Table1[[#This Row],[customer_ID]],'Company Names'!A:B,2,0)</f>
        <v>Barrows, Kessler and Howe</v>
      </c>
      <c r="D1490">
        <v>6025796693</v>
      </c>
      <c r="E1490" s="1">
        <v>43890</v>
      </c>
      <c r="F1490" s="1">
        <v>43920</v>
      </c>
      <c r="G1490">
        <v>6831</v>
      </c>
      <c r="H1490">
        <v>0</v>
      </c>
      <c r="I1490" t="str">
        <f>IF(Table1[[#This Row],[disputed]]=1,"Yes","No")</f>
        <v>No</v>
      </c>
      <c r="J1490">
        <v>0</v>
      </c>
      <c r="K1490" t="str">
        <f>IF(Table1[[#This Row],[disputed]]=0, "no dispute", IF(Table1[[#This Row],[dispute_loss]]=0, "won","lost"))</f>
        <v>no dispute</v>
      </c>
      <c r="L1490" s="1">
        <v>43919</v>
      </c>
      <c r="M1490">
        <v>29</v>
      </c>
      <c r="N1490">
        <v>0</v>
      </c>
    </row>
    <row r="1491" spans="1:14" x14ac:dyDescent="0.3">
      <c r="A1491" t="s">
        <v>17</v>
      </c>
      <c r="B1491" t="s">
        <v>93</v>
      </c>
      <c r="C1491" t="str">
        <f>VLOOKUP(Table1[[#This Row],[customer_ID]],'Company Names'!A:B,2,0)</f>
        <v>Sawayn - Hane</v>
      </c>
      <c r="D1491">
        <v>6032999481</v>
      </c>
      <c r="E1491" s="1">
        <v>44273</v>
      </c>
      <c r="F1491" s="1">
        <v>44303</v>
      </c>
      <c r="G1491">
        <v>8121</v>
      </c>
      <c r="H1491">
        <v>1</v>
      </c>
      <c r="I1491" t="str">
        <f>IF(Table1[[#This Row],[disputed]]=1,"Yes","No")</f>
        <v>Yes</v>
      </c>
      <c r="J1491">
        <v>0</v>
      </c>
      <c r="K1491" t="str">
        <f>IF(Table1[[#This Row],[disputed]]=0, "no dispute", IF(Table1[[#This Row],[dispute_loss]]=0, "won","lost"))</f>
        <v>won</v>
      </c>
      <c r="L1491" s="1">
        <v>44327</v>
      </c>
      <c r="M1491">
        <v>54</v>
      </c>
      <c r="N1491">
        <v>24</v>
      </c>
    </row>
    <row r="1492" spans="1:14" x14ac:dyDescent="0.3">
      <c r="A1492" t="s">
        <v>13</v>
      </c>
      <c r="B1492" t="s">
        <v>71</v>
      </c>
      <c r="C1492" t="str">
        <f>VLOOKUP(Table1[[#This Row],[customer_ID]],'Company Names'!A:B,2,0)</f>
        <v>Murphy Inc</v>
      </c>
      <c r="D1492">
        <v>284482411</v>
      </c>
      <c r="E1492" s="1">
        <v>44241</v>
      </c>
      <c r="F1492" s="1">
        <v>44271</v>
      </c>
      <c r="G1492">
        <v>8790</v>
      </c>
      <c r="H1492">
        <v>1</v>
      </c>
      <c r="I1492" t="str">
        <f>IF(Table1[[#This Row],[disputed]]=1,"Yes","No")</f>
        <v>Yes</v>
      </c>
      <c r="J1492">
        <v>0</v>
      </c>
      <c r="K1492" t="str">
        <f>IF(Table1[[#This Row],[disputed]]=0, "no dispute", IF(Table1[[#This Row],[dispute_loss]]=0, "won","lost"))</f>
        <v>won</v>
      </c>
      <c r="L1492" s="1">
        <v>44272</v>
      </c>
      <c r="M1492">
        <v>31</v>
      </c>
      <c r="N1492">
        <v>1</v>
      </c>
    </row>
    <row r="1493" spans="1:14" x14ac:dyDescent="0.3">
      <c r="A1493" t="s">
        <v>22</v>
      </c>
      <c r="B1493" t="s">
        <v>82</v>
      </c>
      <c r="C1493" t="str">
        <f>VLOOKUP(Table1[[#This Row],[customer_ID]],'Company Names'!A:B,2,0)</f>
        <v>Veum, Erdman and Zieme</v>
      </c>
      <c r="D1493">
        <v>6035899942</v>
      </c>
      <c r="E1493" s="1">
        <v>44022</v>
      </c>
      <c r="F1493" s="1">
        <v>44052</v>
      </c>
      <c r="G1493">
        <v>5352</v>
      </c>
      <c r="H1493">
        <v>0</v>
      </c>
      <c r="I1493" t="str">
        <f>IF(Table1[[#This Row],[disputed]]=1,"Yes","No")</f>
        <v>No</v>
      </c>
      <c r="J1493">
        <v>0</v>
      </c>
      <c r="K1493" t="str">
        <f>IF(Table1[[#This Row],[disputed]]=0, "no dispute", IF(Table1[[#This Row],[dispute_loss]]=0, "won","lost"))</f>
        <v>no dispute</v>
      </c>
      <c r="L1493" s="1">
        <v>44045</v>
      </c>
      <c r="M1493">
        <v>23</v>
      </c>
      <c r="N1493">
        <v>0</v>
      </c>
    </row>
    <row r="1494" spans="1:14" x14ac:dyDescent="0.3">
      <c r="A1494" t="s">
        <v>13</v>
      </c>
      <c r="B1494" t="s">
        <v>71</v>
      </c>
      <c r="C1494" t="str">
        <f>VLOOKUP(Table1[[#This Row],[customer_ID]],'Company Names'!A:B,2,0)</f>
        <v>Murphy Inc</v>
      </c>
      <c r="D1494">
        <v>6040813966</v>
      </c>
      <c r="E1494" s="1">
        <v>44099</v>
      </c>
      <c r="F1494" s="1">
        <v>44129</v>
      </c>
      <c r="G1494">
        <v>8423</v>
      </c>
      <c r="H1494">
        <v>0</v>
      </c>
      <c r="I1494" t="str">
        <f>IF(Table1[[#This Row],[disputed]]=1,"Yes","No")</f>
        <v>No</v>
      </c>
      <c r="J1494">
        <v>0</v>
      </c>
      <c r="K1494" t="str">
        <f>IF(Table1[[#This Row],[disputed]]=0, "no dispute", IF(Table1[[#This Row],[dispute_loss]]=0, "won","lost"))</f>
        <v>no dispute</v>
      </c>
      <c r="L1494" s="1">
        <v>44104</v>
      </c>
      <c r="M1494">
        <v>5</v>
      </c>
      <c r="N1494">
        <v>0</v>
      </c>
    </row>
    <row r="1495" spans="1:14" x14ac:dyDescent="0.3">
      <c r="A1495" t="s">
        <v>17</v>
      </c>
      <c r="B1495" t="s">
        <v>37</v>
      </c>
      <c r="C1495" t="str">
        <f>VLOOKUP(Table1[[#This Row],[customer_ID]],'Company Names'!A:B,2,0)</f>
        <v>Morissette LLC</v>
      </c>
      <c r="D1495">
        <v>6045344090</v>
      </c>
      <c r="E1495" s="1">
        <v>44302</v>
      </c>
      <c r="F1495" s="1">
        <v>44332</v>
      </c>
      <c r="G1495">
        <v>7288</v>
      </c>
      <c r="H1495">
        <v>0</v>
      </c>
      <c r="I1495" t="str">
        <f>IF(Table1[[#This Row],[disputed]]=1,"Yes","No")</f>
        <v>No</v>
      </c>
      <c r="J1495">
        <v>0</v>
      </c>
      <c r="K1495" t="str">
        <f>IF(Table1[[#This Row],[disputed]]=0, "no dispute", IF(Table1[[#This Row],[dispute_loss]]=0, "won","lost"))</f>
        <v>no dispute</v>
      </c>
      <c r="L1495" s="1">
        <v>44321</v>
      </c>
      <c r="M1495">
        <v>19</v>
      </c>
      <c r="N1495">
        <v>0</v>
      </c>
    </row>
    <row r="1496" spans="1:14" x14ac:dyDescent="0.3">
      <c r="A1496" t="s">
        <v>17</v>
      </c>
      <c r="B1496" t="s">
        <v>42</v>
      </c>
      <c r="C1496" t="str">
        <f>VLOOKUP(Table1[[#This Row],[customer_ID]],'Company Names'!A:B,2,0)</f>
        <v>Ortiz - Schiller</v>
      </c>
      <c r="D1496">
        <v>6050714721</v>
      </c>
      <c r="E1496" s="1">
        <v>43833</v>
      </c>
      <c r="F1496" s="1">
        <v>43863</v>
      </c>
      <c r="G1496">
        <v>1599</v>
      </c>
      <c r="H1496">
        <v>1</v>
      </c>
      <c r="I1496" t="str">
        <f>IF(Table1[[#This Row],[disputed]]=1,"Yes","No")</f>
        <v>Yes</v>
      </c>
      <c r="J1496">
        <v>0</v>
      </c>
      <c r="K1496" t="str">
        <f>IF(Table1[[#This Row],[disputed]]=0, "no dispute", IF(Table1[[#This Row],[dispute_loss]]=0, "won","lost"))</f>
        <v>won</v>
      </c>
      <c r="L1496" s="1">
        <v>43876</v>
      </c>
      <c r="M1496">
        <v>43</v>
      </c>
      <c r="N1496">
        <v>13</v>
      </c>
    </row>
    <row r="1497" spans="1:14" x14ac:dyDescent="0.3">
      <c r="A1497" t="s">
        <v>17</v>
      </c>
      <c r="B1497" t="s">
        <v>30</v>
      </c>
      <c r="C1497" t="str">
        <f>VLOOKUP(Table1[[#This Row],[customer_ID]],'Company Names'!A:B,2,0)</f>
        <v>Jacobi - Nolan</v>
      </c>
      <c r="D1497">
        <v>6051615131</v>
      </c>
      <c r="E1497" s="1">
        <v>44068</v>
      </c>
      <c r="F1497" s="1">
        <v>44098</v>
      </c>
      <c r="G1497">
        <v>2752</v>
      </c>
      <c r="H1497">
        <v>0</v>
      </c>
      <c r="I1497" t="str">
        <f>IF(Table1[[#This Row],[disputed]]=1,"Yes","No")</f>
        <v>No</v>
      </c>
      <c r="J1497">
        <v>0</v>
      </c>
      <c r="K1497" t="str">
        <f>IF(Table1[[#This Row],[disputed]]=0, "no dispute", IF(Table1[[#This Row],[dispute_loss]]=0, "won","lost"))</f>
        <v>no dispute</v>
      </c>
      <c r="L1497" s="1">
        <v>44072</v>
      </c>
      <c r="M1497">
        <v>4</v>
      </c>
      <c r="N1497">
        <v>0</v>
      </c>
    </row>
    <row r="1498" spans="1:14" x14ac:dyDescent="0.3">
      <c r="A1498" t="s">
        <v>22</v>
      </c>
      <c r="B1498" t="s">
        <v>103</v>
      </c>
      <c r="C1498" t="str">
        <f>VLOOKUP(Table1[[#This Row],[customer_ID]],'Company Names'!A:B,2,0)</f>
        <v>Bernier - Mueller</v>
      </c>
      <c r="D1498">
        <v>6052640963</v>
      </c>
      <c r="E1498" s="1">
        <v>44511</v>
      </c>
      <c r="F1498" s="1">
        <v>44541</v>
      </c>
      <c r="G1498">
        <v>8368</v>
      </c>
      <c r="H1498">
        <v>0</v>
      </c>
      <c r="I1498" t="str">
        <f>IF(Table1[[#This Row],[disputed]]=1,"Yes","No")</f>
        <v>No</v>
      </c>
      <c r="J1498">
        <v>0</v>
      </c>
      <c r="K1498" t="str">
        <f>IF(Table1[[#This Row],[disputed]]=0, "no dispute", IF(Table1[[#This Row],[dispute_loss]]=0, "won","lost"))</f>
        <v>no dispute</v>
      </c>
      <c r="L1498" s="1">
        <v>44531</v>
      </c>
      <c r="M1498">
        <v>20</v>
      </c>
      <c r="N1498">
        <v>0</v>
      </c>
    </row>
    <row r="1499" spans="1:14" x14ac:dyDescent="0.3">
      <c r="A1499" t="s">
        <v>13</v>
      </c>
      <c r="B1499" t="s">
        <v>66</v>
      </c>
      <c r="C1499" t="str">
        <f>VLOOKUP(Table1[[#This Row],[customer_ID]],'Company Names'!A:B,2,0)</f>
        <v>Bednar Group</v>
      </c>
      <c r="D1499">
        <v>6053161771</v>
      </c>
      <c r="E1499" s="1">
        <v>44237</v>
      </c>
      <c r="F1499" s="1">
        <v>44267</v>
      </c>
      <c r="G1499">
        <v>7356</v>
      </c>
      <c r="H1499">
        <v>0</v>
      </c>
      <c r="I1499" t="str">
        <f>IF(Table1[[#This Row],[disputed]]=1,"Yes","No")</f>
        <v>No</v>
      </c>
      <c r="J1499">
        <v>0</v>
      </c>
      <c r="K1499" t="str">
        <f>IF(Table1[[#This Row],[disputed]]=0, "no dispute", IF(Table1[[#This Row],[dispute_loss]]=0, "won","lost"))</f>
        <v>no dispute</v>
      </c>
      <c r="L1499" s="1">
        <v>44238</v>
      </c>
      <c r="M1499">
        <v>1</v>
      </c>
      <c r="N1499">
        <v>0</v>
      </c>
    </row>
    <row r="1500" spans="1:14" x14ac:dyDescent="0.3">
      <c r="A1500" t="s">
        <v>11</v>
      </c>
      <c r="B1500" t="s">
        <v>57</v>
      </c>
      <c r="C1500" t="str">
        <f>VLOOKUP(Table1[[#This Row],[customer_ID]],'Company Names'!A:B,2,0)</f>
        <v>Koch LLC</v>
      </c>
      <c r="D1500">
        <v>6059076054</v>
      </c>
      <c r="E1500" s="1">
        <v>44109</v>
      </c>
      <c r="F1500" s="1">
        <v>44139</v>
      </c>
      <c r="G1500">
        <v>3205</v>
      </c>
      <c r="H1500">
        <v>0</v>
      </c>
      <c r="I1500" t="str">
        <f>IF(Table1[[#This Row],[disputed]]=1,"Yes","No")</f>
        <v>No</v>
      </c>
      <c r="J1500">
        <v>0</v>
      </c>
      <c r="K1500" t="str">
        <f>IF(Table1[[#This Row],[disputed]]=0, "no dispute", IF(Table1[[#This Row],[dispute_loss]]=0, "won","lost"))</f>
        <v>no dispute</v>
      </c>
      <c r="L1500" s="1">
        <v>44135</v>
      </c>
      <c r="M1500">
        <v>26</v>
      </c>
      <c r="N1500">
        <v>0</v>
      </c>
    </row>
    <row r="1501" spans="1:14" x14ac:dyDescent="0.3">
      <c r="A1501" t="s">
        <v>11</v>
      </c>
      <c r="B1501" t="s">
        <v>38</v>
      </c>
      <c r="C1501" t="str">
        <f>VLOOKUP(Table1[[#This Row],[customer_ID]],'Company Names'!A:B,2,0)</f>
        <v>Willms, Yundt and Smitham</v>
      </c>
      <c r="D1501">
        <v>6059357698</v>
      </c>
      <c r="E1501" s="1">
        <v>44404</v>
      </c>
      <c r="F1501" s="1">
        <v>44434</v>
      </c>
      <c r="G1501">
        <v>3112</v>
      </c>
      <c r="H1501">
        <v>0</v>
      </c>
      <c r="I1501" t="str">
        <f>IF(Table1[[#This Row],[disputed]]=1,"Yes","No")</f>
        <v>No</v>
      </c>
      <c r="J1501">
        <v>0</v>
      </c>
      <c r="K1501" t="str">
        <f>IF(Table1[[#This Row],[disputed]]=0, "no dispute", IF(Table1[[#This Row],[dispute_loss]]=0, "won","lost"))</f>
        <v>no dispute</v>
      </c>
      <c r="L1501" s="1">
        <v>44432</v>
      </c>
      <c r="M1501">
        <v>28</v>
      </c>
      <c r="N1501">
        <v>0</v>
      </c>
    </row>
    <row r="1502" spans="1:14" x14ac:dyDescent="0.3">
      <c r="A1502" t="s">
        <v>13</v>
      </c>
      <c r="B1502" t="s">
        <v>95</v>
      </c>
      <c r="C1502" t="str">
        <f>VLOOKUP(Table1[[#This Row],[customer_ID]],'Company Names'!A:B,2,0)</f>
        <v>Rempel - Morar</v>
      </c>
      <c r="D1502">
        <v>6062304635</v>
      </c>
      <c r="E1502" s="1">
        <v>44081</v>
      </c>
      <c r="F1502" s="1">
        <v>44111</v>
      </c>
      <c r="G1502">
        <v>11121</v>
      </c>
      <c r="H1502">
        <v>0</v>
      </c>
      <c r="I1502" t="str">
        <f>IF(Table1[[#This Row],[disputed]]=1,"Yes","No")</f>
        <v>No</v>
      </c>
      <c r="J1502">
        <v>0</v>
      </c>
      <c r="K1502" t="str">
        <f>IF(Table1[[#This Row],[disputed]]=0, "no dispute", IF(Table1[[#This Row],[dispute_loss]]=0, "won","lost"))</f>
        <v>no dispute</v>
      </c>
      <c r="L1502" s="1">
        <v>44103</v>
      </c>
      <c r="M1502">
        <v>22</v>
      </c>
      <c r="N1502">
        <v>0</v>
      </c>
    </row>
    <row r="1503" spans="1:14" x14ac:dyDescent="0.3">
      <c r="A1503" t="s">
        <v>17</v>
      </c>
      <c r="B1503" t="s">
        <v>19</v>
      </c>
      <c r="C1503" t="str">
        <f>VLOOKUP(Table1[[#This Row],[customer_ID]],'Company Names'!A:B,2,0)</f>
        <v>Schinner Inc</v>
      </c>
      <c r="D1503">
        <v>6067368978</v>
      </c>
      <c r="E1503" s="1">
        <v>44000</v>
      </c>
      <c r="F1503" s="1">
        <v>44030</v>
      </c>
      <c r="G1503">
        <v>8848</v>
      </c>
      <c r="H1503">
        <v>1</v>
      </c>
      <c r="I1503" t="str">
        <f>IF(Table1[[#This Row],[disputed]]=1,"Yes","No")</f>
        <v>Yes</v>
      </c>
      <c r="J1503">
        <v>0</v>
      </c>
      <c r="K1503" t="str">
        <f>IF(Table1[[#This Row],[disputed]]=0, "no dispute", IF(Table1[[#This Row],[dispute_loss]]=0, "won","lost"))</f>
        <v>won</v>
      </c>
      <c r="L1503" s="1">
        <v>44043</v>
      </c>
      <c r="M1503">
        <v>43</v>
      </c>
      <c r="N1503">
        <v>13</v>
      </c>
    </row>
    <row r="1504" spans="1:14" x14ac:dyDescent="0.3">
      <c r="A1504" t="s">
        <v>22</v>
      </c>
      <c r="B1504" t="s">
        <v>26</v>
      </c>
      <c r="C1504" t="str">
        <f>VLOOKUP(Table1[[#This Row],[customer_ID]],'Company Names'!A:B,2,0)</f>
        <v>Medhurst, Runolfsdottir and Kris</v>
      </c>
      <c r="D1504">
        <v>6079394028</v>
      </c>
      <c r="E1504" s="1">
        <v>44035</v>
      </c>
      <c r="F1504" s="1">
        <v>44065</v>
      </c>
      <c r="G1504">
        <v>6176</v>
      </c>
      <c r="H1504">
        <v>0</v>
      </c>
      <c r="I1504" t="str">
        <f>IF(Table1[[#This Row],[disputed]]=1,"Yes","No")</f>
        <v>No</v>
      </c>
      <c r="J1504">
        <v>0</v>
      </c>
      <c r="K1504" t="str">
        <f>IF(Table1[[#This Row],[disputed]]=0, "no dispute", IF(Table1[[#This Row],[dispute_loss]]=0, "won","lost"))</f>
        <v>no dispute</v>
      </c>
      <c r="L1504" s="1">
        <v>44052</v>
      </c>
      <c r="M1504">
        <v>17</v>
      </c>
      <c r="N1504">
        <v>0</v>
      </c>
    </row>
    <row r="1505" spans="1:14" x14ac:dyDescent="0.3">
      <c r="A1505" t="s">
        <v>20</v>
      </c>
      <c r="B1505" t="s">
        <v>60</v>
      </c>
      <c r="C1505" t="str">
        <f>VLOOKUP(Table1[[#This Row],[customer_ID]],'Company Names'!A:B,2,0)</f>
        <v>McCullough Inc</v>
      </c>
      <c r="D1505">
        <v>6080109452</v>
      </c>
      <c r="E1505" s="1">
        <v>44238</v>
      </c>
      <c r="F1505" s="1">
        <v>44268</v>
      </c>
      <c r="G1505">
        <v>5705</v>
      </c>
      <c r="H1505">
        <v>0</v>
      </c>
      <c r="I1505" t="str">
        <f>IF(Table1[[#This Row],[disputed]]=1,"Yes","No")</f>
        <v>No</v>
      </c>
      <c r="J1505">
        <v>0</v>
      </c>
      <c r="K1505" t="str">
        <f>IF(Table1[[#This Row],[disputed]]=0, "no dispute", IF(Table1[[#This Row],[dispute_loss]]=0, "won","lost"))</f>
        <v>no dispute</v>
      </c>
      <c r="L1505" s="1">
        <v>44254</v>
      </c>
      <c r="M1505">
        <v>16</v>
      </c>
      <c r="N1505">
        <v>0</v>
      </c>
    </row>
    <row r="1506" spans="1:14" x14ac:dyDescent="0.3">
      <c r="A1506" t="s">
        <v>22</v>
      </c>
      <c r="B1506" t="s">
        <v>89</v>
      </c>
      <c r="C1506" t="str">
        <f>VLOOKUP(Table1[[#This Row],[customer_ID]],'Company Names'!A:B,2,0)</f>
        <v>Lynch - Lebsack</v>
      </c>
      <c r="D1506">
        <v>6081045243</v>
      </c>
      <c r="E1506" s="1">
        <v>44012</v>
      </c>
      <c r="F1506" s="1">
        <v>44042</v>
      </c>
      <c r="G1506">
        <v>6915</v>
      </c>
      <c r="H1506">
        <v>0</v>
      </c>
      <c r="I1506" t="str">
        <f>IF(Table1[[#This Row],[disputed]]=1,"Yes","No")</f>
        <v>No</v>
      </c>
      <c r="J1506">
        <v>0</v>
      </c>
      <c r="K1506" t="str">
        <f>IF(Table1[[#This Row],[disputed]]=0, "no dispute", IF(Table1[[#This Row],[dispute_loss]]=0, "won","lost"))</f>
        <v>no dispute</v>
      </c>
      <c r="L1506" s="1">
        <v>44056</v>
      </c>
      <c r="M1506">
        <v>44</v>
      </c>
      <c r="N1506">
        <v>14</v>
      </c>
    </row>
    <row r="1507" spans="1:14" x14ac:dyDescent="0.3">
      <c r="A1507" t="s">
        <v>11</v>
      </c>
      <c r="B1507" t="s">
        <v>55</v>
      </c>
      <c r="C1507" t="str">
        <f>VLOOKUP(Table1[[#This Row],[customer_ID]],'Company Names'!A:B,2,0)</f>
        <v>Gleichner - Turner</v>
      </c>
      <c r="D1507">
        <v>6085710390</v>
      </c>
      <c r="E1507" s="1">
        <v>44315</v>
      </c>
      <c r="F1507" s="1">
        <v>44345</v>
      </c>
      <c r="G1507">
        <v>8204</v>
      </c>
      <c r="H1507">
        <v>0</v>
      </c>
      <c r="I1507" t="str">
        <f>IF(Table1[[#This Row],[disputed]]=1,"Yes","No")</f>
        <v>No</v>
      </c>
      <c r="J1507">
        <v>0</v>
      </c>
      <c r="K1507" t="str">
        <f>IF(Table1[[#This Row],[disputed]]=0, "no dispute", IF(Table1[[#This Row],[dispute_loss]]=0, "won","lost"))</f>
        <v>no dispute</v>
      </c>
      <c r="L1507" s="1">
        <v>44339</v>
      </c>
      <c r="M1507">
        <v>24</v>
      </c>
      <c r="N1507">
        <v>0</v>
      </c>
    </row>
    <row r="1508" spans="1:14" x14ac:dyDescent="0.3">
      <c r="A1508" t="s">
        <v>20</v>
      </c>
      <c r="B1508" t="s">
        <v>63</v>
      </c>
      <c r="C1508" t="str">
        <f>VLOOKUP(Table1[[#This Row],[customer_ID]],'Company Names'!A:B,2,0)</f>
        <v>Hauck - Hodkiewicz</v>
      </c>
      <c r="D1508">
        <v>6088063371</v>
      </c>
      <c r="E1508" s="1">
        <v>43869</v>
      </c>
      <c r="F1508" s="1">
        <v>43899</v>
      </c>
      <c r="G1508">
        <v>6828</v>
      </c>
      <c r="H1508">
        <v>0</v>
      </c>
      <c r="I1508" t="str">
        <f>IF(Table1[[#This Row],[disputed]]=1,"Yes","No")</f>
        <v>No</v>
      </c>
      <c r="J1508">
        <v>0</v>
      </c>
      <c r="K1508" t="str">
        <f>IF(Table1[[#This Row],[disputed]]=0, "no dispute", IF(Table1[[#This Row],[dispute_loss]]=0, "won","lost"))</f>
        <v>no dispute</v>
      </c>
      <c r="L1508" s="1">
        <v>43915</v>
      </c>
      <c r="M1508">
        <v>46</v>
      </c>
      <c r="N1508">
        <v>16</v>
      </c>
    </row>
    <row r="1509" spans="1:14" x14ac:dyDescent="0.3">
      <c r="A1509" t="s">
        <v>20</v>
      </c>
      <c r="B1509" t="s">
        <v>46</v>
      </c>
      <c r="C1509" t="str">
        <f>VLOOKUP(Table1[[#This Row],[customer_ID]],'Company Names'!A:B,2,0)</f>
        <v>Ondricka and Sons</v>
      </c>
      <c r="D1509">
        <v>6089084877</v>
      </c>
      <c r="E1509" s="1">
        <v>43906</v>
      </c>
      <c r="F1509" s="1">
        <v>43936</v>
      </c>
      <c r="G1509">
        <v>4339</v>
      </c>
      <c r="H1509">
        <v>0</v>
      </c>
      <c r="I1509" t="str">
        <f>IF(Table1[[#This Row],[disputed]]=1,"Yes","No")</f>
        <v>No</v>
      </c>
      <c r="J1509">
        <v>0</v>
      </c>
      <c r="K1509" t="str">
        <f>IF(Table1[[#This Row],[disputed]]=0, "no dispute", IF(Table1[[#This Row],[dispute_loss]]=0, "won","lost"))</f>
        <v>no dispute</v>
      </c>
      <c r="L1509" s="1">
        <v>43908</v>
      </c>
      <c r="M1509">
        <v>2</v>
      </c>
      <c r="N1509">
        <v>0</v>
      </c>
    </row>
    <row r="1510" spans="1:14" x14ac:dyDescent="0.3">
      <c r="A1510" t="s">
        <v>20</v>
      </c>
      <c r="B1510" t="s">
        <v>108</v>
      </c>
      <c r="C1510" t="str">
        <f>VLOOKUP(Table1[[#This Row],[customer_ID]],'Company Names'!A:B,2,0)</f>
        <v>Bashirian, Johnston and Barrows</v>
      </c>
      <c r="D1510">
        <v>6095691270</v>
      </c>
      <c r="E1510" s="1">
        <v>44080</v>
      </c>
      <c r="F1510" s="1">
        <v>44110</v>
      </c>
      <c r="G1510">
        <v>4317</v>
      </c>
      <c r="H1510">
        <v>0</v>
      </c>
      <c r="I1510" t="str">
        <f>IF(Table1[[#This Row],[disputed]]=1,"Yes","No")</f>
        <v>No</v>
      </c>
      <c r="J1510">
        <v>0</v>
      </c>
      <c r="K1510" t="str">
        <f>IF(Table1[[#This Row],[disputed]]=0, "no dispute", IF(Table1[[#This Row],[dispute_loss]]=0, "won","lost"))</f>
        <v>no dispute</v>
      </c>
      <c r="L1510" s="1">
        <v>44099</v>
      </c>
      <c r="M1510">
        <v>19</v>
      </c>
      <c r="N1510">
        <v>0</v>
      </c>
    </row>
    <row r="1511" spans="1:14" x14ac:dyDescent="0.3">
      <c r="A1511" t="s">
        <v>13</v>
      </c>
      <c r="B1511" t="s">
        <v>14</v>
      </c>
      <c r="C1511" t="str">
        <f>VLOOKUP(Table1[[#This Row],[customer_ID]],'Company Names'!A:B,2,0)</f>
        <v>Bogisich and Sons</v>
      </c>
      <c r="D1511">
        <v>6107289576</v>
      </c>
      <c r="E1511" s="1">
        <v>44313</v>
      </c>
      <c r="F1511" s="1">
        <v>44343</v>
      </c>
      <c r="G1511">
        <v>6576</v>
      </c>
      <c r="H1511">
        <v>0</v>
      </c>
      <c r="I1511" t="str">
        <f>IF(Table1[[#This Row],[disputed]]=1,"Yes","No")</f>
        <v>No</v>
      </c>
      <c r="J1511">
        <v>0</v>
      </c>
      <c r="K1511" t="str">
        <f>IF(Table1[[#This Row],[disputed]]=0, "no dispute", IF(Table1[[#This Row],[dispute_loss]]=0, "won","lost"))</f>
        <v>no dispute</v>
      </c>
      <c r="L1511" s="1">
        <v>44350</v>
      </c>
      <c r="M1511">
        <v>37</v>
      </c>
      <c r="N1511">
        <v>7</v>
      </c>
    </row>
    <row r="1512" spans="1:14" x14ac:dyDescent="0.3">
      <c r="A1512" t="s">
        <v>11</v>
      </c>
      <c r="B1512" t="s">
        <v>44</v>
      </c>
      <c r="C1512" t="str">
        <f>VLOOKUP(Table1[[#This Row],[customer_ID]],'Company Names'!A:B,2,0)</f>
        <v>Pacocha Inc</v>
      </c>
      <c r="D1512">
        <v>6107650729</v>
      </c>
      <c r="E1512" s="1">
        <v>44038</v>
      </c>
      <c r="F1512" s="1">
        <v>44068</v>
      </c>
      <c r="G1512">
        <v>6072</v>
      </c>
      <c r="H1512">
        <v>0</v>
      </c>
      <c r="I1512" t="str">
        <f>IF(Table1[[#This Row],[disputed]]=1,"Yes","No")</f>
        <v>No</v>
      </c>
      <c r="J1512">
        <v>0</v>
      </c>
      <c r="K1512" t="str">
        <f>IF(Table1[[#This Row],[disputed]]=0, "no dispute", IF(Table1[[#This Row],[dispute_loss]]=0, "won","lost"))</f>
        <v>no dispute</v>
      </c>
      <c r="L1512" s="1">
        <v>44064</v>
      </c>
      <c r="M1512">
        <v>26</v>
      </c>
      <c r="N1512">
        <v>0</v>
      </c>
    </row>
    <row r="1513" spans="1:14" x14ac:dyDescent="0.3">
      <c r="A1513" t="s">
        <v>13</v>
      </c>
      <c r="B1513" t="s">
        <v>41</v>
      </c>
      <c r="C1513" t="str">
        <f>VLOOKUP(Table1[[#This Row],[customer_ID]],'Company Names'!A:B,2,0)</f>
        <v>Stanton, Labadie and Roberts</v>
      </c>
      <c r="D1513">
        <v>7792341685</v>
      </c>
      <c r="E1513" s="1">
        <v>44197</v>
      </c>
      <c r="F1513" s="1">
        <v>44227</v>
      </c>
      <c r="G1513">
        <v>7135</v>
      </c>
      <c r="H1513">
        <v>1</v>
      </c>
      <c r="I1513" t="str">
        <f>IF(Table1[[#This Row],[disputed]]=1,"Yes","No")</f>
        <v>Yes</v>
      </c>
      <c r="J1513">
        <v>1</v>
      </c>
      <c r="K1513" t="str">
        <f>IF(Table1[[#This Row],[disputed]]=0, "no dispute", IF(Table1[[#This Row],[dispute_loss]]=0, "won","lost"))</f>
        <v>lost</v>
      </c>
      <c r="L1513" s="1">
        <v>44231</v>
      </c>
      <c r="M1513">
        <v>34</v>
      </c>
      <c r="N1513">
        <v>4</v>
      </c>
    </row>
    <row r="1514" spans="1:14" x14ac:dyDescent="0.3">
      <c r="A1514" t="s">
        <v>20</v>
      </c>
      <c r="B1514" t="s">
        <v>43</v>
      </c>
      <c r="C1514" t="str">
        <f>VLOOKUP(Table1[[#This Row],[customer_ID]],'Company Names'!A:B,2,0)</f>
        <v>Spinka, Bogisich and Pouros</v>
      </c>
      <c r="D1514">
        <v>6110785497</v>
      </c>
      <c r="E1514" s="1">
        <v>43983</v>
      </c>
      <c r="F1514" s="1">
        <v>44013</v>
      </c>
      <c r="G1514">
        <v>8650</v>
      </c>
      <c r="H1514">
        <v>0</v>
      </c>
      <c r="I1514" t="str">
        <f>IF(Table1[[#This Row],[disputed]]=1,"Yes","No")</f>
        <v>No</v>
      </c>
      <c r="J1514">
        <v>0</v>
      </c>
      <c r="K1514" t="str">
        <f>IF(Table1[[#This Row],[disputed]]=0, "no dispute", IF(Table1[[#This Row],[dispute_loss]]=0, "won","lost"))</f>
        <v>no dispute</v>
      </c>
      <c r="L1514" s="1">
        <v>43992</v>
      </c>
      <c r="M1514">
        <v>9</v>
      </c>
      <c r="N1514">
        <v>0</v>
      </c>
    </row>
    <row r="1515" spans="1:14" x14ac:dyDescent="0.3">
      <c r="A1515" t="s">
        <v>13</v>
      </c>
      <c r="B1515" t="s">
        <v>70</v>
      </c>
      <c r="C1515" t="str">
        <f>VLOOKUP(Table1[[#This Row],[customer_ID]],'Company Names'!A:B,2,0)</f>
        <v>Gutkowski, Koch and Gleason</v>
      </c>
      <c r="D1515">
        <v>4171825761</v>
      </c>
      <c r="E1515" s="1">
        <v>44252</v>
      </c>
      <c r="F1515" s="1">
        <v>44282</v>
      </c>
      <c r="G1515">
        <v>8867</v>
      </c>
      <c r="H1515">
        <v>1</v>
      </c>
      <c r="I1515" t="str">
        <f>IF(Table1[[#This Row],[disputed]]=1,"Yes","No")</f>
        <v>Yes</v>
      </c>
      <c r="J1515">
        <v>1</v>
      </c>
      <c r="K1515" t="str">
        <f>IF(Table1[[#This Row],[disputed]]=0, "no dispute", IF(Table1[[#This Row],[dispute_loss]]=0, "won","lost"))</f>
        <v>lost</v>
      </c>
      <c r="L1515" s="1">
        <v>44281</v>
      </c>
      <c r="M1515">
        <v>29</v>
      </c>
      <c r="N1515">
        <v>0</v>
      </c>
    </row>
    <row r="1516" spans="1:14" x14ac:dyDescent="0.3">
      <c r="A1516" t="s">
        <v>22</v>
      </c>
      <c r="B1516" t="s">
        <v>72</v>
      </c>
      <c r="C1516" t="str">
        <f>VLOOKUP(Table1[[#This Row],[customer_ID]],'Company Names'!A:B,2,0)</f>
        <v>Muller - Hickle</v>
      </c>
      <c r="D1516">
        <v>6115848018</v>
      </c>
      <c r="E1516" s="1">
        <v>44014</v>
      </c>
      <c r="F1516" s="1">
        <v>44044</v>
      </c>
      <c r="G1516">
        <v>3012</v>
      </c>
      <c r="H1516">
        <v>0</v>
      </c>
      <c r="I1516" t="str">
        <f>IF(Table1[[#This Row],[disputed]]=1,"Yes","No")</f>
        <v>No</v>
      </c>
      <c r="J1516">
        <v>0</v>
      </c>
      <c r="K1516" t="str">
        <f>IF(Table1[[#This Row],[disputed]]=0, "no dispute", IF(Table1[[#This Row],[dispute_loss]]=0, "won","lost"))</f>
        <v>no dispute</v>
      </c>
      <c r="L1516" s="1">
        <v>44044</v>
      </c>
      <c r="M1516">
        <v>30</v>
      </c>
      <c r="N1516">
        <v>0</v>
      </c>
    </row>
    <row r="1517" spans="1:14" x14ac:dyDescent="0.3">
      <c r="A1517" t="s">
        <v>22</v>
      </c>
      <c r="B1517" t="s">
        <v>24</v>
      </c>
      <c r="C1517" t="str">
        <f>VLOOKUP(Table1[[#This Row],[customer_ID]],'Company Names'!A:B,2,0)</f>
        <v>Turcotte, Wolff and Lynch</v>
      </c>
      <c r="D1517">
        <v>6120905901</v>
      </c>
      <c r="E1517" s="1">
        <v>44075</v>
      </c>
      <c r="F1517" s="1">
        <v>44105</v>
      </c>
      <c r="G1517">
        <v>7839</v>
      </c>
      <c r="H1517">
        <v>0</v>
      </c>
      <c r="I1517" t="str">
        <f>IF(Table1[[#This Row],[disputed]]=1,"Yes","No")</f>
        <v>No</v>
      </c>
      <c r="J1517">
        <v>0</v>
      </c>
      <c r="K1517" t="str">
        <f>IF(Table1[[#This Row],[disputed]]=0, "no dispute", IF(Table1[[#This Row],[dispute_loss]]=0, "won","lost"))</f>
        <v>no dispute</v>
      </c>
      <c r="L1517" s="1">
        <v>44101</v>
      </c>
      <c r="M1517">
        <v>26</v>
      </c>
      <c r="N1517">
        <v>0</v>
      </c>
    </row>
    <row r="1518" spans="1:14" x14ac:dyDescent="0.3">
      <c r="A1518" t="s">
        <v>22</v>
      </c>
      <c r="B1518" t="s">
        <v>88</v>
      </c>
      <c r="C1518" t="str">
        <f>VLOOKUP(Table1[[#This Row],[customer_ID]],'Company Names'!A:B,2,0)</f>
        <v>Rohan - Carroll</v>
      </c>
      <c r="D1518">
        <v>6128855877</v>
      </c>
      <c r="E1518" s="1">
        <v>44525</v>
      </c>
      <c r="F1518" s="1">
        <v>44555</v>
      </c>
      <c r="G1518">
        <v>7236</v>
      </c>
      <c r="H1518">
        <v>0</v>
      </c>
      <c r="I1518" t="str">
        <f>IF(Table1[[#This Row],[disputed]]=1,"Yes","No")</f>
        <v>No</v>
      </c>
      <c r="J1518">
        <v>0</v>
      </c>
      <c r="K1518" t="str">
        <f>IF(Table1[[#This Row],[disputed]]=0, "no dispute", IF(Table1[[#This Row],[dispute_loss]]=0, "won","lost"))</f>
        <v>no dispute</v>
      </c>
      <c r="L1518" s="1">
        <v>44553</v>
      </c>
      <c r="M1518">
        <v>28</v>
      </c>
      <c r="N1518">
        <v>0</v>
      </c>
    </row>
    <row r="1519" spans="1:14" x14ac:dyDescent="0.3">
      <c r="A1519" t="s">
        <v>20</v>
      </c>
      <c r="B1519" t="s">
        <v>108</v>
      </c>
      <c r="C1519" t="str">
        <f>VLOOKUP(Table1[[#This Row],[customer_ID]],'Company Names'!A:B,2,0)</f>
        <v>Bashirian, Johnston and Barrows</v>
      </c>
      <c r="D1519">
        <v>6133129097</v>
      </c>
      <c r="E1519" s="1">
        <v>44308</v>
      </c>
      <c r="F1519" s="1">
        <v>44338</v>
      </c>
      <c r="G1519">
        <v>5207</v>
      </c>
      <c r="H1519">
        <v>0</v>
      </c>
      <c r="I1519" t="str">
        <f>IF(Table1[[#This Row],[disputed]]=1,"Yes","No")</f>
        <v>No</v>
      </c>
      <c r="J1519">
        <v>0</v>
      </c>
      <c r="K1519" t="str">
        <f>IF(Table1[[#This Row],[disputed]]=0, "no dispute", IF(Table1[[#This Row],[dispute_loss]]=0, "won","lost"))</f>
        <v>no dispute</v>
      </c>
      <c r="L1519" s="1">
        <v>44331</v>
      </c>
      <c r="M1519">
        <v>23</v>
      </c>
      <c r="N1519">
        <v>0</v>
      </c>
    </row>
    <row r="1520" spans="1:14" x14ac:dyDescent="0.3">
      <c r="A1520" t="s">
        <v>11</v>
      </c>
      <c r="B1520" t="s">
        <v>64</v>
      </c>
      <c r="C1520" t="str">
        <f>VLOOKUP(Table1[[#This Row],[customer_ID]],'Company Names'!A:B,2,0)</f>
        <v>Weber - Lindgren</v>
      </c>
      <c r="D1520">
        <v>6140117683</v>
      </c>
      <c r="E1520" s="1">
        <v>44439</v>
      </c>
      <c r="F1520" s="1">
        <v>44469</v>
      </c>
      <c r="G1520">
        <v>6026</v>
      </c>
      <c r="H1520">
        <v>0</v>
      </c>
      <c r="I1520" t="str">
        <f>IF(Table1[[#This Row],[disputed]]=1,"Yes","No")</f>
        <v>No</v>
      </c>
      <c r="J1520">
        <v>0</v>
      </c>
      <c r="K1520" t="str">
        <f>IF(Table1[[#This Row],[disputed]]=0, "no dispute", IF(Table1[[#This Row],[dispute_loss]]=0, "won","lost"))</f>
        <v>no dispute</v>
      </c>
      <c r="L1520" s="1">
        <v>44456</v>
      </c>
      <c r="M1520">
        <v>17</v>
      </c>
      <c r="N1520">
        <v>0</v>
      </c>
    </row>
    <row r="1521" spans="1:14" x14ac:dyDescent="0.3">
      <c r="A1521" t="s">
        <v>13</v>
      </c>
      <c r="B1521" t="s">
        <v>32</v>
      </c>
      <c r="C1521" t="str">
        <f>VLOOKUP(Table1[[#This Row],[customer_ID]],'Company Names'!A:B,2,0)</f>
        <v>Nolan Group</v>
      </c>
      <c r="D1521">
        <v>6140327615</v>
      </c>
      <c r="E1521" s="1">
        <v>44020</v>
      </c>
      <c r="F1521" s="1">
        <v>44050</v>
      </c>
      <c r="G1521">
        <v>5459</v>
      </c>
      <c r="H1521">
        <v>0</v>
      </c>
      <c r="I1521" t="str">
        <f>IF(Table1[[#This Row],[disputed]]=1,"Yes","No")</f>
        <v>No</v>
      </c>
      <c r="J1521">
        <v>0</v>
      </c>
      <c r="K1521" t="str">
        <f>IF(Table1[[#This Row],[disputed]]=0, "no dispute", IF(Table1[[#This Row],[dispute_loss]]=0, "won","lost"))</f>
        <v>no dispute</v>
      </c>
      <c r="L1521" s="1">
        <v>44038</v>
      </c>
      <c r="M1521">
        <v>18</v>
      </c>
      <c r="N1521">
        <v>0</v>
      </c>
    </row>
    <row r="1522" spans="1:14" x14ac:dyDescent="0.3">
      <c r="A1522" t="s">
        <v>22</v>
      </c>
      <c r="B1522" t="s">
        <v>78</v>
      </c>
      <c r="C1522" t="str">
        <f>VLOOKUP(Table1[[#This Row],[customer_ID]],'Company Names'!A:B,2,0)</f>
        <v>Muller, Gaylord and Pollich</v>
      </c>
      <c r="D1522">
        <v>6149070076</v>
      </c>
      <c r="E1522" s="1">
        <v>43980</v>
      </c>
      <c r="F1522" s="1">
        <v>44010</v>
      </c>
      <c r="G1522">
        <v>5096</v>
      </c>
      <c r="H1522">
        <v>0</v>
      </c>
      <c r="I1522" t="str">
        <f>IF(Table1[[#This Row],[disputed]]=1,"Yes","No")</f>
        <v>No</v>
      </c>
      <c r="J1522">
        <v>0</v>
      </c>
      <c r="K1522" t="str">
        <f>IF(Table1[[#This Row],[disputed]]=0, "no dispute", IF(Table1[[#This Row],[dispute_loss]]=0, "won","lost"))</f>
        <v>no dispute</v>
      </c>
      <c r="L1522" s="1">
        <v>44006</v>
      </c>
      <c r="M1522">
        <v>26</v>
      </c>
      <c r="N1522">
        <v>0</v>
      </c>
    </row>
    <row r="1523" spans="1:14" x14ac:dyDescent="0.3">
      <c r="A1523" t="s">
        <v>17</v>
      </c>
      <c r="B1523" t="s">
        <v>93</v>
      </c>
      <c r="C1523" t="str">
        <f>VLOOKUP(Table1[[#This Row],[customer_ID]],'Company Names'!A:B,2,0)</f>
        <v>Sawayn - Hane</v>
      </c>
      <c r="D1523">
        <v>6151783720</v>
      </c>
      <c r="E1523" s="1">
        <v>44504</v>
      </c>
      <c r="F1523" s="1">
        <v>44534</v>
      </c>
      <c r="G1523">
        <v>6217</v>
      </c>
      <c r="H1523">
        <v>1</v>
      </c>
      <c r="I1523" t="str">
        <f>IF(Table1[[#This Row],[disputed]]=1,"Yes","No")</f>
        <v>Yes</v>
      </c>
      <c r="J1523">
        <v>0</v>
      </c>
      <c r="K1523" t="str">
        <f>IF(Table1[[#This Row],[disputed]]=0, "no dispute", IF(Table1[[#This Row],[dispute_loss]]=0, "won","lost"))</f>
        <v>won</v>
      </c>
      <c r="L1523" s="1">
        <v>44537</v>
      </c>
      <c r="M1523">
        <v>33</v>
      </c>
      <c r="N1523">
        <v>3</v>
      </c>
    </row>
    <row r="1524" spans="1:14" x14ac:dyDescent="0.3">
      <c r="A1524" t="s">
        <v>13</v>
      </c>
      <c r="B1524" t="s">
        <v>41</v>
      </c>
      <c r="C1524" t="str">
        <f>VLOOKUP(Table1[[#This Row],[customer_ID]],'Company Names'!A:B,2,0)</f>
        <v>Stanton, Labadie and Roberts</v>
      </c>
      <c r="D1524">
        <v>9398281591</v>
      </c>
      <c r="E1524" s="1">
        <v>44250</v>
      </c>
      <c r="F1524" s="1">
        <v>44280</v>
      </c>
      <c r="G1524">
        <v>5931</v>
      </c>
      <c r="H1524">
        <v>1</v>
      </c>
      <c r="I1524" t="str">
        <f>IF(Table1[[#This Row],[disputed]]=1,"Yes","No")</f>
        <v>Yes</v>
      </c>
      <c r="J1524">
        <v>0</v>
      </c>
      <c r="K1524" t="str">
        <f>IF(Table1[[#This Row],[disputed]]=0, "no dispute", IF(Table1[[#This Row],[dispute_loss]]=0, "won","lost"))</f>
        <v>won</v>
      </c>
      <c r="L1524" s="1">
        <v>44283</v>
      </c>
      <c r="M1524">
        <v>33</v>
      </c>
      <c r="N1524">
        <v>3</v>
      </c>
    </row>
    <row r="1525" spans="1:14" x14ac:dyDescent="0.3">
      <c r="A1525" t="s">
        <v>11</v>
      </c>
      <c r="B1525" t="s">
        <v>12</v>
      </c>
      <c r="C1525" t="str">
        <f>VLOOKUP(Table1[[#This Row],[customer_ID]],'Company Names'!A:B,2,0)</f>
        <v>Morissette - Bernier</v>
      </c>
      <c r="D1525">
        <v>6164052759</v>
      </c>
      <c r="E1525" s="1">
        <v>44084</v>
      </c>
      <c r="F1525" s="1">
        <v>44114</v>
      </c>
      <c r="G1525">
        <v>7297</v>
      </c>
      <c r="H1525">
        <v>0</v>
      </c>
      <c r="I1525" t="str">
        <f>IF(Table1[[#This Row],[disputed]]=1,"Yes","No")</f>
        <v>No</v>
      </c>
      <c r="J1525">
        <v>0</v>
      </c>
      <c r="K1525" t="str">
        <f>IF(Table1[[#This Row],[disputed]]=0, "no dispute", IF(Table1[[#This Row],[dispute_loss]]=0, "won","lost"))</f>
        <v>no dispute</v>
      </c>
      <c r="L1525" s="1">
        <v>44102</v>
      </c>
      <c r="M1525">
        <v>18</v>
      </c>
      <c r="N1525">
        <v>0</v>
      </c>
    </row>
    <row r="1526" spans="1:14" x14ac:dyDescent="0.3">
      <c r="A1526" t="s">
        <v>13</v>
      </c>
      <c r="B1526" t="s">
        <v>84</v>
      </c>
      <c r="C1526" t="str">
        <f>VLOOKUP(Table1[[#This Row],[customer_ID]],'Company Names'!A:B,2,0)</f>
        <v>Schultz, Wiegand and Kling</v>
      </c>
      <c r="D1526">
        <v>6166200189</v>
      </c>
      <c r="E1526" s="1">
        <v>44360</v>
      </c>
      <c r="F1526" s="1">
        <v>44390</v>
      </c>
      <c r="G1526">
        <v>7876</v>
      </c>
      <c r="H1526">
        <v>0</v>
      </c>
      <c r="I1526" t="str">
        <f>IF(Table1[[#This Row],[disputed]]=1,"Yes","No")</f>
        <v>No</v>
      </c>
      <c r="J1526">
        <v>0</v>
      </c>
      <c r="K1526" t="str">
        <f>IF(Table1[[#This Row],[disputed]]=0, "no dispute", IF(Table1[[#This Row],[dispute_loss]]=0, "won","lost"))</f>
        <v>no dispute</v>
      </c>
      <c r="L1526" s="1">
        <v>44377</v>
      </c>
      <c r="M1526">
        <v>17</v>
      </c>
      <c r="N1526">
        <v>0</v>
      </c>
    </row>
    <row r="1527" spans="1:14" x14ac:dyDescent="0.3">
      <c r="A1527" t="s">
        <v>20</v>
      </c>
      <c r="B1527" t="s">
        <v>43</v>
      </c>
      <c r="C1527" t="str">
        <f>VLOOKUP(Table1[[#This Row],[customer_ID]],'Company Names'!A:B,2,0)</f>
        <v>Spinka, Bogisich and Pouros</v>
      </c>
      <c r="D1527">
        <v>6170784196</v>
      </c>
      <c r="E1527" s="1">
        <v>44172</v>
      </c>
      <c r="F1527" s="1">
        <v>44202</v>
      </c>
      <c r="G1527">
        <v>6039</v>
      </c>
      <c r="H1527">
        <v>0</v>
      </c>
      <c r="I1527" t="str">
        <f>IF(Table1[[#This Row],[disputed]]=1,"Yes","No")</f>
        <v>No</v>
      </c>
      <c r="J1527">
        <v>0</v>
      </c>
      <c r="K1527" t="str">
        <f>IF(Table1[[#This Row],[disputed]]=0, "no dispute", IF(Table1[[#This Row],[dispute_loss]]=0, "won","lost"))</f>
        <v>no dispute</v>
      </c>
      <c r="L1527" s="1">
        <v>44181</v>
      </c>
      <c r="M1527">
        <v>9</v>
      </c>
      <c r="N1527">
        <v>0</v>
      </c>
    </row>
    <row r="1528" spans="1:14" x14ac:dyDescent="0.3">
      <c r="A1528" t="s">
        <v>11</v>
      </c>
      <c r="B1528" t="s">
        <v>73</v>
      </c>
      <c r="C1528" t="str">
        <f>VLOOKUP(Table1[[#This Row],[customer_ID]],'Company Names'!A:B,2,0)</f>
        <v>Rau, Hodkiewicz and Bauch</v>
      </c>
      <c r="D1528">
        <v>6172286856</v>
      </c>
      <c r="E1528" s="1">
        <v>43930</v>
      </c>
      <c r="F1528" s="1">
        <v>43960</v>
      </c>
      <c r="G1528">
        <v>3011</v>
      </c>
      <c r="H1528">
        <v>0</v>
      </c>
      <c r="I1528" t="str">
        <f>IF(Table1[[#This Row],[disputed]]=1,"Yes","No")</f>
        <v>No</v>
      </c>
      <c r="J1528">
        <v>0</v>
      </c>
      <c r="K1528" t="str">
        <f>IF(Table1[[#This Row],[disputed]]=0, "no dispute", IF(Table1[[#This Row],[dispute_loss]]=0, "won","lost"))</f>
        <v>no dispute</v>
      </c>
      <c r="L1528" s="1">
        <v>43965</v>
      </c>
      <c r="M1528">
        <v>35</v>
      </c>
      <c r="N1528">
        <v>5</v>
      </c>
    </row>
    <row r="1529" spans="1:14" x14ac:dyDescent="0.3">
      <c r="A1529" t="s">
        <v>11</v>
      </c>
      <c r="B1529" t="s">
        <v>57</v>
      </c>
      <c r="C1529" t="str">
        <f>VLOOKUP(Table1[[#This Row],[customer_ID]],'Company Names'!A:B,2,0)</f>
        <v>Koch LLC</v>
      </c>
      <c r="D1529">
        <v>6178537152</v>
      </c>
      <c r="E1529" s="1">
        <v>44513</v>
      </c>
      <c r="F1529" s="1">
        <v>44543</v>
      </c>
      <c r="G1529">
        <v>8268</v>
      </c>
      <c r="H1529">
        <v>1</v>
      </c>
      <c r="I1529" t="str">
        <f>IF(Table1[[#This Row],[disputed]]=1,"Yes","No")</f>
        <v>Yes</v>
      </c>
      <c r="J1529">
        <v>0</v>
      </c>
      <c r="K1529" t="str">
        <f>IF(Table1[[#This Row],[disputed]]=0, "no dispute", IF(Table1[[#This Row],[dispute_loss]]=0, "won","lost"))</f>
        <v>won</v>
      </c>
      <c r="L1529" s="1">
        <v>44564</v>
      </c>
      <c r="M1529">
        <v>51</v>
      </c>
      <c r="N1529">
        <v>21</v>
      </c>
    </row>
    <row r="1530" spans="1:14" x14ac:dyDescent="0.3">
      <c r="A1530" t="s">
        <v>11</v>
      </c>
      <c r="B1530" t="s">
        <v>94</v>
      </c>
      <c r="C1530" t="str">
        <f>VLOOKUP(Table1[[#This Row],[customer_ID]],'Company Names'!A:B,2,0)</f>
        <v>Schimmel, Kuhlman and Kassulke</v>
      </c>
      <c r="D1530">
        <v>6179146246</v>
      </c>
      <c r="E1530" s="1">
        <v>44528</v>
      </c>
      <c r="F1530" s="1">
        <v>44558</v>
      </c>
      <c r="G1530">
        <v>3282</v>
      </c>
      <c r="H1530">
        <v>0</v>
      </c>
      <c r="I1530" t="str">
        <f>IF(Table1[[#This Row],[disputed]]=1,"Yes","No")</f>
        <v>No</v>
      </c>
      <c r="J1530">
        <v>0</v>
      </c>
      <c r="K1530" t="str">
        <f>IF(Table1[[#This Row],[disputed]]=0, "no dispute", IF(Table1[[#This Row],[dispute_loss]]=0, "won","lost"))</f>
        <v>no dispute</v>
      </c>
      <c r="L1530" s="1">
        <v>44556</v>
      </c>
      <c r="M1530">
        <v>28</v>
      </c>
      <c r="N1530">
        <v>0</v>
      </c>
    </row>
    <row r="1531" spans="1:14" x14ac:dyDescent="0.3">
      <c r="A1531" t="s">
        <v>22</v>
      </c>
      <c r="B1531" t="s">
        <v>47</v>
      </c>
      <c r="C1531" t="str">
        <f>VLOOKUP(Table1[[#This Row],[customer_ID]],'Company Names'!A:B,2,0)</f>
        <v>Bergnaum - Weimann</v>
      </c>
      <c r="D1531">
        <v>6180284302</v>
      </c>
      <c r="E1531" s="1">
        <v>44226</v>
      </c>
      <c r="F1531" s="1">
        <v>44256</v>
      </c>
      <c r="G1531">
        <v>3090</v>
      </c>
      <c r="H1531">
        <v>0</v>
      </c>
      <c r="I1531" t="str">
        <f>IF(Table1[[#This Row],[disputed]]=1,"Yes","No")</f>
        <v>No</v>
      </c>
      <c r="J1531">
        <v>0</v>
      </c>
      <c r="K1531" t="str">
        <f>IF(Table1[[#This Row],[disputed]]=0, "no dispute", IF(Table1[[#This Row],[dispute_loss]]=0, "won","lost"))</f>
        <v>no dispute</v>
      </c>
      <c r="L1531" s="1">
        <v>44261</v>
      </c>
      <c r="M1531">
        <v>35</v>
      </c>
      <c r="N1531">
        <v>5</v>
      </c>
    </row>
    <row r="1532" spans="1:14" x14ac:dyDescent="0.3">
      <c r="A1532" t="s">
        <v>13</v>
      </c>
      <c r="B1532" t="s">
        <v>84</v>
      </c>
      <c r="C1532" t="str">
        <f>VLOOKUP(Table1[[#This Row],[customer_ID]],'Company Names'!A:B,2,0)</f>
        <v>Schultz, Wiegand and Kling</v>
      </c>
      <c r="D1532">
        <v>6191014036</v>
      </c>
      <c r="E1532" s="1">
        <v>44441</v>
      </c>
      <c r="F1532" s="1">
        <v>44471</v>
      </c>
      <c r="G1532">
        <v>6987</v>
      </c>
      <c r="H1532">
        <v>0</v>
      </c>
      <c r="I1532" t="str">
        <f>IF(Table1[[#This Row],[disputed]]=1,"Yes","No")</f>
        <v>No</v>
      </c>
      <c r="J1532">
        <v>0</v>
      </c>
      <c r="K1532" t="str">
        <f>IF(Table1[[#This Row],[disputed]]=0, "no dispute", IF(Table1[[#This Row],[dispute_loss]]=0, "won","lost"))</f>
        <v>no dispute</v>
      </c>
      <c r="L1532" s="1">
        <v>44470</v>
      </c>
      <c r="M1532">
        <v>29</v>
      </c>
      <c r="N1532">
        <v>0</v>
      </c>
    </row>
    <row r="1533" spans="1:14" x14ac:dyDescent="0.3">
      <c r="A1533" t="s">
        <v>20</v>
      </c>
      <c r="B1533" t="s">
        <v>90</v>
      </c>
      <c r="C1533" t="str">
        <f>VLOOKUP(Table1[[#This Row],[customer_ID]],'Company Names'!A:B,2,0)</f>
        <v>Bosco and Sons</v>
      </c>
      <c r="D1533">
        <v>6195238206</v>
      </c>
      <c r="E1533" s="1">
        <v>44102</v>
      </c>
      <c r="F1533" s="1">
        <v>44132</v>
      </c>
      <c r="G1533">
        <v>1405</v>
      </c>
      <c r="H1533">
        <v>0</v>
      </c>
      <c r="I1533" t="str">
        <f>IF(Table1[[#This Row],[disputed]]=1,"Yes","No")</f>
        <v>No</v>
      </c>
      <c r="J1533">
        <v>0</v>
      </c>
      <c r="K1533" t="str">
        <f>IF(Table1[[#This Row],[disputed]]=0, "no dispute", IF(Table1[[#This Row],[dispute_loss]]=0, "won","lost"))</f>
        <v>no dispute</v>
      </c>
      <c r="L1533" s="1">
        <v>44136</v>
      </c>
      <c r="M1533">
        <v>34</v>
      </c>
      <c r="N1533">
        <v>4</v>
      </c>
    </row>
    <row r="1534" spans="1:14" x14ac:dyDescent="0.3">
      <c r="A1534" t="s">
        <v>20</v>
      </c>
      <c r="B1534" t="s">
        <v>111</v>
      </c>
      <c r="C1534" t="str">
        <f>VLOOKUP(Table1[[#This Row],[customer_ID]],'Company Names'!A:B,2,0)</f>
        <v>Kunze - Bednar</v>
      </c>
      <c r="D1534">
        <v>6197031775</v>
      </c>
      <c r="E1534" s="1">
        <v>44101</v>
      </c>
      <c r="F1534" s="1">
        <v>44131</v>
      </c>
      <c r="G1534">
        <v>6321</v>
      </c>
      <c r="H1534">
        <v>0</v>
      </c>
      <c r="I1534" t="str">
        <f>IF(Table1[[#This Row],[disputed]]=1,"Yes","No")</f>
        <v>No</v>
      </c>
      <c r="J1534">
        <v>0</v>
      </c>
      <c r="K1534" t="str">
        <f>IF(Table1[[#This Row],[disputed]]=0, "no dispute", IF(Table1[[#This Row],[dispute_loss]]=0, "won","lost"))</f>
        <v>no dispute</v>
      </c>
      <c r="L1534" s="1">
        <v>44145</v>
      </c>
      <c r="M1534">
        <v>44</v>
      </c>
      <c r="N1534">
        <v>14</v>
      </c>
    </row>
    <row r="1535" spans="1:14" x14ac:dyDescent="0.3">
      <c r="A1535" t="s">
        <v>13</v>
      </c>
      <c r="B1535" t="s">
        <v>66</v>
      </c>
      <c r="C1535" t="str">
        <f>VLOOKUP(Table1[[#This Row],[customer_ID]],'Company Names'!A:B,2,0)</f>
        <v>Bednar Group</v>
      </c>
      <c r="D1535">
        <v>291694356</v>
      </c>
      <c r="E1535" s="1">
        <v>44254</v>
      </c>
      <c r="F1535" s="1">
        <v>44284</v>
      </c>
      <c r="G1535">
        <v>6965</v>
      </c>
      <c r="H1535">
        <v>1</v>
      </c>
      <c r="I1535" t="str">
        <f>IF(Table1[[#This Row],[disputed]]=1,"Yes","No")</f>
        <v>Yes</v>
      </c>
      <c r="J1535">
        <v>0</v>
      </c>
      <c r="K1535" t="str">
        <f>IF(Table1[[#This Row],[disputed]]=0, "no dispute", IF(Table1[[#This Row],[dispute_loss]]=0, "won","lost"))</f>
        <v>won</v>
      </c>
      <c r="L1535" s="1">
        <v>44266</v>
      </c>
      <c r="M1535">
        <v>12</v>
      </c>
      <c r="N1535">
        <v>0</v>
      </c>
    </row>
    <row r="1536" spans="1:14" x14ac:dyDescent="0.3">
      <c r="A1536" t="s">
        <v>22</v>
      </c>
      <c r="B1536" t="s">
        <v>24</v>
      </c>
      <c r="C1536" t="str">
        <f>VLOOKUP(Table1[[#This Row],[customer_ID]],'Company Names'!A:B,2,0)</f>
        <v>Turcotte, Wolff and Lynch</v>
      </c>
      <c r="D1536">
        <v>6211621442</v>
      </c>
      <c r="E1536" s="1">
        <v>43893</v>
      </c>
      <c r="F1536" s="1">
        <v>43923</v>
      </c>
      <c r="G1536">
        <v>11701</v>
      </c>
      <c r="H1536">
        <v>0</v>
      </c>
      <c r="I1536" t="str">
        <f>IF(Table1[[#This Row],[disputed]]=1,"Yes","No")</f>
        <v>No</v>
      </c>
      <c r="J1536">
        <v>0</v>
      </c>
      <c r="K1536" t="str">
        <f>IF(Table1[[#This Row],[disputed]]=0, "no dispute", IF(Table1[[#This Row],[dispute_loss]]=0, "won","lost"))</f>
        <v>no dispute</v>
      </c>
      <c r="L1536" s="1">
        <v>43941</v>
      </c>
      <c r="M1536">
        <v>48</v>
      </c>
      <c r="N1536">
        <v>18</v>
      </c>
    </row>
    <row r="1537" spans="1:14" x14ac:dyDescent="0.3">
      <c r="A1537" t="s">
        <v>11</v>
      </c>
      <c r="B1537" t="s">
        <v>91</v>
      </c>
      <c r="C1537" t="str">
        <f>VLOOKUP(Table1[[#This Row],[customer_ID]],'Company Names'!A:B,2,0)</f>
        <v>Boyle Group</v>
      </c>
      <c r="D1537">
        <v>6215256535</v>
      </c>
      <c r="E1537" s="1">
        <v>44381</v>
      </c>
      <c r="F1537" s="1">
        <v>44411</v>
      </c>
      <c r="G1537">
        <v>11444</v>
      </c>
      <c r="H1537">
        <v>0</v>
      </c>
      <c r="I1537" t="str">
        <f>IF(Table1[[#This Row],[disputed]]=1,"Yes","No")</f>
        <v>No</v>
      </c>
      <c r="J1537">
        <v>0</v>
      </c>
      <c r="K1537" t="str">
        <f>IF(Table1[[#This Row],[disputed]]=0, "no dispute", IF(Table1[[#This Row],[dispute_loss]]=0, "won","lost"))</f>
        <v>no dispute</v>
      </c>
      <c r="L1537" s="1">
        <v>44392</v>
      </c>
      <c r="M1537">
        <v>11</v>
      </c>
      <c r="N1537">
        <v>0</v>
      </c>
    </row>
    <row r="1538" spans="1:14" x14ac:dyDescent="0.3">
      <c r="A1538" t="s">
        <v>11</v>
      </c>
      <c r="B1538" t="s">
        <v>44</v>
      </c>
      <c r="C1538" t="str">
        <f>VLOOKUP(Table1[[#This Row],[customer_ID]],'Company Names'!A:B,2,0)</f>
        <v>Pacocha Inc</v>
      </c>
      <c r="D1538">
        <v>6216182013</v>
      </c>
      <c r="E1538" s="1">
        <v>44065</v>
      </c>
      <c r="F1538" s="1">
        <v>44095</v>
      </c>
      <c r="G1538">
        <v>7486</v>
      </c>
      <c r="H1538">
        <v>0</v>
      </c>
      <c r="I1538" t="str">
        <f>IF(Table1[[#This Row],[disputed]]=1,"Yes","No")</f>
        <v>No</v>
      </c>
      <c r="J1538">
        <v>0</v>
      </c>
      <c r="K1538" t="str">
        <f>IF(Table1[[#This Row],[disputed]]=0, "no dispute", IF(Table1[[#This Row],[dispute_loss]]=0, "won","lost"))</f>
        <v>no dispute</v>
      </c>
      <c r="L1538" s="1">
        <v>44082</v>
      </c>
      <c r="M1538">
        <v>17</v>
      </c>
      <c r="N1538">
        <v>0</v>
      </c>
    </row>
    <row r="1539" spans="1:14" x14ac:dyDescent="0.3">
      <c r="A1539" t="s">
        <v>17</v>
      </c>
      <c r="B1539" t="s">
        <v>30</v>
      </c>
      <c r="C1539" t="str">
        <f>VLOOKUP(Table1[[#This Row],[customer_ID]],'Company Names'!A:B,2,0)</f>
        <v>Jacobi - Nolan</v>
      </c>
      <c r="D1539">
        <v>6217512898</v>
      </c>
      <c r="E1539" s="1">
        <v>44073</v>
      </c>
      <c r="F1539" s="1">
        <v>44103</v>
      </c>
      <c r="G1539">
        <v>4552</v>
      </c>
      <c r="H1539">
        <v>1</v>
      </c>
      <c r="I1539" t="str">
        <f>IF(Table1[[#This Row],[disputed]]=1,"Yes","No")</f>
        <v>Yes</v>
      </c>
      <c r="J1539">
        <v>0</v>
      </c>
      <c r="K1539" t="str">
        <f>IF(Table1[[#This Row],[disputed]]=0, "no dispute", IF(Table1[[#This Row],[dispute_loss]]=0, "won","lost"))</f>
        <v>won</v>
      </c>
      <c r="L1539" s="1">
        <v>44101</v>
      </c>
      <c r="M1539">
        <v>28</v>
      </c>
      <c r="N1539">
        <v>0</v>
      </c>
    </row>
    <row r="1540" spans="1:14" x14ac:dyDescent="0.3">
      <c r="A1540" t="s">
        <v>20</v>
      </c>
      <c r="B1540" t="s">
        <v>21</v>
      </c>
      <c r="C1540" t="str">
        <f>VLOOKUP(Table1[[#This Row],[customer_ID]],'Company Names'!A:B,2,0)</f>
        <v>Turner and Sons</v>
      </c>
      <c r="D1540">
        <v>6219456346</v>
      </c>
      <c r="E1540" s="1">
        <v>43967</v>
      </c>
      <c r="F1540" s="1">
        <v>43997</v>
      </c>
      <c r="G1540">
        <v>7126</v>
      </c>
      <c r="H1540">
        <v>0</v>
      </c>
      <c r="I1540" t="str">
        <f>IF(Table1[[#This Row],[disputed]]=1,"Yes","No")</f>
        <v>No</v>
      </c>
      <c r="J1540">
        <v>0</v>
      </c>
      <c r="K1540" t="str">
        <f>IF(Table1[[#This Row],[disputed]]=0, "no dispute", IF(Table1[[#This Row],[dispute_loss]]=0, "won","lost"))</f>
        <v>no dispute</v>
      </c>
      <c r="L1540" s="1">
        <v>44019</v>
      </c>
      <c r="M1540">
        <v>52</v>
      </c>
      <c r="N1540">
        <v>22</v>
      </c>
    </row>
    <row r="1541" spans="1:14" x14ac:dyDescent="0.3">
      <c r="A1541" t="s">
        <v>17</v>
      </c>
      <c r="B1541" t="s">
        <v>112</v>
      </c>
      <c r="C1541" t="str">
        <f>VLOOKUP(Table1[[#This Row],[customer_ID]],'Company Names'!A:B,2,0)</f>
        <v>Grant, Kessler and Kassulke</v>
      </c>
      <c r="D1541">
        <v>6222252019</v>
      </c>
      <c r="E1541" s="1">
        <v>43909</v>
      </c>
      <c r="F1541" s="1">
        <v>43939</v>
      </c>
      <c r="G1541">
        <v>5079</v>
      </c>
      <c r="H1541">
        <v>0</v>
      </c>
      <c r="I1541" t="str">
        <f>IF(Table1[[#This Row],[disputed]]=1,"Yes","No")</f>
        <v>No</v>
      </c>
      <c r="J1541">
        <v>0</v>
      </c>
      <c r="K1541" t="str">
        <f>IF(Table1[[#This Row],[disputed]]=0, "no dispute", IF(Table1[[#This Row],[dispute_loss]]=0, "won","lost"))</f>
        <v>no dispute</v>
      </c>
      <c r="L1541" s="1">
        <v>43927</v>
      </c>
      <c r="M1541">
        <v>18</v>
      </c>
      <c r="N1541">
        <v>0</v>
      </c>
    </row>
    <row r="1542" spans="1:14" x14ac:dyDescent="0.3">
      <c r="A1542" t="s">
        <v>17</v>
      </c>
      <c r="B1542" t="s">
        <v>28</v>
      </c>
      <c r="C1542" t="str">
        <f>VLOOKUP(Table1[[#This Row],[customer_ID]],'Company Names'!A:B,2,0)</f>
        <v>Halvorson and Sons</v>
      </c>
      <c r="D1542">
        <v>6224002160</v>
      </c>
      <c r="E1542" s="1">
        <v>43860</v>
      </c>
      <c r="F1542" s="1">
        <v>43890</v>
      </c>
      <c r="G1542">
        <v>7210</v>
      </c>
      <c r="H1542">
        <v>0</v>
      </c>
      <c r="I1542" t="str">
        <f>IF(Table1[[#This Row],[disputed]]=1,"Yes","No")</f>
        <v>No</v>
      </c>
      <c r="J1542">
        <v>0</v>
      </c>
      <c r="K1542" t="str">
        <f>IF(Table1[[#This Row],[disputed]]=0, "no dispute", IF(Table1[[#This Row],[dispute_loss]]=0, "won","lost"))</f>
        <v>no dispute</v>
      </c>
      <c r="L1542" s="1">
        <v>43884</v>
      </c>
      <c r="M1542">
        <v>24</v>
      </c>
      <c r="N1542">
        <v>0</v>
      </c>
    </row>
    <row r="1543" spans="1:14" x14ac:dyDescent="0.3">
      <c r="A1543" t="s">
        <v>11</v>
      </c>
      <c r="B1543" t="s">
        <v>49</v>
      </c>
      <c r="C1543" t="str">
        <f>VLOOKUP(Table1[[#This Row],[customer_ID]],'Company Names'!A:B,2,0)</f>
        <v>Strosin Inc</v>
      </c>
      <c r="D1543">
        <v>6225729341</v>
      </c>
      <c r="E1543" s="1">
        <v>44032</v>
      </c>
      <c r="F1543" s="1">
        <v>44062</v>
      </c>
      <c r="G1543">
        <v>5389</v>
      </c>
      <c r="H1543">
        <v>0</v>
      </c>
      <c r="I1543" t="str">
        <f>IF(Table1[[#This Row],[disputed]]=1,"Yes","No")</f>
        <v>No</v>
      </c>
      <c r="J1543">
        <v>0</v>
      </c>
      <c r="K1543" t="str">
        <f>IF(Table1[[#This Row],[disputed]]=0, "no dispute", IF(Table1[[#This Row],[dispute_loss]]=0, "won","lost"))</f>
        <v>no dispute</v>
      </c>
      <c r="L1543" s="1">
        <v>44056</v>
      </c>
      <c r="M1543">
        <v>24</v>
      </c>
      <c r="N1543">
        <v>0</v>
      </c>
    </row>
    <row r="1544" spans="1:14" x14ac:dyDescent="0.3">
      <c r="A1544" t="s">
        <v>13</v>
      </c>
      <c r="B1544" t="s">
        <v>29</v>
      </c>
      <c r="C1544" t="str">
        <f>VLOOKUP(Table1[[#This Row],[customer_ID]],'Company Names'!A:B,2,0)</f>
        <v>O'Conner - Botsford</v>
      </c>
      <c r="D1544">
        <v>6235560565</v>
      </c>
      <c r="E1544" s="1">
        <v>44473</v>
      </c>
      <c r="F1544" s="1">
        <v>44503</v>
      </c>
      <c r="G1544">
        <v>5973</v>
      </c>
      <c r="H1544">
        <v>1</v>
      </c>
      <c r="I1544" t="str">
        <f>IF(Table1[[#This Row],[disputed]]=1,"Yes","No")</f>
        <v>Yes</v>
      </c>
      <c r="J1544">
        <v>0</v>
      </c>
      <c r="K1544" t="str">
        <f>IF(Table1[[#This Row],[disputed]]=0, "no dispute", IF(Table1[[#This Row],[dispute_loss]]=0, "won","lost"))</f>
        <v>won</v>
      </c>
      <c r="L1544" s="1">
        <v>44497</v>
      </c>
      <c r="M1544">
        <v>24</v>
      </c>
      <c r="N1544">
        <v>0</v>
      </c>
    </row>
    <row r="1545" spans="1:14" x14ac:dyDescent="0.3">
      <c r="A1545" t="s">
        <v>17</v>
      </c>
      <c r="B1545" t="s">
        <v>34</v>
      </c>
      <c r="C1545" t="str">
        <f>VLOOKUP(Table1[[#This Row],[customer_ID]],'Company Names'!A:B,2,0)</f>
        <v>Rosenbaum LLC</v>
      </c>
      <c r="D1545">
        <v>6238372501</v>
      </c>
      <c r="E1545" s="1">
        <v>44136</v>
      </c>
      <c r="F1545" s="1">
        <v>44166</v>
      </c>
      <c r="G1545">
        <v>7403</v>
      </c>
      <c r="H1545">
        <v>0</v>
      </c>
      <c r="I1545" t="str">
        <f>IF(Table1[[#This Row],[disputed]]=1,"Yes","No")</f>
        <v>No</v>
      </c>
      <c r="J1545">
        <v>0</v>
      </c>
      <c r="K1545" t="str">
        <f>IF(Table1[[#This Row],[disputed]]=0, "no dispute", IF(Table1[[#This Row],[dispute_loss]]=0, "won","lost"))</f>
        <v>no dispute</v>
      </c>
      <c r="L1545" s="1">
        <v>44174</v>
      </c>
      <c r="M1545">
        <v>38</v>
      </c>
      <c r="N1545">
        <v>8</v>
      </c>
    </row>
    <row r="1546" spans="1:14" x14ac:dyDescent="0.3">
      <c r="A1546" t="s">
        <v>17</v>
      </c>
      <c r="B1546" t="s">
        <v>40</v>
      </c>
      <c r="C1546" t="str">
        <f>VLOOKUP(Table1[[#This Row],[customer_ID]],'Company Names'!A:B,2,0)</f>
        <v>Nolan - Bayer</v>
      </c>
      <c r="D1546">
        <v>6242434931</v>
      </c>
      <c r="E1546" s="1">
        <v>44345</v>
      </c>
      <c r="F1546" s="1">
        <v>44375</v>
      </c>
      <c r="G1546">
        <v>4008</v>
      </c>
      <c r="H1546">
        <v>0</v>
      </c>
      <c r="I1546" t="str">
        <f>IF(Table1[[#This Row],[disputed]]=1,"Yes","No")</f>
        <v>No</v>
      </c>
      <c r="J1546">
        <v>0</v>
      </c>
      <c r="K1546" t="str">
        <f>IF(Table1[[#This Row],[disputed]]=0, "no dispute", IF(Table1[[#This Row],[dispute_loss]]=0, "won","lost"))</f>
        <v>no dispute</v>
      </c>
      <c r="L1546" s="1">
        <v>44365</v>
      </c>
      <c r="M1546">
        <v>20</v>
      </c>
      <c r="N1546">
        <v>0</v>
      </c>
    </row>
    <row r="1547" spans="1:14" x14ac:dyDescent="0.3">
      <c r="A1547" t="s">
        <v>22</v>
      </c>
      <c r="B1547" t="s">
        <v>47</v>
      </c>
      <c r="C1547" t="str">
        <f>VLOOKUP(Table1[[#This Row],[customer_ID]],'Company Names'!A:B,2,0)</f>
        <v>Bergnaum - Weimann</v>
      </c>
      <c r="D1547">
        <v>6247830671</v>
      </c>
      <c r="E1547" s="1">
        <v>44187</v>
      </c>
      <c r="F1547" s="1">
        <v>44217</v>
      </c>
      <c r="G1547">
        <v>6367</v>
      </c>
      <c r="H1547">
        <v>0</v>
      </c>
      <c r="I1547" t="str">
        <f>IF(Table1[[#This Row],[disputed]]=1,"Yes","No")</f>
        <v>No</v>
      </c>
      <c r="J1547">
        <v>0</v>
      </c>
      <c r="K1547" t="str">
        <f>IF(Table1[[#This Row],[disputed]]=0, "no dispute", IF(Table1[[#This Row],[dispute_loss]]=0, "won","lost"))</f>
        <v>no dispute</v>
      </c>
      <c r="L1547" s="1">
        <v>44215</v>
      </c>
      <c r="M1547">
        <v>28</v>
      </c>
      <c r="N1547">
        <v>0</v>
      </c>
    </row>
    <row r="1548" spans="1:14" x14ac:dyDescent="0.3">
      <c r="A1548" t="s">
        <v>20</v>
      </c>
      <c r="B1548" t="s">
        <v>111</v>
      </c>
      <c r="C1548" t="str">
        <f>VLOOKUP(Table1[[#This Row],[customer_ID]],'Company Names'!A:B,2,0)</f>
        <v>Kunze - Bednar</v>
      </c>
      <c r="D1548">
        <v>6248246137</v>
      </c>
      <c r="E1548" s="1">
        <v>43954</v>
      </c>
      <c r="F1548" s="1">
        <v>43984</v>
      </c>
      <c r="G1548">
        <v>5684</v>
      </c>
      <c r="H1548">
        <v>0</v>
      </c>
      <c r="I1548" t="str">
        <f>IF(Table1[[#This Row],[disputed]]=1,"Yes","No")</f>
        <v>No</v>
      </c>
      <c r="J1548">
        <v>0</v>
      </c>
      <c r="K1548" t="str">
        <f>IF(Table1[[#This Row],[disputed]]=0, "no dispute", IF(Table1[[#This Row],[dispute_loss]]=0, "won","lost"))</f>
        <v>no dispute</v>
      </c>
      <c r="L1548" s="1">
        <v>43990</v>
      </c>
      <c r="M1548">
        <v>36</v>
      </c>
      <c r="N1548">
        <v>6</v>
      </c>
    </row>
    <row r="1549" spans="1:14" x14ac:dyDescent="0.3">
      <c r="A1549" t="s">
        <v>11</v>
      </c>
      <c r="B1549" t="s">
        <v>61</v>
      </c>
      <c r="C1549" t="str">
        <f>VLOOKUP(Table1[[#This Row],[customer_ID]],'Company Names'!A:B,2,0)</f>
        <v>Block and Sons</v>
      </c>
      <c r="D1549">
        <v>6248446618</v>
      </c>
      <c r="E1549" s="1">
        <v>44174</v>
      </c>
      <c r="F1549" s="1">
        <v>44204</v>
      </c>
      <c r="G1549">
        <v>4983</v>
      </c>
      <c r="H1549">
        <v>0</v>
      </c>
      <c r="I1549" t="str">
        <f>IF(Table1[[#This Row],[disputed]]=1,"Yes","No")</f>
        <v>No</v>
      </c>
      <c r="J1549">
        <v>0</v>
      </c>
      <c r="K1549" t="str">
        <f>IF(Table1[[#This Row],[disputed]]=0, "no dispute", IF(Table1[[#This Row],[dispute_loss]]=0, "won","lost"))</f>
        <v>no dispute</v>
      </c>
      <c r="L1549" s="1">
        <v>44208</v>
      </c>
      <c r="M1549">
        <v>34</v>
      </c>
      <c r="N1549">
        <v>4</v>
      </c>
    </row>
    <row r="1550" spans="1:14" x14ac:dyDescent="0.3">
      <c r="A1550" t="s">
        <v>13</v>
      </c>
      <c r="B1550" t="s">
        <v>56</v>
      </c>
      <c r="C1550" t="str">
        <f>VLOOKUP(Table1[[#This Row],[customer_ID]],'Company Names'!A:B,2,0)</f>
        <v>Nader - Dooley</v>
      </c>
      <c r="D1550">
        <v>5508245592</v>
      </c>
      <c r="E1550" s="1">
        <v>44255</v>
      </c>
      <c r="F1550" s="1">
        <v>44285</v>
      </c>
      <c r="G1550">
        <v>4887</v>
      </c>
      <c r="H1550">
        <v>1</v>
      </c>
      <c r="I1550" t="str">
        <f>IF(Table1[[#This Row],[disputed]]=1,"Yes","No")</f>
        <v>Yes</v>
      </c>
      <c r="J1550">
        <v>1</v>
      </c>
      <c r="K1550" t="str">
        <f>IF(Table1[[#This Row],[disputed]]=0, "no dispute", IF(Table1[[#This Row],[dispute_loss]]=0, "won","lost"))</f>
        <v>lost</v>
      </c>
      <c r="L1550" s="1">
        <v>44264</v>
      </c>
      <c r="M1550">
        <v>9</v>
      </c>
      <c r="N1550">
        <v>0</v>
      </c>
    </row>
    <row r="1551" spans="1:14" x14ac:dyDescent="0.3">
      <c r="A1551" t="s">
        <v>20</v>
      </c>
      <c r="B1551" t="s">
        <v>80</v>
      </c>
      <c r="C1551" t="str">
        <f>VLOOKUP(Table1[[#This Row],[customer_ID]],'Company Names'!A:B,2,0)</f>
        <v>Larkin and Sons</v>
      </c>
      <c r="D1551">
        <v>6254234391</v>
      </c>
      <c r="E1551" s="1">
        <v>44155</v>
      </c>
      <c r="F1551" s="1">
        <v>44185</v>
      </c>
      <c r="G1551">
        <v>6416</v>
      </c>
      <c r="H1551">
        <v>0</v>
      </c>
      <c r="I1551" t="str">
        <f>IF(Table1[[#This Row],[disputed]]=1,"Yes","No")</f>
        <v>No</v>
      </c>
      <c r="J1551">
        <v>0</v>
      </c>
      <c r="K1551" t="str">
        <f>IF(Table1[[#This Row],[disputed]]=0, "no dispute", IF(Table1[[#This Row],[dispute_loss]]=0, "won","lost"))</f>
        <v>no dispute</v>
      </c>
      <c r="L1551" s="1">
        <v>44173</v>
      </c>
      <c r="M1551">
        <v>18</v>
      </c>
      <c r="N1551">
        <v>0</v>
      </c>
    </row>
    <row r="1552" spans="1:14" x14ac:dyDescent="0.3">
      <c r="A1552" t="s">
        <v>20</v>
      </c>
      <c r="B1552" t="s">
        <v>63</v>
      </c>
      <c r="C1552" t="str">
        <f>VLOOKUP(Table1[[#This Row],[customer_ID]],'Company Names'!A:B,2,0)</f>
        <v>Hauck - Hodkiewicz</v>
      </c>
      <c r="D1552">
        <v>6254565489</v>
      </c>
      <c r="E1552" s="1">
        <v>44515</v>
      </c>
      <c r="F1552" s="1">
        <v>44545</v>
      </c>
      <c r="G1552">
        <v>5604</v>
      </c>
      <c r="H1552">
        <v>0</v>
      </c>
      <c r="I1552" t="str">
        <f>IF(Table1[[#This Row],[disputed]]=1,"Yes","No")</f>
        <v>No</v>
      </c>
      <c r="J1552">
        <v>0</v>
      </c>
      <c r="K1552" t="str">
        <f>IF(Table1[[#This Row],[disputed]]=0, "no dispute", IF(Table1[[#This Row],[dispute_loss]]=0, "won","lost"))</f>
        <v>no dispute</v>
      </c>
      <c r="L1552" s="1">
        <v>44566</v>
      </c>
      <c r="M1552">
        <v>51</v>
      </c>
      <c r="N1552">
        <v>21</v>
      </c>
    </row>
    <row r="1553" spans="1:14" x14ac:dyDescent="0.3">
      <c r="A1553" t="s">
        <v>20</v>
      </c>
      <c r="B1553" t="s">
        <v>81</v>
      </c>
      <c r="C1553" t="str">
        <f>VLOOKUP(Table1[[#This Row],[customer_ID]],'Company Names'!A:B,2,0)</f>
        <v>Rowe and Sons</v>
      </c>
      <c r="D1553">
        <v>6256102305</v>
      </c>
      <c r="E1553" s="1">
        <v>44399</v>
      </c>
      <c r="F1553" s="1">
        <v>44429</v>
      </c>
      <c r="G1553">
        <v>1400</v>
      </c>
      <c r="H1553">
        <v>0</v>
      </c>
      <c r="I1553" t="str">
        <f>IF(Table1[[#This Row],[disputed]]=1,"Yes","No")</f>
        <v>No</v>
      </c>
      <c r="J1553">
        <v>0</v>
      </c>
      <c r="K1553" t="str">
        <f>IF(Table1[[#This Row],[disputed]]=0, "no dispute", IF(Table1[[#This Row],[dispute_loss]]=0, "won","lost"))</f>
        <v>no dispute</v>
      </c>
      <c r="L1553" s="1">
        <v>44404</v>
      </c>
      <c r="M1553">
        <v>5</v>
      </c>
      <c r="N1553">
        <v>0</v>
      </c>
    </row>
    <row r="1554" spans="1:14" x14ac:dyDescent="0.3">
      <c r="A1554" t="s">
        <v>13</v>
      </c>
      <c r="B1554" t="s">
        <v>70</v>
      </c>
      <c r="C1554" t="str">
        <f>VLOOKUP(Table1[[#This Row],[customer_ID]],'Company Names'!A:B,2,0)</f>
        <v>Gutkowski, Koch and Gleason</v>
      </c>
      <c r="D1554">
        <v>3086321519</v>
      </c>
      <c r="E1554" s="1">
        <v>44256</v>
      </c>
      <c r="F1554" s="1">
        <v>44286</v>
      </c>
      <c r="G1554">
        <v>5338</v>
      </c>
      <c r="H1554">
        <v>1</v>
      </c>
      <c r="I1554" t="str">
        <f>IF(Table1[[#This Row],[disputed]]=1,"Yes","No")</f>
        <v>Yes</v>
      </c>
      <c r="J1554">
        <v>0</v>
      </c>
      <c r="K1554" t="str">
        <f>IF(Table1[[#This Row],[disputed]]=0, "no dispute", IF(Table1[[#This Row],[dispute_loss]]=0, "won","lost"))</f>
        <v>won</v>
      </c>
      <c r="L1554" s="1">
        <v>44299</v>
      </c>
      <c r="M1554">
        <v>43</v>
      </c>
      <c r="N1554">
        <v>13</v>
      </c>
    </row>
    <row r="1555" spans="1:14" x14ac:dyDescent="0.3">
      <c r="A1555" t="s">
        <v>13</v>
      </c>
      <c r="B1555" t="s">
        <v>29</v>
      </c>
      <c r="C1555" t="str">
        <f>VLOOKUP(Table1[[#This Row],[customer_ID]],'Company Names'!A:B,2,0)</f>
        <v>O'Conner - Botsford</v>
      </c>
      <c r="D1555">
        <v>3090463749</v>
      </c>
      <c r="E1555" s="1">
        <v>44256</v>
      </c>
      <c r="F1555" s="1">
        <v>44286</v>
      </c>
      <c r="G1555">
        <v>5869</v>
      </c>
      <c r="H1555">
        <v>1</v>
      </c>
      <c r="I1555" t="str">
        <f>IF(Table1[[#This Row],[disputed]]=1,"Yes","No")</f>
        <v>Yes</v>
      </c>
      <c r="J1555">
        <v>1</v>
      </c>
      <c r="K1555" t="str">
        <f>IF(Table1[[#This Row],[disputed]]=0, "no dispute", IF(Table1[[#This Row],[dispute_loss]]=0, "won","lost"))</f>
        <v>lost</v>
      </c>
      <c r="L1555" s="1">
        <v>44316</v>
      </c>
      <c r="M1555">
        <v>60</v>
      </c>
      <c r="N1555">
        <v>30</v>
      </c>
    </row>
    <row r="1556" spans="1:14" x14ac:dyDescent="0.3">
      <c r="A1556" t="s">
        <v>13</v>
      </c>
      <c r="B1556" t="s">
        <v>104</v>
      </c>
      <c r="C1556" t="str">
        <f>VLOOKUP(Table1[[#This Row],[customer_ID]],'Company Names'!A:B,2,0)</f>
        <v>Little, Konopelski and Hackett</v>
      </c>
      <c r="D1556">
        <v>6268305498</v>
      </c>
      <c r="E1556" s="1">
        <v>44214</v>
      </c>
      <c r="F1556" s="1">
        <v>44244</v>
      </c>
      <c r="G1556">
        <v>8530</v>
      </c>
      <c r="H1556">
        <v>0</v>
      </c>
      <c r="I1556" t="str">
        <f>IF(Table1[[#This Row],[disputed]]=1,"Yes","No")</f>
        <v>No</v>
      </c>
      <c r="J1556">
        <v>0</v>
      </c>
      <c r="K1556" t="str">
        <f>IF(Table1[[#This Row],[disputed]]=0, "no dispute", IF(Table1[[#This Row],[dispute_loss]]=0, "won","lost"))</f>
        <v>no dispute</v>
      </c>
      <c r="L1556" s="1">
        <v>44234</v>
      </c>
      <c r="M1556">
        <v>20</v>
      </c>
      <c r="N1556">
        <v>0</v>
      </c>
    </row>
    <row r="1557" spans="1:14" x14ac:dyDescent="0.3">
      <c r="A1557" t="s">
        <v>13</v>
      </c>
      <c r="B1557" t="s">
        <v>35</v>
      </c>
      <c r="C1557" t="str">
        <f>VLOOKUP(Table1[[#This Row],[customer_ID]],'Company Names'!A:B,2,0)</f>
        <v>Ebert Group</v>
      </c>
      <c r="D1557">
        <v>6268716975</v>
      </c>
      <c r="E1557" s="1">
        <v>44065</v>
      </c>
      <c r="F1557" s="1">
        <v>44095</v>
      </c>
      <c r="G1557">
        <v>4458</v>
      </c>
      <c r="H1557">
        <v>0</v>
      </c>
      <c r="I1557" t="str">
        <f>IF(Table1[[#This Row],[disputed]]=1,"Yes","No")</f>
        <v>No</v>
      </c>
      <c r="J1557">
        <v>0</v>
      </c>
      <c r="K1557" t="str">
        <f>IF(Table1[[#This Row],[disputed]]=0, "no dispute", IF(Table1[[#This Row],[dispute_loss]]=0, "won","lost"))</f>
        <v>no dispute</v>
      </c>
      <c r="L1557" s="1">
        <v>44085</v>
      </c>
      <c r="M1557">
        <v>20</v>
      </c>
      <c r="N1557">
        <v>0</v>
      </c>
    </row>
    <row r="1558" spans="1:14" x14ac:dyDescent="0.3">
      <c r="A1558" t="s">
        <v>13</v>
      </c>
      <c r="B1558" t="s">
        <v>27</v>
      </c>
      <c r="C1558" t="str">
        <f>VLOOKUP(Table1[[#This Row],[customer_ID]],'Company Names'!A:B,2,0)</f>
        <v>Ryan Inc</v>
      </c>
      <c r="D1558">
        <v>6272696799</v>
      </c>
      <c r="E1558" s="1">
        <v>44043</v>
      </c>
      <c r="F1558" s="1">
        <v>44073</v>
      </c>
      <c r="G1558">
        <v>5038</v>
      </c>
      <c r="H1558">
        <v>0</v>
      </c>
      <c r="I1558" t="str">
        <f>IF(Table1[[#This Row],[disputed]]=1,"Yes","No")</f>
        <v>No</v>
      </c>
      <c r="J1558">
        <v>0</v>
      </c>
      <c r="K1558" t="str">
        <f>IF(Table1[[#This Row],[disputed]]=0, "no dispute", IF(Table1[[#This Row],[dispute_loss]]=0, "won","lost"))</f>
        <v>no dispute</v>
      </c>
      <c r="L1558" s="1">
        <v>44053</v>
      </c>
      <c r="M1558">
        <v>10</v>
      </c>
      <c r="N1558">
        <v>0</v>
      </c>
    </row>
    <row r="1559" spans="1:14" x14ac:dyDescent="0.3">
      <c r="A1559" t="s">
        <v>22</v>
      </c>
      <c r="B1559" t="s">
        <v>103</v>
      </c>
      <c r="C1559" t="str">
        <f>VLOOKUP(Table1[[#This Row],[customer_ID]],'Company Names'!A:B,2,0)</f>
        <v>Bernier - Mueller</v>
      </c>
      <c r="D1559">
        <v>6273031192</v>
      </c>
      <c r="E1559" s="1">
        <v>44249</v>
      </c>
      <c r="F1559" s="1">
        <v>44279</v>
      </c>
      <c r="G1559">
        <v>5764</v>
      </c>
      <c r="H1559">
        <v>0</v>
      </c>
      <c r="I1559" t="str">
        <f>IF(Table1[[#This Row],[disputed]]=1,"Yes","No")</f>
        <v>No</v>
      </c>
      <c r="J1559">
        <v>0</v>
      </c>
      <c r="K1559" t="str">
        <f>IF(Table1[[#This Row],[disputed]]=0, "no dispute", IF(Table1[[#This Row],[dispute_loss]]=0, "won","lost"))</f>
        <v>no dispute</v>
      </c>
      <c r="L1559" s="1">
        <v>44283</v>
      </c>
      <c r="M1559">
        <v>34</v>
      </c>
      <c r="N1559">
        <v>4</v>
      </c>
    </row>
    <row r="1560" spans="1:14" x14ac:dyDescent="0.3">
      <c r="A1560" t="s">
        <v>11</v>
      </c>
      <c r="B1560" t="s">
        <v>114</v>
      </c>
      <c r="C1560" t="str">
        <f>VLOOKUP(Table1[[#This Row],[customer_ID]],'Company Names'!A:B,2,0)</f>
        <v>Davis and Sons</v>
      </c>
      <c r="D1560">
        <v>6273968942</v>
      </c>
      <c r="E1560" s="1">
        <v>43886</v>
      </c>
      <c r="F1560" s="1">
        <v>43916</v>
      </c>
      <c r="G1560">
        <v>9211</v>
      </c>
      <c r="H1560">
        <v>0</v>
      </c>
      <c r="I1560" t="str">
        <f>IF(Table1[[#This Row],[disputed]]=1,"Yes","No")</f>
        <v>No</v>
      </c>
      <c r="J1560">
        <v>0</v>
      </c>
      <c r="K1560" t="str">
        <f>IF(Table1[[#This Row],[disputed]]=0, "no dispute", IF(Table1[[#This Row],[dispute_loss]]=0, "won","lost"))</f>
        <v>no dispute</v>
      </c>
      <c r="L1560" s="1">
        <v>43912</v>
      </c>
      <c r="M1560">
        <v>26</v>
      </c>
      <c r="N1560">
        <v>0</v>
      </c>
    </row>
    <row r="1561" spans="1:14" x14ac:dyDescent="0.3">
      <c r="A1561" t="s">
        <v>11</v>
      </c>
      <c r="B1561" t="s">
        <v>73</v>
      </c>
      <c r="C1561" t="str">
        <f>VLOOKUP(Table1[[#This Row],[customer_ID]],'Company Names'!A:B,2,0)</f>
        <v>Rau, Hodkiewicz and Bauch</v>
      </c>
      <c r="D1561">
        <v>6274787669</v>
      </c>
      <c r="E1561" s="1">
        <v>44067</v>
      </c>
      <c r="F1561" s="1">
        <v>44097</v>
      </c>
      <c r="G1561">
        <v>6954</v>
      </c>
      <c r="H1561">
        <v>0</v>
      </c>
      <c r="I1561" t="str">
        <f>IF(Table1[[#This Row],[disputed]]=1,"Yes","No")</f>
        <v>No</v>
      </c>
      <c r="J1561">
        <v>0</v>
      </c>
      <c r="K1561" t="str">
        <f>IF(Table1[[#This Row],[disputed]]=0, "no dispute", IF(Table1[[#This Row],[dispute_loss]]=0, "won","lost"))</f>
        <v>no dispute</v>
      </c>
      <c r="L1561" s="1">
        <v>44097</v>
      </c>
      <c r="M1561">
        <v>30</v>
      </c>
      <c r="N1561">
        <v>0</v>
      </c>
    </row>
    <row r="1562" spans="1:14" x14ac:dyDescent="0.3">
      <c r="A1562" t="s">
        <v>11</v>
      </c>
      <c r="B1562" t="s">
        <v>115</v>
      </c>
      <c r="C1562" t="str">
        <f>VLOOKUP(Table1[[#This Row],[customer_ID]],'Company Names'!A:B,2,0)</f>
        <v>Ritchie, Lesch and Conroy</v>
      </c>
      <c r="D1562">
        <v>6279951505</v>
      </c>
      <c r="E1562" s="1">
        <v>44525</v>
      </c>
      <c r="F1562" s="1">
        <v>44555</v>
      </c>
      <c r="G1562">
        <v>6557</v>
      </c>
      <c r="H1562">
        <v>1</v>
      </c>
      <c r="I1562" t="str">
        <f>IF(Table1[[#This Row],[disputed]]=1,"Yes","No")</f>
        <v>Yes</v>
      </c>
      <c r="J1562">
        <v>0</v>
      </c>
      <c r="K1562" t="str">
        <f>IF(Table1[[#This Row],[disputed]]=0, "no dispute", IF(Table1[[#This Row],[dispute_loss]]=0, "won","lost"))</f>
        <v>won</v>
      </c>
      <c r="L1562" s="1">
        <v>44542</v>
      </c>
      <c r="M1562">
        <v>17</v>
      </c>
      <c r="N1562">
        <v>0</v>
      </c>
    </row>
    <row r="1563" spans="1:14" x14ac:dyDescent="0.3">
      <c r="A1563" t="s">
        <v>22</v>
      </c>
      <c r="B1563" t="s">
        <v>72</v>
      </c>
      <c r="C1563" t="str">
        <f>VLOOKUP(Table1[[#This Row],[customer_ID]],'Company Names'!A:B,2,0)</f>
        <v>Muller - Hickle</v>
      </c>
      <c r="D1563">
        <v>6287088969</v>
      </c>
      <c r="E1563" s="1">
        <v>44263</v>
      </c>
      <c r="F1563" s="1">
        <v>44293</v>
      </c>
      <c r="G1563">
        <v>6167</v>
      </c>
      <c r="H1563">
        <v>0</v>
      </c>
      <c r="I1563" t="str">
        <f>IF(Table1[[#This Row],[disputed]]=1,"Yes","No")</f>
        <v>No</v>
      </c>
      <c r="J1563">
        <v>0</v>
      </c>
      <c r="K1563" t="str">
        <f>IF(Table1[[#This Row],[disputed]]=0, "no dispute", IF(Table1[[#This Row],[dispute_loss]]=0, "won","lost"))</f>
        <v>no dispute</v>
      </c>
      <c r="L1563" s="1">
        <v>44286</v>
      </c>
      <c r="M1563">
        <v>23</v>
      </c>
      <c r="N1563">
        <v>0</v>
      </c>
    </row>
    <row r="1564" spans="1:14" x14ac:dyDescent="0.3">
      <c r="A1564" t="s">
        <v>11</v>
      </c>
      <c r="B1564" t="s">
        <v>38</v>
      </c>
      <c r="C1564" t="str">
        <f>VLOOKUP(Table1[[#This Row],[customer_ID]],'Company Names'!A:B,2,0)</f>
        <v>Willms, Yundt and Smitham</v>
      </c>
      <c r="D1564">
        <v>6288520521</v>
      </c>
      <c r="E1564" s="1">
        <v>43921</v>
      </c>
      <c r="F1564" s="1">
        <v>43951</v>
      </c>
      <c r="G1564">
        <v>4443</v>
      </c>
      <c r="H1564">
        <v>0</v>
      </c>
      <c r="I1564" t="str">
        <f>IF(Table1[[#This Row],[disputed]]=1,"Yes","No")</f>
        <v>No</v>
      </c>
      <c r="J1564">
        <v>0</v>
      </c>
      <c r="K1564" t="str">
        <f>IF(Table1[[#This Row],[disputed]]=0, "no dispute", IF(Table1[[#This Row],[dispute_loss]]=0, "won","lost"))</f>
        <v>no dispute</v>
      </c>
      <c r="L1564" s="1">
        <v>43945</v>
      </c>
      <c r="M1564">
        <v>24</v>
      </c>
      <c r="N1564">
        <v>0</v>
      </c>
    </row>
    <row r="1565" spans="1:14" x14ac:dyDescent="0.3">
      <c r="A1565" t="s">
        <v>20</v>
      </c>
      <c r="B1565" t="s">
        <v>25</v>
      </c>
      <c r="C1565" t="str">
        <f>VLOOKUP(Table1[[#This Row],[customer_ID]],'Company Names'!A:B,2,0)</f>
        <v>Homenick - Tromp</v>
      </c>
      <c r="D1565">
        <v>6288740790</v>
      </c>
      <c r="E1565" s="1">
        <v>43901</v>
      </c>
      <c r="F1565" s="1">
        <v>43931</v>
      </c>
      <c r="G1565">
        <v>2305</v>
      </c>
      <c r="H1565">
        <v>0</v>
      </c>
      <c r="I1565" t="str">
        <f>IF(Table1[[#This Row],[disputed]]=1,"Yes","No")</f>
        <v>No</v>
      </c>
      <c r="J1565">
        <v>0</v>
      </c>
      <c r="K1565" t="str">
        <f>IF(Table1[[#This Row],[disputed]]=0, "no dispute", IF(Table1[[#This Row],[dispute_loss]]=0, "won","lost"))</f>
        <v>no dispute</v>
      </c>
      <c r="L1565" s="1">
        <v>43937</v>
      </c>
      <c r="M1565">
        <v>36</v>
      </c>
      <c r="N1565">
        <v>6</v>
      </c>
    </row>
    <row r="1566" spans="1:14" x14ac:dyDescent="0.3">
      <c r="A1566" t="s">
        <v>22</v>
      </c>
      <c r="B1566" t="s">
        <v>72</v>
      </c>
      <c r="C1566" t="str">
        <f>VLOOKUP(Table1[[#This Row],[customer_ID]],'Company Names'!A:B,2,0)</f>
        <v>Muller - Hickle</v>
      </c>
      <c r="D1566">
        <v>6292573032</v>
      </c>
      <c r="E1566" s="1">
        <v>44302</v>
      </c>
      <c r="F1566" s="1">
        <v>44332</v>
      </c>
      <c r="G1566">
        <v>6114</v>
      </c>
      <c r="H1566">
        <v>1</v>
      </c>
      <c r="I1566" t="str">
        <f>IF(Table1[[#This Row],[disputed]]=1,"Yes","No")</f>
        <v>Yes</v>
      </c>
      <c r="J1566">
        <v>0</v>
      </c>
      <c r="K1566" t="str">
        <f>IF(Table1[[#This Row],[disputed]]=0, "no dispute", IF(Table1[[#This Row],[dispute_loss]]=0, "won","lost"))</f>
        <v>won</v>
      </c>
      <c r="L1566" s="1">
        <v>44337</v>
      </c>
      <c r="M1566">
        <v>35</v>
      </c>
      <c r="N1566">
        <v>5</v>
      </c>
    </row>
    <row r="1567" spans="1:14" x14ac:dyDescent="0.3">
      <c r="A1567" t="s">
        <v>11</v>
      </c>
      <c r="B1567" t="s">
        <v>49</v>
      </c>
      <c r="C1567" t="str">
        <f>VLOOKUP(Table1[[#This Row],[customer_ID]],'Company Names'!A:B,2,0)</f>
        <v>Strosin Inc</v>
      </c>
      <c r="D1567">
        <v>6299892020</v>
      </c>
      <c r="E1567" s="1">
        <v>44463</v>
      </c>
      <c r="F1567" s="1">
        <v>44493</v>
      </c>
      <c r="G1567">
        <v>7666</v>
      </c>
      <c r="H1567">
        <v>0</v>
      </c>
      <c r="I1567" t="str">
        <f>IF(Table1[[#This Row],[disputed]]=1,"Yes","No")</f>
        <v>No</v>
      </c>
      <c r="J1567">
        <v>0</v>
      </c>
      <c r="K1567" t="str">
        <f>IF(Table1[[#This Row],[disputed]]=0, "no dispute", IF(Table1[[#This Row],[dispute_loss]]=0, "won","lost"))</f>
        <v>no dispute</v>
      </c>
      <c r="L1567" s="1">
        <v>44480</v>
      </c>
      <c r="M1567">
        <v>17</v>
      </c>
      <c r="N1567">
        <v>0</v>
      </c>
    </row>
    <row r="1568" spans="1:14" x14ac:dyDescent="0.3">
      <c r="A1568" t="s">
        <v>22</v>
      </c>
      <c r="B1568" t="s">
        <v>103</v>
      </c>
      <c r="C1568" t="str">
        <f>VLOOKUP(Table1[[#This Row],[customer_ID]],'Company Names'!A:B,2,0)</f>
        <v>Bernier - Mueller</v>
      </c>
      <c r="D1568">
        <v>6301784259</v>
      </c>
      <c r="E1568" s="1">
        <v>44067</v>
      </c>
      <c r="F1568" s="1">
        <v>44097</v>
      </c>
      <c r="G1568">
        <v>4218</v>
      </c>
      <c r="H1568">
        <v>0</v>
      </c>
      <c r="I1568" t="str">
        <f>IF(Table1[[#This Row],[disputed]]=1,"Yes","No")</f>
        <v>No</v>
      </c>
      <c r="J1568">
        <v>0</v>
      </c>
      <c r="K1568" t="str">
        <f>IF(Table1[[#This Row],[disputed]]=0, "no dispute", IF(Table1[[#This Row],[dispute_loss]]=0, "won","lost"))</f>
        <v>no dispute</v>
      </c>
      <c r="L1568" s="1">
        <v>44087</v>
      </c>
      <c r="M1568">
        <v>20</v>
      </c>
      <c r="N1568">
        <v>0</v>
      </c>
    </row>
    <row r="1569" spans="1:14" x14ac:dyDescent="0.3">
      <c r="A1569" t="s">
        <v>22</v>
      </c>
      <c r="B1569" t="s">
        <v>86</v>
      </c>
      <c r="C1569" t="str">
        <f>VLOOKUP(Table1[[#This Row],[customer_ID]],'Company Names'!A:B,2,0)</f>
        <v>Langosh - Luettgen</v>
      </c>
      <c r="D1569">
        <v>6303890920</v>
      </c>
      <c r="E1569" s="1">
        <v>44523</v>
      </c>
      <c r="F1569" s="1">
        <v>44553</v>
      </c>
      <c r="G1569">
        <v>4478</v>
      </c>
      <c r="H1569">
        <v>1</v>
      </c>
      <c r="I1569" t="str">
        <f>IF(Table1[[#This Row],[disputed]]=1,"Yes","No")</f>
        <v>Yes</v>
      </c>
      <c r="J1569">
        <v>0</v>
      </c>
      <c r="K1569" t="str">
        <f>IF(Table1[[#This Row],[disputed]]=0, "no dispute", IF(Table1[[#This Row],[dispute_loss]]=0, "won","lost"))</f>
        <v>won</v>
      </c>
      <c r="L1569" s="1">
        <v>44545</v>
      </c>
      <c r="M1569">
        <v>22</v>
      </c>
      <c r="N1569">
        <v>0</v>
      </c>
    </row>
    <row r="1570" spans="1:14" x14ac:dyDescent="0.3">
      <c r="A1570" t="s">
        <v>11</v>
      </c>
      <c r="B1570" t="s">
        <v>110</v>
      </c>
      <c r="C1570" t="str">
        <f>VLOOKUP(Table1[[#This Row],[customer_ID]],'Company Names'!A:B,2,0)</f>
        <v>Hoppe, Rath and Stanton</v>
      </c>
      <c r="D1570">
        <v>6309336631</v>
      </c>
      <c r="E1570" s="1">
        <v>44449</v>
      </c>
      <c r="F1570" s="1">
        <v>44479</v>
      </c>
      <c r="G1570">
        <v>7653</v>
      </c>
      <c r="H1570">
        <v>0</v>
      </c>
      <c r="I1570" t="str">
        <f>IF(Table1[[#This Row],[disputed]]=1,"Yes","No")</f>
        <v>No</v>
      </c>
      <c r="J1570">
        <v>0</v>
      </c>
      <c r="K1570" t="str">
        <f>IF(Table1[[#This Row],[disputed]]=0, "no dispute", IF(Table1[[#This Row],[dispute_loss]]=0, "won","lost"))</f>
        <v>no dispute</v>
      </c>
      <c r="L1570" s="1">
        <v>44464</v>
      </c>
      <c r="M1570">
        <v>15</v>
      </c>
      <c r="N1570">
        <v>0</v>
      </c>
    </row>
    <row r="1571" spans="1:14" x14ac:dyDescent="0.3">
      <c r="A1571" t="s">
        <v>22</v>
      </c>
      <c r="B1571" t="s">
        <v>86</v>
      </c>
      <c r="C1571" t="str">
        <f>VLOOKUP(Table1[[#This Row],[customer_ID]],'Company Names'!A:B,2,0)</f>
        <v>Langosh - Luettgen</v>
      </c>
      <c r="D1571">
        <v>6310497928</v>
      </c>
      <c r="E1571" s="1">
        <v>43951</v>
      </c>
      <c r="F1571" s="1">
        <v>43981</v>
      </c>
      <c r="G1571">
        <v>5973</v>
      </c>
      <c r="H1571">
        <v>0</v>
      </c>
      <c r="I1571" t="str">
        <f>IF(Table1[[#This Row],[disputed]]=1,"Yes","No")</f>
        <v>No</v>
      </c>
      <c r="J1571">
        <v>0</v>
      </c>
      <c r="K1571" t="str">
        <f>IF(Table1[[#This Row],[disputed]]=0, "no dispute", IF(Table1[[#This Row],[dispute_loss]]=0, "won","lost"))</f>
        <v>no dispute</v>
      </c>
      <c r="L1571" s="1">
        <v>43965</v>
      </c>
      <c r="M1571">
        <v>14</v>
      </c>
      <c r="N1571">
        <v>0</v>
      </c>
    </row>
    <row r="1572" spans="1:14" x14ac:dyDescent="0.3">
      <c r="A1572" t="s">
        <v>11</v>
      </c>
      <c r="B1572" t="s">
        <v>15</v>
      </c>
      <c r="C1572" t="str">
        <f>VLOOKUP(Table1[[#This Row],[customer_ID]],'Company Names'!A:B,2,0)</f>
        <v>Spencer - Purdy</v>
      </c>
      <c r="D1572">
        <v>6312340515</v>
      </c>
      <c r="E1572" s="1">
        <v>44201</v>
      </c>
      <c r="F1572" s="1">
        <v>44231</v>
      </c>
      <c r="G1572">
        <v>6850</v>
      </c>
      <c r="H1572">
        <v>0</v>
      </c>
      <c r="I1572" t="str">
        <f>IF(Table1[[#This Row],[disputed]]=1,"Yes","No")</f>
        <v>No</v>
      </c>
      <c r="J1572">
        <v>0</v>
      </c>
      <c r="K1572" t="str">
        <f>IF(Table1[[#This Row],[disputed]]=0, "no dispute", IF(Table1[[#This Row],[dispute_loss]]=0, "won","lost"))</f>
        <v>no dispute</v>
      </c>
      <c r="L1572" s="1">
        <v>44204</v>
      </c>
      <c r="M1572">
        <v>3</v>
      </c>
      <c r="N1572">
        <v>0</v>
      </c>
    </row>
    <row r="1573" spans="1:14" x14ac:dyDescent="0.3">
      <c r="A1573" t="s">
        <v>13</v>
      </c>
      <c r="B1573" t="s">
        <v>14</v>
      </c>
      <c r="C1573" t="str">
        <f>VLOOKUP(Table1[[#This Row],[customer_ID]],'Company Names'!A:B,2,0)</f>
        <v>Bogisich and Sons</v>
      </c>
      <c r="D1573">
        <v>6837368660</v>
      </c>
      <c r="E1573" s="1">
        <v>44256</v>
      </c>
      <c r="F1573" s="1">
        <v>44286</v>
      </c>
      <c r="G1573">
        <v>5896</v>
      </c>
      <c r="H1573">
        <v>1</v>
      </c>
      <c r="I1573" t="str">
        <f>IF(Table1[[#This Row],[disputed]]=1,"Yes","No")</f>
        <v>Yes</v>
      </c>
      <c r="J1573">
        <v>0</v>
      </c>
      <c r="K1573" t="str">
        <f>IF(Table1[[#This Row],[disputed]]=0, "no dispute", IF(Table1[[#This Row],[dispute_loss]]=0, "won","lost"))</f>
        <v>won</v>
      </c>
      <c r="L1573" s="1">
        <v>44311</v>
      </c>
      <c r="M1573">
        <v>55</v>
      </c>
      <c r="N1573">
        <v>25</v>
      </c>
    </row>
    <row r="1574" spans="1:14" x14ac:dyDescent="0.3">
      <c r="A1574" t="s">
        <v>22</v>
      </c>
      <c r="B1574" t="s">
        <v>103</v>
      </c>
      <c r="C1574" t="str">
        <f>VLOOKUP(Table1[[#This Row],[customer_ID]],'Company Names'!A:B,2,0)</f>
        <v>Bernier - Mueller</v>
      </c>
      <c r="D1574">
        <v>6326625438</v>
      </c>
      <c r="E1574" s="1">
        <v>44220</v>
      </c>
      <c r="F1574" s="1">
        <v>44250</v>
      </c>
      <c r="G1574">
        <v>6575</v>
      </c>
      <c r="H1574">
        <v>0</v>
      </c>
      <c r="I1574" t="str">
        <f>IF(Table1[[#This Row],[disputed]]=1,"Yes","No")</f>
        <v>No</v>
      </c>
      <c r="J1574">
        <v>0</v>
      </c>
      <c r="K1574" t="str">
        <f>IF(Table1[[#This Row],[disputed]]=0, "no dispute", IF(Table1[[#This Row],[dispute_loss]]=0, "won","lost"))</f>
        <v>no dispute</v>
      </c>
      <c r="L1574" s="1">
        <v>44243</v>
      </c>
      <c r="M1574">
        <v>23</v>
      </c>
      <c r="N1574">
        <v>0</v>
      </c>
    </row>
    <row r="1575" spans="1:14" x14ac:dyDescent="0.3">
      <c r="A1575" t="s">
        <v>17</v>
      </c>
      <c r="B1575" t="s">
        <v>93</v>
      </c>
      <c r="C1575" t="str">
        <f>VLOOKUP(Table1[[#This Row],[customer_ID]],'Company Names'!A:B,2,0)</f>
        <v>Sawayn - Hane</v>
      </c>
      <c r="D1575">
        <v>6332346154</v>
      </c>
      <c r="E1575" s="1">
        <v>43908</v>
      </c>
      <c r="F1575" s="1">
        <v>43938</v>
      </c>
      <c r="G1575">
        <v>6381</v>
      </c>
      <c r="H1575">
        <v>0</v>
      </c>
      <c r="I1575" t="str">
        <f>IF(Table1[[#This Row],[disputed]]=1,"Yes","No")</f>
        <v>No</v>
      </c>
      <c r="J1575">
        <v>0</v>
      </c>
      <c r="K1575" t="str">
        <f>IF(Table1[[#This Row],[disputed]]=0, "no dispute", IF(Table1[[#This Row],[dispute_loss]]=0, "won","lost"))</f>
        <v>no dispute</v>
      </c>
      <c r="L1575" s="1">
        <v>43928</v>
      </c>
      <c r="M1575">
        <v>20</v>
      </c>
      <c r="N1575">
        <v>0</v>
      </c>
    </row>
    <row r="1576" spans="1:14" x14ac:dyDescent="0.3">
      <c r="A1576" t="s">
        <v>22</v>
      </c>
      <c r="B1576" t="s">
        <v>26</v>
      </c>
      <c r="C1576" t="str">
        <f>VLOOKUP(Table1[[#This Row],[customer_ID]],'Company Names'!A:B,2,0)</f>
        <v>Medhurst, Runolfsdottir and Kris</v>
      </c>
      <c r="D1576">
        <v>6332637140</v>
      </c>
      <c r="E1576" s="1">
        <v>44456</v>
      </c>
      <c r="F1576" s="1">
        <v>44486</v>
      </c>
      <c r="G1576">
        <v>5809</v>
      </c>
      <c r="H1576">
        <v>0</v>
      </c>
      <c r="I1576" t="str">
        <f>IF(Table1[[#This Row],[disputed]]=1,"Yes","No")</f>
        <v>No</v>
      </c>
      <c r="J1576">
        <v>0</v>
      </c>
      <c r="K1576" t="str">
        <f>IF(Table1[[#This Row],[disputed]]=0, "no dispute", IF(Table1[[#This Row],[dispute_loss]]=0, "won","lost"))</f>
        <v>no dispute</v>
      </c>
      <c r="L1576" s="1">
        <v>44463</v>
      </c>
      <c r="M1576">
        <v>7</v>
      </c>
      <c r="N1576">
        <v>0</v>
      </c>
    </row>
    <row r="1577" spans="1:14" x14ac:dyDescent="0.3">
      <c r="A1577" t="s">
        <v>20</v>
      </c>
      <c r="B1577" t="s">
        <v>81</v>
      </c>
      <c r="C1577" t="str">
        <f>VLOOKUP(Table1[[#This Row],[customer_ID]],'Company Names'!A:B,2,0)</f>
        <v>Rowe and Sons</v>
      </c>
      <c r="D1577">
        <v>6342800937</v>
      </c>
      <c r="E1577" s="1">
        <v>44529</v>
      </c>
      <c r="F1577" s="1">
        <v>44559</v>
      </c>
      <c r="G1577">
        <v>2235</v>
      </c>
      <c r="H1577">
        <v>0</v>
      </c>
      <c r="I1577" t="str">
        <f>IF(Table1[[#This Row],[disputed]]=1,"Yes","No")</f>
        <v>No</v>
      </c>
      <c r="J1577">
        <v>0</v>
      </c>
      <c r="K1577" t="str">
        <f>IF(Table1[[#This Row],[disputed]]=0, "no dispute", IF(Table1[[#This Row],[dispute_loss]]=0, "won","lost"))</f>
        <v>no dispute</v>
      </c>
      <c r="L1577" s="1">
        <v>44533</v>
      </c>
      <c r="M1577">
        <v>4</v>
      </c>
      <c r="N1577">
        <v>0</v>
      </c>
    </row>
    <row r="1578" spans="1:14" x14ac:dyDescent="0.3">
      <c r="A1578" t="s">
        <v>11</v>
      </c>
      <c r="B1578" t="s">
        <v>76</v>
      </c>
      <c r="C1578" t="str">
        <f>VLOOKUP(Table1[[#This Row],[customer_ID]],'Company Names'!A:B,2,0)</f>
        <v>Graham, D'Amore and Tromp</v>
      </c>
      <c r="D1578">
        <v>6345328269</v>
      </c>
      <c r="E1578" s="1">
        <v>44357</v>
      </c>
      <c r="F1578" s="1">
        <v>44387</v>
      </c>
      <c r="G1578">
        <v>6895</v>
      </c>
      <c r="H1578">
        <v>0</v>
      </c>
      <c r="I1578" t="str">
        <f>IF(Table1[[#This Row],[disputed]]=1,"Yes","No")</f>
        <v>No</v>
      </c>
      <c r="J1578">
        <v>0</v>
      </c>
      <c r="K1578" t="str">
        <f>IF(Table1[[#This Row],[disputed]]=0, "no dispute", IF(Table1[[#This Row],[dispute_loss]]=0, "won","lost"))</f>
        <v>no dispute</v>
      </c>
      <c r="L1578" s="1">
        <v>44385</v>
      </c>
      <c r="M1578">
        <v>28</v>
      </c>
      <c r="N1578">
        <v>0</v>
      </c>
    </row>
    <row r="1579" spans="1:14" x14ac:dyDescent="0.3">
      <c r="A1579" t="s">
        <v>13</v>
      </c>
      <c r="B1579" t="s">
        <v>68</v>
      </c>
      <c r="C1579" t="str">
        <f>VLOOKUP(Table1[[#This Row],[customer_ID]],'Company Names'!A:B,2,0)</f>
        <v>West - Rogahn</v>
      </c>
      <c r="D1579">
        <v>8953168938</v>
      </c>
      <c r="E1579" s="1">
        <v>44257</v>
      </c>
      <c r="F1579" s="1">
        <v>44287</v>
      </c>
      <c r="G1579">
        <v>7752</v>
      </c>
      <c r="H1579">
        <v>1</v>
      </c>
      <c r="I1579" t="str">
        <f>IF(Table1[[#This Row],[disputed]]=1,"Yes","No")</f>
        <v>Yes</v>
      </c>
      <c r="J1579">
        <v>0</v>
      </c>
      <c r="K1579" t="str">
        <f>IF(Table1[[#This Row],[disputed]]=0, "no dispute", IF(Table1[[#This Row],[dispute_loss]]=0, "won","lost"))</f>
        <v>won</v>
      </c>
      <c r="L1579" s="1">
        <v>44283</v>
      </c>
      <c r="M1579">
        <v>26</v>
      </c>
      <c r="N1579">
        <v>0</v>
      </c>
    </row>
    <row r="1580" spans="1:14" x14ac:dyDescent="0.3">
      <c r="A1580" t="s">
        <v>11</v>
      </c>
      <c r="B1580" t="s">
        <v>87</v>
      </c>
      <c r="C1580" t="str">
        <f>VLOOKUP(Table1[[#This Row],[customer_ID]],'Company Names'!A:B,2,0)</f>
        <v>Steuber Inc</v>
      </c>
      <c r="D1580">
        <v>6354957025</v>
      </c>
      <c r="E1580" s="1">
        <v>44106</v>
      </c>
      <c r="F1580" s="1">
        <v>44136</v>
      </c>
      <c r="G1580">
        <v>5733</v>
      </c>
      <c r="H1580">
        <v>0</v>
      </c>
      <c r="I1580" t="str">
        <f>IF(Table1[[#This Row],[disputed]]=1,"Yes","No")</f>
        <v>No</v>
      </c>
      <c r="J1580">
        <v>0</v>
      </c>
      <c r="K1580" t="str">
        <f>IF(Table1[[#This Row],[disputed]]=0, "no dispute", IF(Table1[[#This Row],[dispute_loss]]=0, "won","lost"))</f>
        <v>no dispute</v>
      </c>
      <c r="L1580" s="1">
        <v>44123</v>
      </c>
      <c r="M1580">
        <v>17</v>
      </c>
      <c r="N1580">
        <v>0</v>
      </c>
    </row>
    <row r="1581" spans="1:14" x14ac:dyDescent="0.3">
      <c r="A1581" t="s">
        <v>13</v>
      </c>
      <c r="B1581" t="s">
        <v>71</v>
      </c>
      <c r="C1581" t="str">
        <f>VLOOKUP(Table1[[#This Row],[customer_ID]],'Company Names'!A:B,2,0)</f>
        <v>Murphy Inc</v>
      </c>
      <c r="D1581">
        <v>6672426133</v>
      </c>
      <c r="E1581" s="1">
        <v>44259</v>
      </c>
      <c r="F1581" s="1">
        <v>44289</v>
      </c>
      <c r="G1581">
        <v>9868</v>
      </c>
      <c r="H1581">
        <v>1</v>
      </c>
      <c r="I1581" t="str">
        <f>IF(Table1[[#This Row],[disputed]]=1,"Yes","No")</f>
        <v>Yes</v>
      </c>
      <c r="J1581">
        <v>0</v>
      </c>
      <c r="K1581" t="str">
        <f>IF(Table1[[#This Row],[disputed]]=0, "no dispute", IF(Table1[[#This Row],[dispute_loss]]=0, "won","lost"))</f>
        <v>won</v>
      </c>
      <c r="L1581" s="1">
        <v>44281</v>
      </c>
      <c r="M1581">
        <v>22</v>
      </c>
      <c r="N1581">
        <v>0</v>
      </c>
    </row>
    <row r="1582" spans="1:14" x14ac:dyDescent="0.3">
      <c r="A1582" t="s">
        <v>22</v>
      </c>
      <c r="B1582" t="s">
        <v>24</v>
      </c>
      <c r="C1582" t="str">
        <f>VLOOKUP(Table1[[#This Row],[customer_ID]],'Company Names'!A:B,2,0)</f>
        <v>Turcotte, Wolff and Lynch</v>
      </c>
      <c r="D1582">
        <v>6369718990</v>
      </c>
      <c r="E1582" s="1">
        <v>44263</v>
      </c>
      <c r="F1582" s="1">
        <v>44293</v>
      </c>
      <c r="G1582">
        <v>5546</v>
      </c>
      <c r="H1582">
        <v>0</v>
      </c>
      <c r="I1582" t="str">
        <f>IF(Table1[[#This Row],[disputed]]=1,"Yes","No")</f>
        <v>No</v>
      </c>
      <c r="J1582">
        <v>0</v>
      </c>
      <c r="K1582" t="str">
        <f>IF(Table1[[#This Row],[disputed]]=0, "no dispute", IF(Table1[[#This Row],[dispute_loss]]=0, "won","lost"))</f>
        <v>no dispute</v>
      </c>
      <c r="L1582" s="1">
        <v>44299</v>
      </c>
      <c r="M1582">
        <v>36</v>
      </c>
      <c r="N1582">
        <v>6</v>
      </c>
    </row>
    <row r="1583" spans="1:14" x14ac:dyDescent="0.3">
      <c r="A1583" t="s">
        <v>20</v>
      </c>
      <c r="B1583" t="s">
        <v>108</v>
      </c>
      <c r="C1583" t="str">
        <f>VLOOKUP(Table1[[#This Row],[customer_ID]],'Company Names'!A:B,2,0)</f>
        <v>Bashirian, Johnston and Barrows</v>
      </c>
      <c r="D1583">
        <v>6375941605</v>
      </c>
      <c r="E1583" s="1">
        <v>44424</v>
      </c>
      <c r="F1583" s="1">
        <v>44454</v>
      </c>
      <c r="G1583">
        <v>5241</v>
      </c>
      <c r="H1583">
        <v>0</v>
      </c>
      <c r="I1583" t="str">
        <f>IF(Table1[[#This Row],[disputed]]=1,"Yes","No")</f>
        <v>No</v>
      </c>
      <c r="J1583">
        <v>0</v>
      </c>
      <c r="K1583" t="str">
        <f>IF(Table1[[#This Row],[disputed]]=0, "no dispute", IF(Table1[[#This Row],[dispute_loss]]=0, "won","lost"))</f>
        <v>no dispute</v>
      </c>
      <c r="L1583" s="1">
        <v>44450</v>
      </c>
      <c r="M1583">
        <v>26</v>
      </c>
      <c r="N1583">
        <v>0</v>
      </c>
    </row>
    <row r="1584" spans="1:14" x14ac:dyDescent="0.3">
      <c r="A1584" t="s">
        <v>22</v>
      </c>
      <c r="B1584" t="s">
        <v>96</v>
      </c>
      <c r="C1584" t="str">
        <f>VLOOKUP(Table1[[#This Row],[customer_ID]],'Company Names'!A:B,2,0)</f>
        <v>Schuppe Inc</v>
      </c>
      <c r="D1584">
        <v>6381931555</v>
      </c>
      <c r="E1584" s="1">
        <v>44530</v>
      </c>
      <c r="F1584" s="1">
        <v>44560</v>
      </c>
      <c r="G1584">
        <v>4859</v>
      </c>
      <c r="H1584">
        <v>0</v>
      </c>
      <c r="I1584" t="str">
        <f>IF(Table1[[#This Row],[disputed]]=1,"Yes","No")</f>
        <v>No</v>
      </c>
      <c r="J1584">
        <v>0</v>
      </c>
      <c r="K1584" t="str">
        <f>IF(Table1[[#This Row],[disputed]]=0, "no dispute", IF(Table1[[#This Row],[dispute_loss]]=0, "won","lost"))</f>
        <v>no dispute</v>
      </c>
      <c r="L1584" s="1">
        <v>44550</v>
      </c>
      <c r="M1584">
        <v>20</v>
      </c>
      <c r="N1584">
        <v>0</v>
      </c>
    </row>
    <row r="1585" spans="1:14" x14ac:dyDescent="0.3">
      <c r="A1585" t="s">
        <v>13</v>
      </c>
      <c r="B1585" t="s">
        <v>83</v>
      </c>
      <c r="C1585" t="str">
        <f>VLOOKUP(Table1[[#This Row],[customer_ID]],'Company Names'!A:B,2,0)</f>
        <v>Conroy - Friesen</v>
      </c>
      <c r="D1585">
        <v>6391230941</v>
      </c>
      <c r="E1585" s="1">
        <v>43868</v>
      </c>
      <c r="F1585" s="1">
        <v>43898</v>
      </c>
      <c r="G1585">
        <v>7519</v>
      </c>
      <c r="H1585">
        <v>0</v>
      </c>
      <c r="I1585" t="str">
        <f>IF(Table1[[#This Row],[disputed]]=1,"Yes","No")</f>
        <v>No</v>
      </c>
      <c r="J1585">
        <v>0</v>
      </c>
      <c r="K1585" t="str">
        <f>IF(Table1[[#This Row],[disputed]]=0, "no dispute", IF(Table1[[#This Row],[dispute_loss]]=0, "won","lost"))</f>
        <v>no dispute</v>
      </c>
      <c r="L1585" s="1">
        <v>43896</v>
      </c>
      <c r="M1585">
        <v>28</v>
      </c>
      <c r="N1585">
        <v>0</v>
      </c>
    </row>
    <row r="1586" spans="1:14" x14ac:dyDescent="0.3">
      <c r="A1586" t="s">
        <v>13</v>
      </c>
      <c r="B1586" t="s">
        <v>92</v>
      </c>
      <c r="C1586" t="str">
        <f>VLOOKUP(Table1[[#This Row],[customer_ID]],'Company Names'!A:B,2,0)</f>
        <v>Mueller and Sons</v>
      </c>
      <c r="D1586">
        <v>6393629835</v>
      </c>
      <c r="E1586" s="1">
        <v>43833</v>
      </c>
      <c r="F1586" s="1">
        <v>43863</v>
      </c>
      <c r="G1586">
        <v>7133</v>
      </c>
      <c r="H1586">
        <v>0</v>
      </c>
      <c r="I1586" t="str">
        <f>IF(Table1[[#This Row],[disputed]]=1,"Yes","No")</f>
        <v>No</v>
      </c>
      <c r="J1586">
        <v>0</v>
      </c>
      <c r="K1586" t="str">
        <f>IF(Table1[[#This Row],[disputed]]=0, "no dispute", IF(Table1[[#This Row],[dispute_loss]]=0, "won","lost"))</f>
        <v>no dispute</v>
      </c>
      <c r="L1586" s="1">
        <v>43860</v>
      </c>
      <c r="M1586">
        <v>27</v>
      </c>
      <c r="N1586">
        <v>0</v>
      </c>
    </row>
    <row r="1587" spans="1:14" x14ac:dyDescent="0.3">
      <c r="A1587" t="s">
        <v>20</v>
      </c>
      <c r="B1587" t="s">
        <v>109</v>
      </c>
      <c r="C1587" t="str">
        <f>VLOOKUP(Table1[[#This Row],[customer_ID]],'Company Names'!A:B,2,0)</f>
        <v>Wilderman Inc</v>
      </c>
      <c r="D1587">
        <v>6393700803</v>
      </c>
      <c r="E1587" s="1">
        <v>44509</v>
      </c>
      <c r="F1587" s="1">
        <v>44539</v>
      </c>
      <c r="G1587">
        <v>4094</v>
      </c>
      <c r="H1587">
        <v>0</v>
      </c>
      <c r="I1587" t="str">
        <f>IF(Table1[[#This Row],[disputed]]=1,"Yes","No")</f>
        <v>No</v>
      </c>
      <c r="J1587">
        <v>0</v>
      </c>
      <c r="K1587" t="str">
        <f>IF(Table1[[#This Row],[disputed]]=0, "no dispute", IF(Table1[[#This Row],[dispute_loss]]=0, "won","lost"))</f>
        <v>no dispute</v>
      </c>
      <c r="L1587" s="1">
        <v>44530</v>
      </c>
      <c r="M1587">
        <v>21</v>
      </c>
      <c r="N1587">
        <v>0</v>
      </c>
    </row>
    <row r="1588" spans="1:14" x14ac:dyDescent="0.3">
      <c r="A1588" t="s">
        <v>22</v>
      </c>
      <c r="B1588" t="s">
        <v>24</v>
      </c>
      <c r="C1588" t="str">
        <f>VLOOKUP(Table1[[#This Row],[customer_ID]],'Company Names'!A:B,2,0)</f>
        <v>Turcotte, Wolff and Lynch</v>
      </c>
      <c r="D1588">
        <v>6394171039</v>
      </c>
      <c r="E1588" s="1">
        <v>44164</v>
      </c>
      <c r="F1588" s="1">
        <v>44194</v>
      </c>
      <c r="G1588">
        <v>5030</v>
      </c>
      <c r="H1588">
        <v>0</v>
      </c>
      <c r="I1588" t="str">
        <f>IF(Table1[[#This Row],[disputed]]=1,"Yes","No")</f>
        <v>No</v>
      </c>
      <c r="J1588">
        <v>0</v>
      </c>
      <c r="K1588" t="str">
        <f>IF(Table1[[#This Row],[disputed]]=0, "no dispute", IF(Table1[[#This Row],[dispute_loss]]=0, "won","lost"))</f>
        <v>no dispute</v>
      </c>
      <c r="L1588" s="1">
        <v>44191</v>
      </c>
      <c r="M1588">
        <v>27</v>
      </c>
      <c r="N1588">
        <v>0</v>
      </c>
    </row>
    <row r="1589" spans="1:14" x14ac:dyDescent="0.3">
      <c r="A1589" t="s">
        <v>20</v>
      </c>
      <c r="B1589" t="s">
        <v>46</v>
      </c>
      <c r="C1589" t="str">
        <f>VLOOKUP(Table1[[#This Row],[customer_ID]],'Company Names'!A:B,2,0)</f>
        <v>Ondricka and Sons</v>
      </c>
      <c r="D1589">
        <v>6402352996</v>
      </c>
      <c r="E1589" s="1">
        <v>43989</v>
      </c>
      <c r="F1589" s="1">
        <v>44019</v>
      </c>
      <c r="G1589">
        <v>1540</v>
      </c>
      <c r="H1589">
        <v>0</v>
      </c>
      <c r="I1589" t="str">
        <f>IF(Table1[[#This Row],[disputed]]=1,"Yes","No")</f>
        <v>No</v>
      </c>
      <c r="J1589">
        <v>0</v>
      </c>
      <c r="K1589" t="str">
        <f>IF(Table1[[#This Row],[disputed]]=0, "no dispute", IF(Table1[[#This Row],[dispute_loss]]=0, "won","lost"))</f>
        <v>no dispute</v>
      </c>
      <c r="L1589" s="1">
        <v>43995</v>
      </c>
      <c r="M1589">
        <v>6</v>
      </c>
      <c r="N1589">
        <v>0</v>
      </c>
    </row>
    <row r="1590" spans="1:14" x14ac:dyDescent="0.3">
      <c r="A1590" t="s">
        <v>11</v>
      </c>
      <c r="B1590" t="s">
        <v>48</v>
      </c>
      <c r="C1590" t="str">
        <f>VLOOKUP(Table1[[#This Row],[customer_ID]],'Company Names'!A:B,2,0)</f>
        <v>Hauck Group</v>
      </c>
      <c r="D1590">
        <v>6409983012</v>
      </c>
      <c r="E1590" s="1">
        <v>43899</v>
      </c>
      <c r="F1590" s="1">
        <v>43929</v>
      </c>
      <c r="G1590">
        <v>8425</v>
      </c>
      <c r="H1590">
        <v>0</v>
      </c>
      <c r="I1590" t="str">
        <f>IF(Table1[[#This Row],[disputed]]=1,"Yes","No")</f>
        <v>No</v>
      </c>
      <c r="J1590">
        <v>0</v>
      </c>
      <c r="K1590" t="str">
        <f>IF(Table1[[#This Row],[disputed]]=0, "no dispute", IF(Table1[[#This Row],[dispute_loss]]=0, "won","lost"))</f>
        <v>no dispute</v>
      </c>
      <c r="L1590" s="1">
        <v>43930</v>
      </c>
      <c r="M1590">
        <v>31</v>
      </c>
      <c r="N1590">
        <v>1</v>
      </c>
    </row>
    <row r="1591" spans="1:14" x14ac:dyDescent="0.3">
      <c r="A1591" t="s">
        <v>13</v>
      </c>
      <c r="B1591" t="s">
        <v>70</v>
      </c>
      <c r="C1591" t="str">
        <f>VLOOKUP(Table1[[#This Row],[customer_ID]],'Company Names'!A:B,2,0)</f>
        <v>Gutkowski, Koch and Gleason</v>
      </c>
      <c r="D1591">
        <v>3154502347</v>
      </c>
      <c r="E1591" s="1">
        <v>44265</v>
      </c>
      <c r="F1591" s="1">
        <v>44295</v>
      </c>
      <c r="G1591">
        <v>3702</v>
      </c>
      <c r="H1591">
        <v>1</v>
      </c>
      <c r="I1591" t="str">
        <f>IF(Table1[[#This Row],[disputed]]=1,"Yes","No")</f>
        <v>Yes</v>
      </c>
      <c r="J1591">
        <v>0</v>
      </c>
      <c r="K1591" t="str">
        <f>IF(Table1[[#This Row],[disputed]]=0, "no dispute", IF(Table1[[#This Row],[dispute_loss]]=0, "won","lost"))</f>
        <v>won</v>
      </c>
      <c r="L1591" s="1">
        <v>44291</v>
      </c>
      <c r="M1591">
        <v>26</v>
      </c>
      <c r="N1591">
        <v>0</v>
      </c>
    </row>
    <row r="1592" spans="1:14" x14ac:dyDescent="0.3">
      <c r="A1592" t="s">
        <v>11</v>
      </c>
      <c r="B1592" t="s">
        <v>54</v>
      </c>
      <c r="C1592" t="str">
        <f>VLOOKUP(Table1[[#This Row],[customer_ID]],'Company Names'!A:B,2,0)</f>
        <v>Emmerich - Swift</v>
      </c>
      <c r="D1592">
        <v>6425569284</v>
      </c>
      <c r="E1592" s="1">
        <v>43961</v>
      </c>
      <c r="F1592" s="1">
        <v>43991</v>
      </c>
      <c r="G1592">
        <v>3536</v>
      </c>
      <c r="H1592">
        <v>0</v>
      </c>
      <c r="I1592" t="str">
        <f>IF(Table1[[#This Row],[disputed]]=1,"Yes","No")</f>
        <v>No</v>
      </c>
      <c r="J1592">
        <v>0</v>
      </c>
      <c r="K1592" t="str">
        <f>IF(Table1[[#This Row],[disputed]]=0, "no dispute", IF(Table1[[#This Row],[dispute_loss]]=0, "won","lost"))</f>
        <v>no dispute</v>
      </c>
      <c r="L1592" s="1">
        <v>43992</v>
      </c>
      <c r="M1592">
        <v>31</v>
      </c>
      <c r="N1592">
        <v>1</v>
      </c>
    </row>
    <row r="1593" spans="1:14" x14ac:dyDescent="0.3">
      <c r="A1593" t="s">
        <v>17</v>
      </c>
      <c r="B1593" t="s">
        <v>101</v>
      </c>
      <c r="C1593" t="str">
        <f>VLOOKUP(Table1[[#This Row],[customer_ID]],'Company Names'!A:B,2,0)</f>
        <v>Daugherty LLC</v>
      </c>
      <c r="D1593">
        <v>6428663736</v>
      </c>
      <c r="E1593" s="1">
        <v>44072</v>
      </c>
      <c r="F1593" s="1">
        <v>44102</v>
      </c>
      <c r="G1593">
        <v>7447</v>
      </c>
      <c r="H1593">
        <v>1</v>
      </c>
      <c r="I1593" t="str">
        <f>IF(Table1[[#This Row],[disputed]]=1,"Yes","No")</f>
        <v>Yes</v>
      </c>
      <c r="J1593">
        <v>0</v>
      </c>
      <c r="K1593" t="str">
        <f>IF(Table1[[#This Row],[disputed]]=0, "no dispute", IF(Table1[[#This Row],[dispute_loss]]=0, "won","lost"))</f>
        <v>won</v>
      </c>
      <c r="L1593" s="1">
        <v>44114</v>
      </c>
      <c r="M1593">
        <v>42</v>
      </c>
      <c r="N1593">
        <v>12</v>
      </c>
    </row>
    <row r="1594" spans="1:14" x14ac:dyDescent="0.3">
      <c r="A1594" t="s">
        <v>13</v>
      </c>
      <c r="B1594" t="s">
        <v>41</v>
      </c>
      <c r="C1594" t="str">
        <f>VLOOKUP(Table1[[#This Row],[customer_ID]],'Company Names'!A:B,2,0)</f>
        <v>Stanton, Labadie and Roberts</v>
      </c>
      <c r="D1594">
        <v>2369731348</v>
      </c>
      <c r="E1594" s="1">
        <v>44253</v>
      </c>
      <c r="F1594" s="1">
        <v>44283</v>
      </c>
      <c r="G1594">
        <v>8030</v>
      </c>
      <c r="H1594">
        <v>1</v>
      </c>
      <c r="I1594" t="str">
        <f>IF(Table1[[#This Row],[disputed]]=1,"Yes","No")</f>
        <v>Yes</v>
      </c>
      <c r="J1594">
        <v>1</v>
      </c>
      <c r="K1594" t="str">
        <f>IF(Table1[[#This Row],[disputed]]=0, "no dispute", IF(Table1[[#This Row],[dispute_loss]]=0, "won","lost"))</f>
        <v>lost</v>
      </c>
      <c r="L1594" s="1">
        <v>44294</v>
      </c>
      <c r="M1594">
        <v>41</v>
      </c>
      <c r="N1594">
        <v>11</v>
      </c>
    </row>
    <row r="1595" spans="1:14" x14ac:dyDescent="0.3">
      <c r="A1595" t="s">
        <v>22</v>
      </c>
      <c r="B1595" t="s">
        <v>82</v>
      </c>
      <c r="C1595" t="str">
        <f>VLOOKUP(Table1[[#This Row],[customer_ID]],'Company Names'!A:B,2,0)</f>
        <v>Veum, Erdman and Zieme</v>
      </c>
      <c r="D1595">
        <v>6440354171</v>
      </c>
      <c r="E1595" s="1">
        <v>44531</v>
      </c>
      <c r="F1595" s="1">
        <v>44561</v>
      </c>
      <c r="G1595">
        <v>4441</v>
      </c>
      <c r="H1595">
        <v>0</v>
      </c>
      <c r="I1595" t="str">
        <f>IF(Table1[[#This Row],[disputed]]=1,"Yes","No")</f>
        <v>No</v>
      </c>
      <c r="J1595">
        <v>0</v>
      </c>
      <c r="K1595" t="str">
        <f>IF(Table1[[#This Row],[disputed]]=0, "no dispute", IF(Table1[[#This Row],[dispute_loss]]=0, "won","lost"))</f>
        <v>no dispute</v>
      </c>
      <c r="L1595" s="1">
        <v>44549</v>
      </c>
      <c r="M1595">
        <v>18</v>
      </c>
      <c r="N1595">
        <v>0</v>
      </c>
    </row>
    <row r="1596" spans="1:14" x14ac:dyDescent="0.3">
      <c r="A1596" t="s">
        <v>17</v>
      </c>
      <c r="B1596" t="s">
        <v>28</v>
      </c>
      <c r="C1596" t="str">
        <f>VLOOKUP(Table1[[#This Row],[customer_ID]],'Company Names'!A:B,2,0)</f>
        <v>Halvorson and Sons</v>
      </c>
      <c r="D1596">
        <v>6442249090</v>
      </c>
      <c r="E1596" s="1">
        <v>44215</v>
      </c>
      <c r="F1596" s="1">
        <v>44245</v>
      </c>
      <c r="G1596">
        <v>8872</v>
      </c>
      <c r="H1596">
        <v>1</v>
      </c>
      <c r="I1596" t="str">
        <f>IF(Table1[[#This Row],[disputed]]=1,"Yes","No")</f>
        <v>Yes</v>
      </c>
      <c r="J1596">
        <v>0</v>
      </c>
      <c r="K1596" t="str">
        <f>IF(Table1[[#This Row],[disputed]]=0, "no dispute", IF(Table1[[#This Row],[dispute_loss]]=0, "won","lost"))</f>
        <v>won</v>
      </c>
      <c r="L1596" s="1">
        <v>44253</v>
      </c>
      <c r="M1596">
        <v>38</v>
      </c>
      <c r="N1596">
        <v>8</v>
      </c>
    </row>
    <row r="1597" spans="1:14" x14ac:dyDescent="0.3">
      <c r="A1597" t="s">
        <v>22</v>
      </c>
      <c r="B1597" t="s">
        <v>78</v>
      </c>
      <c r="C1597" t="str">
        <f>VLOOKUP(Table1[[#This Row],[customer_ID]],'Company Names'!A:B,2,0)</f>
        <v>Muller, Gaylord and Pollich</v>
      </c>
      <c r="D1597">
        <v>6444186130</v>
      </c>
      <c r="E1597" s="1">
        <v>44078</v>
      </c>
      <c r="F1597" s="1">
        <v>44108</v>
      </c>
      <c r="G1597">
        <v>4471</v>
      </c>
      <c r="H1597">
        <v>0</v>
      </c>
      <c r="I1597" t="str">
        <f>IF(Table1[[#This Row],[disputed]]=1,"Yes","No")</f>
        <v>No</v>
      </c>
      <c r="J1597">
        <v>0</v>
      </c>
      <c r="K1597" t="str">
        <f>IF(Table1[[#This Row],[disputed]]=0, "no dispute", IF(Table1[[#This Row],[dispute_loss]]=0, "won","lost"))</f>
        <v>no dispute</v>
      </c>
      <c r="L1597" s="1">
        <v>44104</v>
      </c>
      <c r="M1597">
        <v>26</v>
      </c>
      <c r="N1597">
        <v>0</v>
      </c>
    </row>
    <row r="1598" spans="1:14" x14ac:dyDescent="0.3">
      <c r="A1598" t="s">
        <v>22</v>
      </c>
      <c r="B1598" t="s">
        <v>23</v>
      </c>
      <c r="C1598" t="str">
        <f>VLOOKUP(Table1[[#This Row],[customer_ID]],'Company Names'!A:B,2,0)</f>
        <v>Kub, McLaughlin and Renner</v>
      </c>
      <c r="D1598">
        <v>6452306428</v>
      </c>
      <c r="E1598" s="1">
        <v>44506</v>
      </c>
      <c r="F1598" s="1">
        <v>44536</v>
      </c>
      <c r="G1598">
        <v>5603</v>
      </c>
      <c r="H1598">
        <v>0</v>
      </c>
      <c r="I1598" t="str">
        <f>IF(Table1[[#This Row],[disputed]]=1,"Yes","No")</f>
        <v>No</v>
      </c>
      <c r="J1598">
        <v>0</v>
      </c>
      <c r="K1598" t="str">
        <f>IF(Table1[[#This Row],[disputed]]=0, "no dispute", IF(Table1[[#This Row],[dispute_loss]]=0, "won","lost"))</f>
        <v>no dispute</v>
      </c>
      <c r="L1598" s="1">
        <v>44536</v>
      </c>
      <c r="M1598">
        <v>30</v>
      </c>
      <c r="N1598">
        <v>0</v>
      </c>
    </row>
    <row r="1599" spans="1:14" x14ac:dyDescent="0.3">
      <c r="A1599" t="s">
        <v>20</v>
      </c>
      <c r="B1599" t="s">
        <v>108</v>
      </c>
      <c r="C1599" t="str">
        <f>VLOOKUP(Table1[[#This Row],[customer_ID]],'Company Names'!A:B,2,0)</f>
        <v>Bashirian, Johnston and Barrows</v>
      </c>
      <c r="D1599">
        <v>6453395358</v>
      </c>
      <c r="E1599" s="1">
        <v>44383</v>
      </c>
      <c r="F1599" s="1">
        <v>44413</v>
      </c>
      <c r="G1599">
        <v>4975</v>
      </c>
      <c r="H1599">
        <v>0</v>
      </c>
      <c r="I1599" t="str">
        <f>IF(Table1[[#This Row],[disputed]]=1,"Yes","No")</f>
        <v>No</v>
      </c>
      <c r="J1599">
        <v>0</v>
      </c>
      <c r="K1599" t="str">
        <f>IF(Table1[[#This Row],[disputed]]=0, "no dispute", IF(Table1[[#This Row],[dispute_loss]]=0, "won","lost"))</f>
        <v>no dispute</v>
      </c>
      <c r="L1599" s="1">
        <v>44401</v>
      </c>
      <c r="M1599">
        <v>18</v>
      </c>
      <c r="N1599">
        <v>0</v>
      </c>
    </row>
    <row r="1600" spans="1:14" x14ac:dyDescent="0.3">
      <c r="A1600" t="s">
        <v>13</v>
      </c>
      <c r="B1600" t="s">
        <v>83</v>
      </c>
      <c r="C1600" t="str">
        <f>VLOOKUP(Table1[[#This Row],[customer_ID]],'Company Names'!A:B,2,0)</f>
        <v>Conroy - Friesen</v>
      </c>
      <c r="D1600">
        <v>6456711996</v>
      </c>
      <c r="E1600" s="1">
        <v>43947</v>
      </c>
      <c r="F1600" s="1">
        <v>43977</v>
      </c>
      <c r="G1600">
        <v>8499</v>
      </c>
      <c r="H1600">
        <v>0</v>
      </c>
      <c r="I1600" t="str">
        <f>IF(Table1[[#This Row],[disputed]]=1,"Yes","No")</f>
        <v>No</v>
      </c>
      <c r="J1600">
        <v>0</v>
      </c>
      <c r="K1600" t="str">
        <f>IF(Table1[[#This Row],[disputed]]=0, "no dispute", IF(Table1[[#This Row],[dispute_loss]]=0, "won","lost"))</f>
        <v>no dispute</v>
      </c>
      <c r="L1600" s="1">
        <v>43965</v>
      </c>
      <c r="M1600">
        <v>18</v>
      </c>
      <c r="N1600">
        <v>0</v>
      </c>
    </row>
    <row r="1601" spans="1:14" x14ac:dyDescent="0.3">
      <c r="A1601" t="s">
        <v>17</v>
      </c>
      <c r="B1601" t="s">
        <v>30</v>
      </c>
      <c r="C1601" t="str">
        <f>VLOOKUP(Table1[[#This Row],[customer_ID]],'Company Names'!A:B,2,0)</f>
        <v>Jacobi - Nolan</v>
      </c>
      <c r="D1601">
        <v>6463057288</v>
      </c>
      <c r="E1601" s="1">
        <v>44439</v>
      </c>
      <c r="F1601" s="1">
        <v>44469</v>
      </c>
      <c r="G1601">
        <v>7076</v>
      </c>
      <c r="H1601">
        <v>1</v>
      </c>
      <c r="I1601" t="str">
        <f>IF(Table1[[#This Row],[disputed]]=1,"Yes","No")</f>
        <v>Yes</v>
      </c>
      <c r="J1601">
        <v>0</v>
      </c>
      <c r="K1601" t="str">
        <f>IF(Table1[[#This Row],[disputed]]=0, "no dispute", IF(Table1[[#This Row],[dispute_loss]]=0, "won","lost"))</f>
        <v>won</v>
      </c>
      <c r="L1601" s="1">
        <v>44459</v>
      </c>
      <c r="M1601">
        <v>20</v>
      </c>
      <c r="N1601">
        <v>0</v>
      </c>
    </row>
    <row r="1602" spans="1:14" x14ac:dyDescent="0.3">
      <c r="A1602" t="s">
        <v>11</v>
      </c>
      <c r="B1602" t="s">
        <v>73</v>
      </c>
      <c r="C1602" t="str">
        <f>VLOOKUP(Table1[[#This Row],[customer_ID]],'Company Names'!A:B,2,0)</f>
        <v>Rau, Hodkiewicz and Bauch</v>
      </c>
      <c r="D1602">
        <v>6470441610</v>
      </c>
      <c r="E1602" s="1">
        <v>43962</v>
      </c>
      <c r="F1602" s="1">
        <v>43992</v>
      </c>
      <c r="G1602">
        <v>5688</v>
      </c>
      <c r="H1602">
        <v>0</v>
      </c>
      <c r="I1602" t="str">
        <f>IF(Table1[[#This Row],[disputed]]=1,"Yes","No")</f>
        <v>No</v>
      </c>
      <c r="J1602">
        <v>0</v>
      </c>
      <c r="K1602" t="str">
        <f>IF(Table1[[#This Row],[disputed]]=0, "no dispute", IF(Table1[[#This Row],[dispute_loss]]=0, "won","lost"))</f>
        <v>no dispute</v>
      </c>
      <c r="L1602" s="1">
        <v>43994</v>
      </c>
      <c r="M1602">
        <v>32</v>
      </c>
      <c r="N1602">
        <v>2</v>
      </c>
    </row>
    <row r="1603" spans="1:14" x14ac:dyDescent="0.3">
      <c r="A1603" t="s">
        <v>13</v>
      </c>
      <c r="B1603" t="s">
        <v>51</v>
      </c>
      <c r="C1603" t="str">
        <f>VLOOKUP(Table1[[#This Row],[customer_ID]],'Company Names'!A:B,2,0)</f>
        <v>Kilback Inc</v>
      </c>
      <c r="D1603">
        <v>6470819411</v>
      </c>
      <c r="E1603" s="1">
        <v>44112</v>
      </c>
      <c r="F1603" s="1">
        <v>44142</v>
      </c>
      <c r="G1603">
        <v>4477</v>
      </c>
      <c r="H1603">
        <v>0</v>
      </c>
      <c r="I1603" t="str">
        <f>IF(Table1[[#This Row],[disputed]]=1,"Yes","No")</f>
        <v>No</v>
      </c>
      <c r="J1603">
        <v>0</v>
      </c>
      <c r="K1603" t="str">
        <f>IF(Table1[[#This Row],[disputed]]=0, "no dispute", IF(Table1[[#This Row],[dispute_loss]]=0, "won","lost"))</f>
        <v>no dispute</v>
      </c>
      <c r="L1603" s="1">
        <v>44147</v>
      </c>
      <c r="M1603">
        <v>35</v>
      </c>
      <c r="N1603">
        <v>5</v>
      </c>
    </row>
    <row r="1604" spans="1:14" x14ac:dyDescent="0.3">
      <c r="A1604" t="s">
        <v>13</v>
      </c>
      <c r="B1604" t="s">
        <v>59</v>
      </c>
      <c r="C1604" t="str">
        <f>VLOOKUP(Table1[[#This Row],[customer_ID]],'Company Names'!A:B,2,0)</f>
        <v>Hane - Gleichner</v>
      </c>
      <c r="D1604">
        <v>6471713415</v>
      </c>
      <c r="E1604" s="1">
        <v>44349</v>
      </c>
      <c r="F1604" s="1">
        <v>44379</v>
      </c>
      <c r="G1604">
        <v>9121</v>
      </c>
      <c r="H1604">
        <v>0</v>
      </c>
      <c r="I1604" t="str">
        <f>IF(Table1[[#This Row],[disputed]]=1,"Yes","No")</f>
        <v>No</v>
      </c>
      <c r="J1604">
        <v>0</v>
      </c>
      <c r="K1604" t="str">
        <f>IF(Table1[[#This Row],[disputed]]=0, "no dispute", IF(Table1[[#This Row],[dispute_loss]]=0, "won","lost"))</f>
        <v>no dispute</v>
      </c>
      <c r="L1604" s="1">
        <v>44391</v>
      </c>
      <c r="M1604">
        <v>42</v>
      </c>
      <c r="N1604">
        <v>12</v>
      </c>
    </row>
    <row r="1605" spans="1:14" x14ac:dyDescent="0.3">
      <c r="A1605" t="s">
        <v>11</v>
      </c>
      <c r="B1605" t="s">
        <v>57</v>
      </c>
      <c r="C1605" t="str">
        <f>VLOOKUP(Table1[[#This Row],[customer_ID]],'Company Names'!A:B,2,0)</f>
        <v>Koch LLC</v>
      </c>
      <c r="D1605">
        <v>6474542050</v>
      </c>
      <c r="E1605" s="1">
        <v>44291</v>
      </c>
      <c r="F1605" s="1">
        <v>44321</v>
      </c>
      <c r="G1605">
        <v>4506</v>
      </c>
      <c r="H1605">
        <v>0</v>
      </c>
      <c r="I1605" t="str">
        <f>IF(Table1[[#This Row],[disputed]]=1,"Yes","No")</f>
        <v>No</v>
      </c>
      <c r="J1605">
        <v>0</v>
      </c>
      <c r="K1605" t="str">
        <f>IF(Table1[[#This Row],[disputed]]=0, "no dispute", IF(Table1[[#This Row],[dispute_loss]]=0, "won","lost"))</f>
        <v>no dispute</v>
      </c>
      <c r="L1605" s="1">
        <v>44321</v>
      </c>
      <c r="M1605">
        <v>30</v>
      </c>
      <c r="N1605">
        <v>0</v>
      </c>
    </row>
    <row r="1606" spans="1:14" x14ac:dyDescent="0.3">
      <c r="A1606" t="s">
        <v>13</v>
      </c>
      <c r="B1606" t="s">
        <v>95</v>
      </c>
      <c r="C1606" t="str">
        <f>VLOOKUP(Table1[[#This Row],[customer_ID]],'Company Names'!A:B,2,0)</f>
        <v>Rempel - Morar</v>
      </c>
      <c r="D1606">
        <v>2613739780</v>
      </c>
      <c r="E1606" s="1">
        <v>44272</v>
      </c>
      <c r="F1606" s="1">
        <v>44302</v>
      </c>
      <c r="G1606">
        <v>7805</v>
      </c>
      <c r="H1606">
        <v>1</v>
      </c>
      <c r="I1606" t="str">
        <f>IF(Table1[[#This Row],[disputed]]=1,"Yes","No")</f>
        <v>Yes</v>
      </c>
      <c r="J1606">
        <v>0</v>
      </c>
      <c r="K1606" t="str">
        <f>IF(Table1[[#This Row],[disputed]]=0, "no dispute", IF(Table1[[#This Row],[dispute_loss]]=0, "won","lost"))</f>
        <v>won</v>
      </c>
      <c r="L1606" s="1">
        <v>44320</v>
      </c>
      <c r="M1606">
        <v>48</v>
      </c>
      <c r="N1606">
        <v>18</v>
      </c>
    </row>
    <row r="1607" spans="1:14" x14ac:dyDescent="0.3">
      <c r="A1607" t="s">
        <v>11</v>
      </c>
      <c r="B1607" t="s">
        <v>12</v>
      </c>
      <c r="C1607" t="str">
        <f>VLOOKUP(Table1[[#This Row],[customer_ID]],'Company Names'!A:B,2,0)</f>
        <v>Morissette - Bernier</v>
      </c>
      <c r="D1607">
        <v>6478764177</v>
      </c>
      <c r="E1607" s="1">
        <v>44473</v>
      </c>
      <c r="F1607" s="1">
        <v>44503</v>
      </c>
      <c r="G1607">
        <v>6472</v>
      </c>
      <c r="H1607">
        <v>0</v>
      </c>
      <c r="I1607" t="str">
        <f>IF(Table1[[#This Row],[disputed]]=1,"Yes","No")</f>
        <v>No</v>
      </c>
      <c r="J1607">
        <v>0</v>
      </c>
      <c r="K1607" t="str">
        <f>IF(Table1[[#This Row],[disputed]]=0, "no dispute", IF(Table1[[#This Row],[dispute_loss]]=0, "won","lost"))</f>
        <v>no dispute</v>
      </c>
      <c r="L1607" s="1">
        <v>44495</v>
      </c>
      <c r="M1607">
        <v>22</v>
      </c>
      <c r="N1607">
        <v>0</v>
      </c>
    </row>
    <row r="1608" spans="1:14" x14ac:dyDescent="0.3">
      <c r="A1608" t="s">
        <v>11</v>
      </c>
      <c r="B1608" t="s">
        <v>49</v>
      </c>
      <c r="C1608" t="str">
        <f>VLOOKUP(Table1[[#This Row],[customer_ID]],'Company Names'!A:B,2,0)</f>
        <v>Strosin Inc</v>
      </c>
      <c r="D1608">
        <v>6481259640</v>
      </c>
      <c r="E1608" s="1">
        <v>44496</v>
      </c>
      <c r="F1608" s="1">
        <v>44526</v>
      </c>
      <c r="G1608">
        <v>5368</v>
      </c>
      <c r="H1608">
        <v>0</v>
      </c>
      <c r="I1608" t="str">
        <f>IF(Table1[[#This Row],[disputed]]=1,"Yes","No")</f>
        <v>No</v>
      </c>
      <c r="J1608">
        <v>0</v>
      </c>
      <c r="K1608" t="str">
        <f>IF(Table1[[#This Row],[disputed]]=0, "no dispute", IF(Table1[[#This Row],[dispute_loss]]=0, "won","lost"))</f>
        <v>no dispute</v>
      </c>
      <c r="L1608" s="1">
        <v>44508</v>
      </c>
      <c r="M1608">
        <v>12</v>
      </c>
      <c r="N1608">
        <v>0</v>
      </c>
    </row>
    <row r="1609" spans="1:14" x14ac:dyDescent="0.3">
      <c r="A1609" t="s">
        <v>13</v>
      </c>
      <c r="B1609" t="s">
        <v>62</v>
      </c>
      <c r="C1609" t="str">
        <f>VLOOKUP(Table1[[#This Row],[customer_ID]],'Company Names'!A:B,2,0)</f>
        <v>Bosco, Gutkowski and Strosin</v>
      </c>
      <c r="D1609">
        <v>7369923093</v>
      </c>
      <c r="E1609" s="1">
        <v>44279</v>
      </c>
      <c r="F1609" s="1">
        <v>44309</v>
      </c>
      <c r="G1609">
        <v>9733</v>
      </c>
      <c r="H1609">
        <v>1</v>
      </c>
      <c r="I1609" t="str">
        <f>IF(Table1[[#This Row],[disputed]]=1,"Yes","No")</f>
        <v>Yes</v>
      </c>
      <c r="J1609">
        <v>1</v>
      </c>
      <c r="K1609" t="str">
        <f>IF(Table1[[#This Row],[disputed]]=0, "no dispute", IF(Table1[[#This Row],[dispute_loss]]=0, "won","lost"))</f>
        <v>lost</v>
      </c>
      <c r="L1609" s="1">
        <v>44326</v>
      </c>
      <c r="M1609">
        <v>47</v>
      </c>
      <c r="N1609">
        <v>17</v>
      </c>
    </row>
    <row r="1610" spans="1:14" x14ac:dyDescent="0.3">
      <c r="A1610" t="s">
        <v>11</v>
      </c>
      <c r="B1610" t="s">
        <v>76</v>
      </c>
      <c r="C1610" t="str">
        <f>VLOOKUP(Table1[[#This Row],[customer_ID]],'Company Names'!A:B,2,0)</f>
        <v>Graham, D'Amore and Tromp</v>
      </c>
      <c r="D1610">
        <v>6484297273</v>
      </c>
      <c r="E1610" s="1">
        <v>43946</v>
      </c>
      <c r="F1610" s="1">
        <v>43976</v>
      </c>
      <c r="G1610">
        <v>7390</v>
      </c>
      <c r="H1610">
        <v>0</v>
      </c>
      <c r="I1610" t="str">
        <f>IF(Table1[[#This Row],[disputed]]=1,"Yes","No")</f>
        <v>No</v>
      </c>
      <c r="J1610">
        <v>0</v>
      </c>
      <c r="K1610" t="str">
        <f>IF(Table1[[#This Row],[disputed]]=0, "no dispute", IF(Table1[[#This Row],[dispute_loss]]=0, "won","lost"))</f>
        <v>no dispute</v>
      </c>
      <c r="L1610" s="1">
        <v>43967</v>
      </c>
      <c r="M1610">
        <v>21</v>
      </c>
      <c r="N1610">
        <v>0</v>
      </c>
    </row>
    <row r="1611" spans="1:14" x14ac:dyDescent="0.3">
      <c r="A1611" t="s">
        <v>17</v>
      </c>
      <c r="B1611" t="s">
        <v>33</v>
      </c>
      <c r="C1611" t="str">
        <f>VLOOKUP(Table1[[#This Row],[customer_ID]],'Company Names'!A:B,2,0)</f>
        <v>Grimes - Bode</v>
      </c>
      <c r="D1611">
        <v>6495779635</v>
      </c>
      <c r="E1611" s="1">
        <v>44115</v>
      </c>
      <c r="F1611" s="1">
        <v>44145</v>
      </c>
      <c r="G1611">
        <v>8928</v>
      </c>
      <c r="H1611">
        <v>1</v>
      </c>
      <c r="I1611" t="str">
        <f>IF(Table1[[#This Row],[disputed]]=1,"Yes","No")</f>
        <v>Yes</v>
      </c>
      <c r="J1611">
        <v>0</v>
      </c>
      <c r="K1611" t="str">
        <f>IF(Table1[[#This Row],[disputed]]=0, "no dispute", IF(Table1[[#This Row],[dispute_loss]]=0, "won","lost"))</f>
        <v>won</v>
      </c>
      <c r="L1611" s="1">
        <v>44142</v>
      </c>
      <c r="M1611">
        <v>27</v>
      </c>
      <c r="N1611">
        <v>0</v>
      </c>
    </row>
    <row r="1612" spans="1:14" x14ac:dyDescent="0.3">
      <c r="A1612" t="s">
        <v>17</v>
      </c>
      <c r="B1612" t="s">
        <v>34</v>
      </c>
      <c r="C1612" t="str">
        <f>VLOOKUP(Table1[[#This Row],[customer_ID]],'Company Names'!A:B,2,0)</f>
        <v>Rosenbaum LLC</v>
      </c>
      <c r="D1612">
        <v>6502176136</v>
      </c>
      <c r="E1612" s="1">
        <v>43919</v>
      </c>
      <c r="F1612" s="1">
        <v>43949</v>
      </c>
      <c r="G1612">
        <v>3003</v>
      </c>
      <c r="H1612">
        <v>1</v>
      </c>
      <c r="I1612" t="str">
        <f>IF(Table1[[#This Row],[disputed]]=1,"Yes","No")</f>
        <v>Yes</v>
      </c>
      <c r="J1612">
        <v>0</v>
      </c>
      <c r="K1612" t="str">
        <f>IF(Table1[[#This Row],[disputed]]=0, "no dispute", IF(Table1[[#This Row],[dispute_loss]]=0, "won","lost"))</f>
        <v>won</v>
      </c>
      <c r="L1612" s="1">
        <v>43972</v>
      </c>
      <c r="M1612">
        <v>53</v>
      </c>
      <c r="N1612">
        <v>23</v>
      </c>
    </row>
    <row r="1613" spans="1:14" x14ac:dyDescent="0.3">
      <c r="A1613" t="s">
        <v>20</v>
      </c>
      <c r="B1613" t="s">
        <v>21</v>
      </c>
      <c r="C1613" t="str">
        <f>VLOOKUP(Table1[[#This Row],[customer_ID]],'Company Names'!A:B,2,0)</f>
        <v>Turner and Sons</v>
      </c>
      <c r="D1613">
        <v>6504376538</v>
      </c>
      <c r="E1613" s="1">
        <v>44067</v>
      </c>
      <c r="F1613" s="1">
        <v>44097</v>
      </c>
      <c r="G1613">
        <v>4639</v>
      </c>
      <c r="H1613">
        <v>0</v>
      </c>
      <c r="I1613" t="str">
        <f>IF(Table1[[#This Row],[disputed]]=1,"Yes","No")</f>
        <v>No</v>
      </c>
      <c r="J1613">
        <v>0</v>
      </c>
      <c r="K1613" t="str">
        <f>IF(Table1[[#This Row],[disputed]]=0, "no dispute", IF(Table1[[#This Row],[dispute_loss]]=0, "won","lost"))</f>
        <v>no dispute</v>
      </c>
      <c r="L1613" s="1">
        <v>44102</v>
      </c>
      <c r="M1613">
        <v>35</v>
      </c>
      <c r="N1613">
        <v>5</v>
      </c>
    </row>
    <row r="1614" spans="1:14" x14ac:dyDescent="0.3">
      <c r="A1614" t="s">
        <v>13</v>
      </c>
      <c r="B1614" t="s">
        <v>104</v>
      </c>
      <c r="C1614" t="str">
        <f>VLOOKUP(Table1[[#This Row],[customer_ID]],'Company Names'!A:B,2,0)</f>
        <v>Little, Konopelski and Hackett</v>
      </c>
      <c r="D1614">
        <v>6504473012</v>
      </c>
      <c r="E1614" s="1">
        <v>44245</v>
      </c>
      <c r="F1614" s="1">
        <v>44275</v>
      </c>
      <c r="G1614">
        <v>8056</v>
      </c>
      <c r="H1614">
        <v>0</v>
      </c>
      <c r="I1614" t="str">
        <f>IF(Table1[[#This Row],[disputed]]=1,"Yes","No")</f>
        <v>No</v>
      </c>
      <c r="J1614">
        <v>0</v>
      </c>
      <c r="K1614" t="str">
        <f>IF(Table1[[#This Row],[disputed]]=0, "no dispute", IF(Table1[[#This Row],[dispute_loss]]=0, "won","lost"))</f>
        <v>no dispute</v>
      </c>
      <c r="L1614" s="1">
        <v>44258</v>
      </c>
      <c r="M1614">
        <v>13</v>
      </c>
      <c r="N1614">
        <v>0</v>
      </c>
    </row>
    <row r="1615" spans="1:14" x14ac:dyDescent="0.3">
      <c r="A1615" t="s">
        <v>11</v>
      </c>
      <c r="B1615" t="s">
        <v>38</v>
      </c>
      <c r="C1615" t="str">
        <f>VLOOKUP(Table1[[#This Row],[customer_ID]],'Company Names'!A:B,2,0)</f>
        <v>Willms, Yundt and Smitham</v>
      </c>
      <c r="D1615">
        <v>6505128561</v>
      </c>
      <c r="E1615" s="1">
        <v>44142</v>
      </c>
      <c r="F1615" s="1">
        <v>44172</v>
      </c>
      <c r="G1615">
        <v>1785</v>
      </c>
      <c r="H1615">
        <v>0</v>
      </c>
      <c r="I1615" t="str">
        <f>IF(Table1[[#This Row],[disputed]]=1,"Yes","No")</f>
        <v>No</v>
      </c>
      <c r="J1615">
        <v>0</v>
      </c>
      <c r="K1615" t="str">
        <f>IF(Table1[[#This Row],[disputed]]=0, "no dispute", IF(Table1[[#This Row],[dispute_loss]]=0, "won","lost"))</f>
        <v>no dispute</v>
      </c>
      <c r="L1615" s="1">
        <v>44167</v>
      </c>
      <c r="M1615">
        <v>25</v>
      </c>
      <c r="N1615">
        <v>0</v>
      </c>
    </row>
    <row r="1616" spans="1:14" x14ac:dyDescent="0.3">
      <c r="A1616" t="s">
        <v>13</v>
      </c>
      <c r="B1616" t="s">
        <v>84</v>
      </c>
      <c r="C1616" t="str">
        <f>VLOOKUP(Table1[[#This Row],[customer_ID]],'Company Names'!A:B,2,0)</f>
        <v>Schultz, Wiegand and Kling</v>
      </c>
      <c r="D1616">
        <v>6511784638</v>
      </c>
      <c r="E1616" s="1">
        <v>44295</v>
      </c>
      <c r="F1616" s="1">
        <v>44325</v>
      </c>
      <c r="G1616">
        <v>8153</v>
      </c>
      <c r="H1616">
        <v>0</v>
      </c>
      <c r="I1616" t="str">
        <f>IF(Table1[[#This Row],[disputed]]=1,"Yes","No")</f>
        <v>No</v>
      </c>
      <c r="J1616">
        <v>0</v>
      </c>
      <c r="K1616" t="str">
        <f>IF(Table1[[#This Row],[disputed]]=0, "no dispute", IF(Table1[[#This Row],[dispute_loss]]=0, "won","lost"))</f>
        <v>no dispute</v>
      </c>
      <c r="L1616" s="1">
        <v>44311</v>
      </c>
      <c r="M1616">
        <v>16</v>
      </c>
      <c r="N1616">
        <v>0</v>
      </c>
    </row>
    <row r="1617" spans="1:14" x14ac:dyDescent="0.3">
      <c r="A1617" t="s">
        <v>11</v>
      </c>
      <c r="B1617" t="s">
        <v>31</v>
      </c>
      <c r="C1617" t="str">
        <f>VLOOKUP(Table1[[#This Row],[customer_ID]],'Company Names'!A:B,2,0)</f>
        <v>McGlynn, Rutherford and Schiller</v>
      </c>
      <c r="D1617">
        <v>6520680737</v>
      </c>
      <c r="E1617" s="1">
        <v>44460</v>
      </c>
      <c r="F1617" s="1">
        <v>44490</v>
      </c>
      <c r="G1617">
        <v>8937</v>
      </c>
      <c r="H1617">
        <v>0</v>
      </c>
      <c r="I1617" t="str">
        <f>IF(Table1[[#This Row],[disputed]]=1,"Yes","No")</f>
        <v>No</v>
      </c>
      <c r="J1617">
        <v>0</v>
      </c>
      <c r="K1617" t="str">
        <f>IF(Table1[[#This Row],[disputed]]=0, "no dispute", IF(Table1[[#This Row],[dispute_loss]]=0, "won","lost"))</f>
        <v>no dispute</v>
      </c>
      <c r="L1617" s="1">
        <v>44467</v>
      </c>
      <c r="M1617">
        <v>7</v>
      </c>
      <c r="N1617">
        <v>0</v>
      </c>
    </row>
    <row r="1618" spans="1:14" x14ac:dyDescent="0.3">
      <c r="A1618" t="s">
        <v>11</v>
      </c>
      <c r="B1618" t="s">
        <v>110</v>
      </c>
      <c r="C1618" t="str">
        <f>VLOOKUP(Table1[[#This Row],[customer_ID]],'Company Names'!A:B,2,0)</f>
        <v>Hoppe, Rath and Stanton</v>
      </c>
      <c r="D1618">
        <v>6522487147</v>
      </c>
      <c r="E1618" s="1">
        <v>44097</v>
      </c>
      <c r="F1618" s="1">
        <v>44127</v>
      </c>
      <c r="G1618">
        <v>7315</v>
      </c>
      <c r="H1618">
        <v>0</v>
      </c>
      <c r="I1618" t="str">
        <f>IF(Table1[[#This Row],[disputed]]=1,"Yes","No")</f>
        <v>No</v>
      </c>
      <c r="J1618">
        <v>0</v>
      </c>
      <c r="K1618" t="str">
        <f>IF(Table1[[#This Row],[disputed]]=0, "no dispute", IF(Table1[[#This Row],[dispute_loss]]=0, "won","lost"))</f>
        <v>no dispute</v>
      </c>
      <c r="L1618" s="1">
        <v>44122</v>
      </c>
      <c r="M1618">
        <v>25</v>
      </c>
      <c r="N1618">
        <v>0</v>
      </c>
    </row>
    <row r="1619" spans="1:14" x14ac:dyDescent="0.3">
      <c r="A1619" t="s">
        <v>11</v>
      </c>
      <c r="B1619" t="s">
        <v>44</v>
      </c>
      <c r="C1619" t="str">
        <f>VLOOKUP(Table1[[#This Row],[customer_ID]],'Company Names'!A:B,2,0)</f>
        <v>Pacocha Inc</v>
      </c>
      <c r="D1619">
        <v>6525526692</v>
      </c>
      <c r="E1619" s="1">
        <v>44142</v>
      </c>
      <c r="F1619" s="1">
        <v>44172</v>
      </c>
      <c r="G1619">
        <v>6231</v>
      </c>
      <c r="H1619">
        <v>0</v>
      </c>
      <c r="I1619" t="str">
        <f>IF(Table1[[#This Row],[disputed]]=1,"Yes","No")</f>
        <v>No</v>
      </c>
      <c r="J1619">
        <v>0</v>
      </c>
      <c r="K1619" t="str">
        <f>IF(Table1[[#This Row],[disputed]]=0, "no dispute", IF(Table1[[#This Row],[dispute_loss]]=0, "won","lost"))</f>
        <v>no dispute</v>
      </c>
      <c r="L1619" s="1">
        <v>44163</v>
      </c>
      <c r="M1619">
        <v>21</v>
      </c>
      <c r="N1619">
        <v>0</v>
      </c>
    </row>
    <row r="1620" spans="1:14" x14ac:dyDescent="0.3">
      <c r="A1620" t="s">
        <v>11</v>
      </c>
      <c r="B1620" t="s">
        <v>15</v>
      </c>
      <c r="C1620" t="str">
        <f>VLOOKUP(Table1[[#This Row],[customer_ID]],'Company Names'!A:B,2,0)</f>
        <v>Spencer - Purdy</v>
      </c>
      <c r="D1620">
        <v>6528247418</v>
      </c>
      <c r="E1620" s="1">
        <v>44200</v>
      </c>
      <c r="F1620" s="1">
        <v>44230</v>
      </c>
      <c r="G1620">
        <v>8486</v>
      </c>
      <c r="H1620">
        <v>0</v>
      </c>
      <c r="I1620" t="str">
        <f>IF(Table1[[#This Row],[disputed]]=1,"Yes","No")</f>
        <v>No</v>
      </c>
      <c r="J1620">
        <v>0</v>
      </c>
      <c r="K1620" t="str">
        <f>IF(Table1[[#This Row],[disputed]]=0, "no dispute", IF(Table1[[#This Row],[dispute_loss]]=0, "won","lost"))</f>
        <v>no dispute</v>
      </c>
      <c r="L1620" s="1">
        <v>44204</v>
      </c>
      <c r="M1620">
        <v>4</v>
      </c>
      <c r="N1620">
        <v>0</v>
      </c>
    </row>
    <row r="1621" spans="1:14" x14ac:dyDescent="0.3">
      <c r="A1621" t="s">
        <v>17</v>
      </c>
      <c r="B1621" t="s">
        <v>37</v>
      </c>
      <c r="C1621" t="str">
        <f>VLOOKUP(Table1[[#This Row],[customer_ID]],'Company Names'!A:B,2,0)</f>
        <v>Morissette LLC</v>
      </c>
      <c r="D1621">
        <v>6530836489</v>
      </c>
      <c r="E1621" s="1">
        <v>44154</v>
      </c>
      <c r="F1621" s="1">
        <v>44184</v>
      </c>
      <c r="G1621">
        <v>5495</v>
      </c>
      <c r="H1621">
        <v>0</v>
      </c>
      <c r="I1621" t="str">
        <f>IF(Table1[[#This Row],[disputed]]=1,"Yes","No")</f>
        <v>No</v>
      </c>
      <c r="J1621">
        <v>0</v>
      </c>
      <c r="K1621" t="str">
        <f>IF(Table1[[#This Row],[disputed]]=0, "no dispute", IF(Table1[[#This Row],[dispute_loss]]=0, "won","lost"))</f>
        <v>no dispute</v>
      </c>
      <c r="L1621" s="1">
        <v>44170</v>
      </c>
      <c r="M1621">
        <v>16</v>
      </c>
      <c r="N1621">
        <v>0</v>
      </c>
    </row>
    <row r="1622" spans="1:14" x14ac:dyDescent="0.3">
      <c r="A1622" t="s">
        <v>11</v>
      </c>
      <c r="B1622" t="s">
        <v>91</v>
      </c>
      <c r="C1622" t="str">
        <f>VLOOKUP(Table1[[#This Row],[customer_ID]],'Company Names'!A:B,2,0)</f>
        <v>Boyle Group</v>
      </c>
      <c r="D1622">
        <v>6534753348</v>
      </c>
      <c r="E1622" s="1">
        <v>44418</v>
      </c>
      <c r="F1622" s="1">
        <v>44448</v>
      </c>
      <c r="G1622">
        <v>6061</v>
      </c>
      <c r="H1622">
        <v>0</v>
      </c>
      <c r="I1622" t="str">
        <f>IF(Table1[[#This Row],[disputed]]=1,"Yes","No")</f>
        <v>No</v>
      </c>
      <c r="J1622">
        <v>0</v>
      </c>
      <c r="K1622" t="str">
        <f>IF(Table1[[#This Row],[disputed]]=0, "no dispute", IF(Table1[[#This Row],[dispute_loss]]=0, "won","lost"))</f>
        <v>no dispute</v>
      </c>
      <c r="L1622" s="1">
        <v>44430</v>
      </c>
      <c r="M1622">
        <v>12</v>
      </c>
      <c r="N1622">
        <v>0</v>
      </c>
    </row>
    <row r="1623" spans="1:14" x14ac:dyDescent="0.3">
      <c r="A1623" t="s">
        <v>11</v>
      </c>
      <c r="B1623" t="s">
        <v>105</v>
      </c>
      <c r="C1623" t="str">
        <f>VLOOKUP(Table1[[#This Row],[customer_ID]],'Company Names'!A:B,2,0)</f>
        <v>Terry - Johns</v>
      </c>
      <c r="D1623">
        <v>6536896937</v>
      </c>
      <c r="E1623" s="1">
        <v>43929</v>
      </c>
      <c r="F1623" s="1">
        <v>43959</v>
      </c>
      <c r="G1623">
        <v>7428</v>
      </c>
      <c r="H1623">
        <v>0</v>
      </c>
      <c r="I1623" t="str">
        <f>IF(Table1[[#This Row],[disputed]]=1,"Yes","No")</f>
        <v>No</v>
      </c>
      <c r="J1623">
        <v>0</v>
      </c>
      <c r="K1623" t="str">
        <f>IF(Table1[[#This Row],[disputed]]=0, "no dispute", IF(Table1[[#This Row],[dispute_loss]]=0, "won","lost"))</f>
        <v>no dispute</v>
      </c>
      <c r="L1623" s="1">
        <v>43961</v>
      </c>
      <c r="M1623">
        <v>32</v>
      </c>
      <c r="N1623">
        <v>2</v>
      </c>
    </row>
    <row r="1624" spans="1:14" x14ac:dyDescent="0.3">
      <c r="A1624" t="s">
        <v>22</v>
      </c>
      <c r="B1624" t="s">
        <v>103</v>
      </c>
      <c r="C1624" t="str">
        <f>VLOOKUP(Table1[[#This Row],[customer_ID]],'Company Names'!A:B,2,0)</f>
        <v>Bernier - Mueller</v>
      </c>
      <c r="D1624">
        <v>6541040836</v>
      </c>
      <c r="E1624" s="1">
        <v>44067</v>
      </c>
      <c r="F1624" s="1">
        <v>44097</v>
      </c>
      <c r="G1624">
        <v>4620</v>
      </c>
      <c r="H1624">
        <v>0</v>
      </c>
      <c r="I1624" t="str">
        <f>IF(Table1[[#This Row],[disputed]]=1,"Yes","No")</f>
        <v>No</v>
      </c>
      <c r="J1624">
        <v>0</v>
      </c>
      <c r="K1624" t="str">
        <f>IF(Table1[[#This Row],[disputed]]=0, "no dispute", IF(Table1[[#This Row],[dispute_loss]]=0, "won","lost"))</f>
        <v>no dispute</v>
      </c>
      <c r="L1624" s="1">
        <v>44091</v>
      </c>
      <c r="M1624">
        <v>24</v>
      </c>
      <c r="N1624">
        <v>0</v>
      </c>
    </row>
    <row r="1625" spans="1:14" x14ac:dyDescent="0.3">
      <c r="A1625" t="s">
        <v>11</v>
      </c>
      <c r="B1625" t="s">
        <v>73</v>
      </c>
      <c r="C1625" t="str">
        <f>VLOOKUP(Table1[[#This Row],[customer_ID]],'Company Names'!A:B,2,0)</f>
        <v>Rau, Hodkiewicz and Bauch</v>
      </c>
      <c r="D1625">
        <v>6545436181</v>
      </c>
      <c r="E1625" s="1">
        <v>44401</v>
      </c>
      <c r="F1625" s="1">
        <v>44431</v>
      </c>
      <c r="G1625">
        <v>4804</v>
      </c>
      <c r="H1625">
        <v>0</v>
      </c>
      <c r="I1625" t="str">
        <f>IF(Table1[[#This Row],[disputed]]=1,"Yes","No")</f>
        <v>No</v>
      </c>
      <c r="J1625">
        <v>0</v>
      </c>
      <c r="K1625" t="str">
        <f>IF(Table1[[#This Row],[disputed]]=0, "no dispute", IF(Table1[[#This Row],[dispute_loss]]=0, "won","lost"))</f>
        <v>no dispute</v>
      </c>
      <c r="L1625" s="1">
        <v>44423</v>
      </c>
      <c r="M1625">
        <v>22</v>
      </c>
      <c r="N1625">
        <v>0</v>
      </c>
    </row>
    <row r="1626" spans="1:14" x14ac:dyDescent="0.3">
      <c r="A1626" t="s">
        <v>13</v>
      </c>
      <c r="B1626" t="s">
        <v>75</v>
      </c>
      <c r="C1626" t="str">
        <f>VLOOKUP(Table1[[#This Row],[customer_ID]],'Company Names'!A:B,2,0)</f>
        <v>Metz, Gottlieb and Effertz</v>
      </c>
      <c r="D1626">
        <v>2748256708</v>
      </c>
      <c r="E1626" s="1">
        <v>44280</v>
      </c>
      <c r="F1626" s="1">
        <v>44310</v>
      </c>
      <c r="G1626">
        <v>6432</v>
      </c>
      <c r="H1626">
        <v>1</v>
      </c>
      <c r="I1626" t="str">
        <f>IF(Table1[[#This Row],[disputed]]=1,"Yes","No")</f>
        <v>Yes</v>
      </c>
      <c r="J1626">
        <v>1</v>
      </c>
      <c r="K1626" t="str">
        <f>IF(Table1[[#This Row],[disputed]]=0, "no dispute", IF(Table1[[#This Row],[dispute_loss]]=0, "won","lost"))</f>
        <v>lost</v>
      </c>
      <c r="L1626" s="1">
        <v>44311</v>
      </c>
      <c r="M1626">
        <v>31</v>
      </c>
      <c r="N1626">
        <v>1</v>
      </c>
    </row>
    <row r="1627" spans="1:14" x14ac:dyDescent="0.3">
      <c r="A1627" t="s">
        <v>13</v>
      </c>
      <c r="B1627" t="s">
        <v>92</v>
      </c>
      <c r="C1627" t="str">
        <f>VLOOKUP(Table1[[#This Row],[customer_ID]],'Company Names'!A:B,2,0)</f>
        <v>Mueller and Sons</v>
      </c>
      <c r="D1627">
        <v>9858844250</v>
      </c>
      <c r="E1627" s="1">
        <v>44282</v>
      </c>
      <c r="F1627" s="1">
        <v>44312</v>
      </c>
      <c r="G1627">
        <v>12631</v>
      </c>
      <c r="H1627">
        <v>1</v>
      </c>
      <c r="I1627" t="str">
        <f>IF(Table1[[#This Row],[disputed]]=1,"Yes","No")</f>
        <v>Yes</v>
      </c>
      <c r="J1627">
        <v>1</v>
      </c>
      <c r="K1627" t="str">
        <f>IF(Table1[[#This Row],[disputed]]=0, "no dispute", IF(Table1[[#This Row],[dispute_loss]]=0, "won","lost"))</f>
        <v>lost</v>
      </c>
      <c r="L1627" s="1">
        <v>44322</v>
      </c>
      <c r="M1627">
        <v>40</v>
      </c>
      <c r="N1627">
        <v>10</v>
      </c>
    </row>
    <row r="1628" spans="1:14" x14ac:dyDescent="0.3">
      <c r="A1628" t="s">
        <v>13</v>
      </c>
      <c r="B1628" t="s">
        <v>92</v>
      </c>
      <c r="C1628" t="str">
        <f>VLOOKUP(Table1[[#This Row],[customer_ID]],'Company Names'!A:B,2,0)</f>
        <v>Mueller and Sons</v>
      </c>
      <c r="D1628">
        <v>7545656006</v>
      </c>
      <c r="E1628" s="1">
        <v>44283</v>
      </c>
      <c r="F1628" s="1">
        <v>44313</v>
      </c>
      <c r="G1628">
        <v>8373</v>
      </c>
      <c r="H1628">
        <v>1</v>
      </c>
      <c r="I1628" t="str">
        <f>IF(Table1[[#This Row],[disputed]]=1,"Yes","No")</f>
        <v>Yes</v>
      </c>
      <c r="J1628">
        <v>0</v>
      </c>
      <c r="K1628" t="str">
        <f>IF(Table1[[#This Row],[disputed]]=0, "no dispute", IF(Table1[[#This Row],[dispute_loss]]=0, "won","lost"))</f>
        <v>won</v>
      </c>
      <c r="L1628" s="1">
        <v>44322</v>
      </c>
      <c r="M1628">
        <v>39</v>
      </c>
      <c r="N1628">
        <v>9</v>
      </c>
    </row>
    <row r="1629" spans="1:14" x14ac:dyDescent="0.3">
      <c r="A1629" t="s">
        <v>20</v>
      </c>
      <c r="B1629" t="s">
        <v>90</v>
      </c>
      <c r="C1629" t="str">
        <f>VLOOKUP(Table1[[#This Row],[customer_ID]],'Company Names'!A:B,2,0)</f>
        <v>Bosco and Sons</v>
      </c>
      <c r="D1629">
        <v>6552135455</v>
      </c>
      <c r="E1629" s="1">
        <v>44398</v>
      </c>
      <c r="F1629" s="1">
        <v>44428</v>
      </c>
      <c r="G1629">
        <v>5688</v>
      </c>
      <c r="H1629">
        <v>1</v>
      </c>
      <c r="I1629" t="str">
        <f>IF(Table1[[#This Row],[disputed]]=1,"Yes","No")</f>
        <v>Yes</v>
      </c>
      <c r="J1629">
        <v>0</v>
      </c>
      <c r="K1629" t="str">
        <f>IF(Table1[[#This Row],[disputed]]=0, "no dispute", IF(Table1[[#This Row],[dispute_loss]]=0, "won","lost"))</f>
        <v>won</v>
      </c>
      <c r="L1629" s="1">
        <v>44435</v>
      </c>
      <c r="M1629">
        <v>37</v>
      </c>
      <c r="N1629">
        <v>7</v>
      </c>
    </row>
    <row r="1630" spans="1:14" x14ac:dyDescent="0.3">
      <c r="A1630" t="s">
        <v>13</v>
      </c>
      <c r="B1630" t="s">
        <v>14</v>
      </c>
      <c r="C1630" t="str">
        <f>VLOOKUP(Table1[[#This Row],[customer_ID]],'Company Names'!A:B,2,0)</f>
        <v>Bogisich and Sons</v>
      </c>
      <c r="D1630">
        <v>97717897</v>
      </c>
      <c r="E1630" s="1">
        <v>44286</v>
      </c>
      <c r="F1630" s="1">
        <v>44316</v>
      </c>
      <c r="G1630">
        <v>7093</v>
      </c>
      <c r="H1630">
        <v>1</v>
      </c>
      <c r="I1630" t="str">
        <f>IF(Table1[[#This Row],[disputed]]=1,"Yes","No")</f>
        <v>Yes</v>
      </c>
      <c r="J1630">
        <v>0</v>
      </c>
      <c r="K1630" t="str">
        <f>IF(Table1[[#This Row],[disputed]]=0, "no dispute", IF(Table1[[#This Row],[dispute_loss]]=0, "won","lost"))</f>
        <v>won</v>
      </c>
      <c r="L1630" s="1">
        <v>44341</v>
      </c>
      <c r="M1630">
        <v>55</v>
      </c>
      <c r="N1630">
        <v>25</v>
      </c>
    </row>
    <row r="1631" spans="1:14" x14ac:dyDescent="0.3">
      <c r="A1631" t="s">
        <v>20</v>
      </c>
      <c r="B1631" t="s">
        <v>21</v>
      </c>
      <c r="C1631" t="str">
        <f>VLOOKUP(Table1[[#This Row],[customer_ID]],'Company Names'!A:B,2,0)</f>
        <v>Turner and Sons</v>
      </c>
      <c r="D1631">
        <v>6555357057</v>
      </c>
      <c r="E1631" s="1">
        <v>44083</v>
      </c>
      <c r="F1631" s="1">
        <v>44113</v>
      </c>
      <c r="G1631">
        <v>10279</v>
      </c>
      <c r="H1631">
        <v>0</v>
      </c>
      <c r="I1631" t="str">
        <f>IF(Table1[[#This Row],[disputed]]=1,"Yes","No")</f>
        <v>No</v>
      </c>
      <c r="J1631">
        <v>0</v>
      </c>
      <c r="K1631" t="str">
        <f>IF(Table1[[#This Row],[disputed]]=0, "no dispute", IF(Table1[[#This Row],[dispute_loss]]=0, "won","lost"))</f>
        <v>no dispute</v>
      </c>
      <c r="L1631" s="1">
        <v>44127</v>
      </c>
      <c r="M1631">
        <v>44</v>
      </c>
      <c r="N1631">
        <v>14</v>
      </c>
    </row>
    <row r="1632" spans="1:14" x14ac:dyDescent="0.3">
      <c r="A1632" t="s">
        <v>20</v>
      </c>
      <c r="B1632" t="s">
        <v>43</v>
      </c>
      <c r="C1632" t="str">
        <f>VLOOKUP(Table1[[#This Row],[customer_ID]],'Company Names'!A:B,2,0)</f>
        <v>Spinka, Bogisich and Pouros</v>
      </c>
      <c r="D1632">
        <v>6556553111</v>
      </c>
      <c r="E1632" s="1">
        <v>44255</v>
      </c>
      <c r="F1632" s="1">
        <v>44285</v>
      </c>
      <c r="G1632">
        <v>3613</v>
      </c>
      <c r="H1632">
        <v>0</v>
      </c>
      <c r="I1632" t="str">
        <f>IF(Table1[[#This Row],[disputed]]=1,"Yes","No")</f>
        <v>No</v>
      </c>
      <c r="J1632">
        <v>0</v>
      </c>
      <c r="K1632" t="str">
        <f>IF(Table1[[#This Row],[disputed]]=0, "no dispute", IF(Table1[[#This Row],[dispute_loss]]=0, "won","lost"))</f>
        <v>no dispute</v>
      </c>
      <c r="L1632" s="1">
        <v>44258</v>
      </c>
      <c r="M1632">
        <v>3</v>
      </c>
      <c r="N1632">
        <v>0</v>
      </c>
    </row>
    <row r="1633" spans="1:14" x14ac:dyDescent="0.3">
      <c r="A1633" t="s">
        <v>20</v>
      </c>
      <c r="B1633" t="s">
        <v>113</v>
      </c>
      <c r="C1633" t="str">
        <f>VLOOKUP(Table1[[#This Row],[customer_ID]],'Company Names'!A:B,2,0)</f>
        <v>Ryan and Sons</v>
      </c>
      <c r="D1633">
        <v>6556605926</v>
      </c>
      <c r="E1633" s="1">
        <v>44187</v>
      </c>
      <c r="F1633" s="1">
        <v>44217</v>
      </c>
      <c r="G1633">
        <v>5082</v>
      </c>
      <c r="H1633">
        <v>0</v>
      </c>
      <c r="I1633" t="str">
        <f>IF(Table1[[#This Row],[disputed]]=1,"Yes","No")</f>
        <v>No</v>
      </c>
      <c r="J1633">
        <v>0</v>
      </c>
      <c r="K1633" t="str">
        <f>IF(Table1[[#This Row],[disputed]]=0, "no dispute", IF(Table1[[#This Row],[dispute_loss]]=0, "won","lost"))</f>
        <v>no dispute</v>
      </c>
      <c r="L1633" s="1">
        <v>44205</v>
      </c>
      <c r="M1633">
        <v>18</v>
      </c>
      <c r="N1633">
        <v>0</v>
      </c>
    </row>
    <row r="1634" spans="1:14" x14ac:dyDescent="0.3">
      <c r="A1634" t="s">
        <v>13</v>
      </c>
      <c r="B1634" t="s">
        <v>32</v>
      </c>
      <c r="C1634" t="str">
        <f>VLOOKUP(Table1[[#This Row],[customer_ID]],'Company Names'!A:B,2,0)</f>
        <v>Nolan Group</v>
      </c>
      <c r="D1634">
        <v>6559779926</v>
      </c>
      <c r="E1634" s="1">
        <v>44453</v>
      </c>
      <c r="F1634" s="1">
        <v>44483</v>
      </c>
      <c r="G1634">
        <v>6675</v>
      </c>
      <c r="H1634">
        <v>0</v>
      </c>
      <c r="I1634" t="str">
        <f>IF(Table1[[#This Row],[disputed]]=1,"Yes","No")</f>
        <v>No</v>
      </c>
      <c r="J1634">
        <v>0</v>
      </c>
      <c r="K1634" t="str">
        <f>IF(Table1[[#This Row],[disputed]]=0, "no dispute", IF(Table1[[#This Row],[dispute_loss]]=0, "won","lost"))</f>
        <v>no dispute</v>
      </c>
      <c r="L1634" s="1">
        <v>44474</v>
      </c>
      <c r="M1634">
        <v>21</v>
      </c>
      <c r="N1634">
        <v>0</v>
      </c>
    </row>
    <row r="1635" spans="1:14" x14ac:dyDescent="0.3">
      <c r="A1635" t="s">
        <v>22</v>
      </c>
      <c r="B1635" t="s">
        <v>36</v>
      </c>
      <c r="C1635" t="str">
        <f>VLOOKUP(Table1[[#This Row],[customer_ID]],'Company Names'!A:B,2,0)</f>
        <v>Sawayn - Johnson</v>
      </c>
      <c r="D1635">
        <v>6569769457</v>
      </c>
      <c r="E1635" s="1">
        <v>44381</v>
      </c>
      <c r="F1635" s="1">
        <v>44411</v>
      </c>
      <c r="G1635">
        <v>5512</v>
      </c>
      <c r="H1635">
        <v>0</v>
      </c>
      <c r="I1635" t="str">
        <f>IF(Table1[[#This Row],[disputed]]=1,"Yes","No")</f>
        <v>No</v>
      </c>
      <c r="J1635">
        <v>0</v>
      </c>
      <c r="K1635" t="str">
        <f>IF(Table1[[#This Row],[disputed]]=0, "no dispute", IF(Table1[[#This Row],[dispute_loss]]=0, "won","lost"))</f>
        <v>no dispute</v>
      </c>
      <c r="L1635" s="1">
        <v>44410</v>
      </c>
      <c r="M1635">
        <v>29</v>
      </c>
      <c r="N1635">
        <v>0</v>
      </c>
    </row>
    <row r="1636" spans="1:14" x14ac:dyDescent="0.3">
      <c r="A1636" t="s">
        <v>22</v>
      </c>
      <c r="B1636" t="s">
        <v>78</v>
      </c>
      <c r="C1636" t="str">
        <f>VLOOKUP(Table1[[#This Row],[customer_ID]],'Company Names'!A:B,2,0)</f>
        <v>Muller, Gaylord and Pollich</v>
      </c>
      <c r="D1636">
        <v>6571920928</v>
      </c>
      <c r="E1636" s="1">
        <v>44431</v>
      </c>
      <c r="F1636" s="1">
        <v>44461</v>
      </c>
      <c r="G1636">
        <v>4763</v>
      </c>
      <c r="H1636">
        <v>0</v>
      </c>
      <c r="I1636" t="str">
        <f>IF(Table1[[#This Row],[disputed]]=1,"Yes","No")</f>
        <v>No</v>
      </c>
      <c r="J1636">
        <v>0</v>
      </c>
      <c r="K1636" t="str">
        <f>IF(Table1[[#This Row],[disputed]]=0, "no dispute", IF(Table1[[#This Row],[dispute_loss]]=0, "won","lost"))</f>
        <v>no dispute</v>
      </c>
      <c r="L1636" s="1">
        <v>44456</v>
      </c>
      <c r="M1636">
        <v>25</v>
      </c>
      <c r="N1636">
        <v>0</v>
      </c>
    </row>
    <row r="1637" spans="1:14" x14ac:dyDescent="0.3">
      <c r="A1637" t="s">
        <v>17</v>
      </c>
      <c r="B1637" t="s">
        <v>37</v>
      </c>
      <c r="C1637" t="str">
        <f>VLOOKUP(Table1[[#This Row],[customer_ID]],'Company Names'!A:B,2,0)</f>
        <v>Morissette LLC</v>
      </c>
      <c r="D1637">
        <v>6578598443</v>
      </c>
      <c r="E1637" s="1">
        <v>44276</v>
      </c>
      <c r="F1637" s="1">
        <v>44306</v>
      </c>
      <c r="G1637">
        <v>5433</v>
      </c>
      <c r="H1637">
        <v>0</v>
      </c>
      <c r="I1637" t="str">
        <f>IF(Table1[[#This Row],[disputed]]=1,"Yes","No")</f>
        <v>No</v>
      </c>
      <c r="J1637">
        <v>0</v>
      </c>
      <c r="K1637" t="str">
        <f>IF(Table1[[#This Row],[disputed]]=0, "no dispute", IF(Table1[[#This Row],[dispute_loss]]=0, "won","lost"))</f>
        <v>no dispute</v>
      </c>
      <c r="L1637" s="1">
        <v>44295</v>
      </c>
      <c r="M1637">
        <v>19</v>
      </c>
      <c r="N1637">
        <v>0</v>
      </c>
    </row>
    <row r="1638" spans="1:14" x14ac:dyDescent="0.3">
      <c r="A1638" t="s">
        <v>11</v>
      </c>
      <c r="B1638" t="s">
        <v>12</v>
      </c>
      <c r="C1638" t="str">
        <f>VLOOKUP(Table1[[#This Row],[customer_ID]],'Company Names'!A:B,2,0)</f>
        <v>Morissette - Bernier</v>
      </c>
      <c r="D1638">
        <v>6579967070</v>
      </c>
      <c r="E1638" s="1">
        <v>44506</v>
      </c>
      <c r="F1638" s="1">
        <v>44536</v>
      </c>
      <c r="G1638">
        <v>5956</v>
      </c>
      <c r="H1638">
        <v>0</v>
      </c>
      <c r="I1638" t="str">
        <f>IF(Table1[[#This Row],[disputed]]=1,"Yes","No")</f>
        <v>No</v>
      </c>
      <c r="J1638">
        <v>0</v>
      </c>
      <c r="K1638" t="str">
        <f>IF(Table1[[#This Row],[disputed]]=0, "no dispute", IF(Table1[[#This Row],[dispute_loss]]=0, "won","lost"))</f>
        <v>no dispute</v>
      </c>
      <c r="L1638" s="1">
        <v>44517</v>
      </c>
      <c r="M1638">
        <v>11</v>
      </c>
      <c r="N1638">
        <v>0</v>
      </c>
    </row>
    <row r="1639" spans="1:14" x14ac:dyDescent="0.3">
      <c r="A1639" t="s">
        <v>13</v>
      </c>
      <c r="B1639" t="s">
        <v>32</v>
      </c>
      <c r="C1639" t="str">
        <f>VLOOKUP(Table1[[#This Row],[customer_ID]],'Company Names'!A:B,2,0)</f>
        <v>Nolan Group</v>
      </c>
      <c r="D1639">
        <v>3865457806</v>
      </c>
      <c r="E1639" s="1">
        <v>44289</v>
      </c>
      <c r="F1639" s="1">
        <v>44319</v>
      </c>
      <c r="G1639">
        <v>9034</v>
      </c>
      <c r="H1639">
        <v>1</v>
      </c>
      <c r="I1639" t="str">
        <f>IF(Table1[[#This Row],[disputed]]=1,"Yes","No")</f>
        <v>Yes</v>
      </c>
      <c r="J1639">
        <v>0</v>
      </c>
      <c r="K1639" t="str">
        <f>IF(Table1[[#This Row],[disputed]]=0, "no dispute", IF(Table1[[#This Row],[dispute_loss]]=0, "won","lost"))</f>
        <v>won</v>
      </c>
      <c r="L1639" s="1">
        <v>44335</v>
      </c>
      <c r="M1639">
        <v>46</v>
      </c>
      <c r="N1639">
        <v>16</v>
      </c>
    </row>
    <row r="1640" spans="1:14" x14ac:dyDescent="0.3">
      <c r="A1640" t="s">
        <v>13</v>
      </c>
      <c r="B1640" t="s">
        <v>92</v>
      </c>
      <c r="C1640" t="str">
        <f>VLOOKUP(Table1[[#This Row],[customer_ID]],'Company Names'!A:B,2,0)</f>
        <v>Mueller and Sons</v>
      </c>
      <c r="D1640">
        <v>6590705536</v>
      </c>
      <c r="E1640" s="1">
        <v>44278</v>
      </c>
      <c r="F1640" s="1">
        <v>44308</v>
      </c>
      <c r="G1640">
        <v>5954</v>
      </c>
      <c r="H1640">
        <v>0</v>
      </c>
      <c r="I1640" t="str">
        <f>IF(Table1[[#This Row],[disputed]]=1,"Yes","No")</f>
        <v>No</v>
      </c>
      <c r="J1640">
        <v>0</v>
      </c>
      <c r="K1640" t="str">
        <f>IF(Table1[[#This Row],[disputed]]=0, "no dispute", IF(Table1[[#This Row],[dispute_loss]]=0, "won","lost"))</f>
        <v>no dispute</v>
      </c>
      <c r="L1640" s="1">
        <v>44297</v>
      </c>
      <c r="M1640">
        <v>19</v>
      </c>
      <c r="N1640">
        <v>0</v>
      </c>
    </row>
    <row r="1641" spans="1:14" x14ac:dyDescent="0.3">
      <c r="A1641" t="s">
        <v>20</v>
      </c>
      <c r="B1641" t="s">
        <v>90</v>
      </c>
      <c r="C1641" t="str">
        <f>VLOOKUP(Table1[[#This Row],[customer_ID]],'Company Names'!A:B,2,0)</f>
        <v>Bosco and Sons</v>
      </c>
      <c r="D1641">
        <v>6595838571</v>
      </c>
      <c r="E1641" s="1">
        <v>44504</v>
      </c>
      <c r="F1641" s="1">
        <v>44534</v>
      </c>
      <c r="G1641">
        <v>4088</v>
      </c>
      <c r="H1641">
        <v>0</v>
      </c>
      <c r="I1641" t="str">
        <f>IF(Table1[[#This Row],[disputed]]=1,"Yes","No")</f>
        <v>No</v>
      </c>
      <c r="J1641">
        <v>0</v>
      </c>
      <c r="K1641" t="str">
        <f>IF(Table1[[#This Row],[disputed]]=0, "no dispute", IF(Table1[[#This Row],[dispute_loss]]=0, "won","lost"))</f>
        <v>no dispute</v>
      </c>
      <c r="L1641" s="1">
        <v>44527</v>
      </c>
      <c r="M1641">
        <v>23</v>
      </c>
      <c r="N1641">
        <v>0</v>
      </c>
    </row>
    <row r="1642" spans="1:14" x14ac:dyDescent="0.3">
      <c r="A1642" t="s">
        <v>11</v>
      </c>
      <c r="B1642" t="s">
        <v>64</v>
      </c>
      <c r="C1642" t="str">
        <f>VLOOKUP(Table1[[#This Row],[customer_ID]],'Company Names'!A:B,2,0)</f>
        <v>Weber - Lindgren</v>
      </c>
      <c r="D1642">
        <v>6604379824</v>
      </c>
      <c r="E1642" s="1">
        <v>44340</v>
      </c>
      <c r="F1642" s="1">
        <v>44370</v>
      </c>
      <c r="G1642">
        <v>6184</v>
      </c>
      <c r="H1642">
        <v>0</v>
      </c>
      <c r="I1642" t="str">
        <f>IF(Table1[[#This Row],[disputed]]=1,"Yes","No")</f>
        <v>No</v>
      </c>
      <c r="J1642">
        <v>0</v>
      </c>
      <c r="K1642" t="str">
        <f>IF(Table1[[#This Row],[disputed]]=0, "no dispute", IF(Table1[[#This Row],[dispute_loss]]=0, "won","lost"))</f>
        <v>no dispute</v>
      </c>
      <c r="L1642" s="1">
        <v>44353</v>
      </c>
      <c r="M1642">
        <v>13</v>
      </c>
      <c r="N1642">
        <v>0</v>
      </c>
    </row>
    <row r="1643" spans="1:14" x14ac:dyDescent="0.3">
      <c r="A1643" t="s">
        <v>13</v>
      </c>
      <c r="B1643" t="s">
        <v>74</v>
      </c>
      <c r="C1643" t="str">
        <f>VLOOKUP(Table1[[#This Row],[customer_ID]],'Company Names'!A:B,2,0)</f>
        <v>Ankunding - Rempel</v>
      </c>
      <c r="D1643">
        <v>6969986224</v>
      </c>
      <c r="E1643" s="1">
        <v>44297</v>
      </c>
      <c r="F1643" s="1">
        <v>44327</v>
      </c>
      <c r="G1643">
        <v>5908</v>
      </c>
      <c r="H1643">
        <v>1</v>
      </c>
      <c r="I1643" t="str">
        <f>IF(Table1[[#This Row],[disputed]]=1,"Yes","No")</f>
        <v>Yes</v>
      </c>
      <c r="J1643">
        <v>1</v>
      </c>
      <c r="K1643" t="str">
        <f>IF(Table1[[#This Row],[disputed]]=0, "no dispute", IF(Table1[[#This Row],[dispute_loss]]=0, "won","lost"))</f>
        <v>lost</v>
      </c>
      <c r="L1643" s="1">
        <v>44335</v>
      </c>
      <c r="M1643">
        <v>38</v>
      </c>
      <c r="N1643">
        <v>8</v>
      </c>
    </row>
    <row r="1644" spans="1:14" x14ac:dyDescent="0.3">
      <c r="A1644" t="s">
        <v>22</v>
      </c>
      <c r="B1644" t="s">
        <v>26</v>
      </c>
      <c r="C1644" t="str">
        <f>VLOOKUP(Table1[[#This Row],[customer_ID]],'Company Names'!A:B,2,0)</f>
        <v>Medhurst, Runolfsdottir and Kris</v>
      </c>
      <c r="D1644">
        <v>6609044576</v>
      </c>
      <c r="E1644" s="1">
        <v>44020</v>
      </c>
      <c r="F1644" s="1">
        <v>44050</v>
      </c>
      <c r="G1644">
        <v>4748</v>
      </c>
      <c r="H1644">
        <v>0</v>
      </c>
      <c r="I1644" t="str">
        <f>IF(Table1[[#This Row],[disputed]]=1,"Yes","No")</f>
        <v>No</v>
      </c>
      <c r="J1644">
        <v>0</v>
      </c>
      <c r="K1644" t="str">
        <f>IF(Table1[[#This Row],[disputed]]=0, "no dispute", IF(Table1[[#This Row],[dispute_loss]]=0, "won","lost"))</f>
        <v>no dispute</v>
      </c>
      <c r="L1644" s="1">
        <v>44044</v>
      </c>
      <c r="M1644">
        <v>24</v>
      </c>
      <c r="N1644">
        <v>0</v>
      </c>
    </row>
    <row r="1645" spans="1:14" x14ac:dyDescent="0.3">
      <c r="A1645" t="s">
        <v>11</v>
      </c>
      <c r="B1645" t="s">
        <v>79</v>
      </c>
      <c r="C1645" t="str">
        <f>VLOOKUP(Table1[[#This Row],[customer_ID]],'Company Names'!A:B,2,0)</f>
        <v>Sauer - Parisian</v>
      </c>
      <c r="D1645">
        <v>6610467625</v>
      </c>
      <c r="E1645" s="1">
        <v>43862</v>
      </c>
      <c r="F1645" s="1">
        <v>43892</v>
      </c>
      <c r="G1645">
        <v>8413</v>
      </c>
      <c r="H1645">
        <v>0</v>
      </c>
      <c r="I1645" t="str">
        <f>IF(Table1[[#This Row],[disputed]]=1,"Yes","No")</f>
        <v>No</v>
      </c>
      <c r="J1645">
        <v>0</v>
      </c>
      <c r="K1645" t="str">
        <f>IF(Table1[[#This Row],[disputed]]=0, "no dispute", IF(Table1[[#This Row],[dispute_loss]]=0, "won","lost"))</f>
        <v>no dispute</v>
      </c>
      <c r="L1645" s="1">
        <v>43880</v>
      </c>
      <c r="M1645">
        <v>18</v>
      </c>
      <c r="N1645">
        <v>0</v>
      </c>
    </row>
    <row r="1646" spans="1:14" x14ac:dyDescent="0.3">
      <c r="A1646" t="s">
        <v>17</v>
      </c>
      <c r="B1646" t="s">
        <v>42</v>
      </c>
      <c r="C1646" t="str">
        <f>VLOOKUP(Table1[[#This Row],[customer_ID]],'Company Names'!A:B,2,0)</f>
        <v>Ortiz - Schiller</v>
      </c>
      <c r="D1646">
        <v>6612036759</v>
      </c>
      <c r="E1646" s="1">
        <v>43983</v>
      </c>
      <c r="F1646" s="1">
        <v>44013</v>
      </c>
      <c r="G1646">
        <v>3427</v>
      </c>
      <c r="H1646">
        <v>0</v>
      </c>
      <c r="I1646" t="str">
        <f>IF(Table1[[#This Row],[disputed]]=1,"Yes","No")</f>
        <v>No</v>
      </c>
      <c r="J1646">
        <v>0</v>
      </c>
      <c r="K1646" t="str">
        <f>IF(Table1[[#This Row],[disputed]]=0, "no dispute", IF(Table1[[#This Row],[dispute_loss]]=0, "won","lost"))</f>
        <v>no dispute</v>
      </c>
      <c r="L1646" s="1">
        <v>44013</v>
      </c>
      <c r="M1646">
        <v>30</v>
      </c>
      <c r="N1646">
        <v>0</v>
      </c>
    </row>
    <row r="1647" spans="1:14" x14ac:dyDescent="0.3">
      <c r="A1647" t="s">
        <v>20</v>
      </c>
      <c r="B1647" t="s">
        <v>21</v>
      </c>
      <c r="C1647" t="str">
        <f>VLOOKUP(Table1[[#This Row],[customer_ID]],'Company Names'!A:B,2,0)</f>
        <v>Turner and Sons</v>
      </c>
      <c r="D1647">
        <v>6612984395</v>
      </c>
      <c r="E1647" s="1">
        <v>43912</v>
      </c>
      <c r="F1647" s="1">
        <v>43942</v>
      </c>
      <c r="G1647">
        <v>6410</v>
      </c>
      <c r="H1647">
        <v>0</v>
      </c>
      <c r="I1647" t="str">
        <f>IF(Table1[[#This Row],[disputed]]=1,"Yes","No")</f>
        <v>No</v>
      </c>
      <c r="J1647">
        <v>0</v>
      </c>
      <c r="K1647" t="str">
        <f>IF(Table1[[#This Row],[disputed]]=0, "no dispute", IF(Table1[[#This Row],[dispute_loss]]=0, "won","lost"))</f>
        <v>no dispute</v>
      </c>
      <c r="L1647" s="1">
        <v>43947</v>
      </c>
      <c r="M1647">
        <v>35</v>
      </c>
      <c r="N1647">
        <v>5</v>
      </c>
    </row>
    <row r="1648" spans="1:14" x14ac:dyDescent="0.3">
      <c r="A1648" t="s">
        <v>22</v>
      </c>
      <c r="B1648" t="s">
        <v>26</v>
      </c>
      <c r="C1648" t="str">
        <f>VLOOKUP(Table1[[#This Row],[customer_ID]],'Company Names'!A:B,2,0)</f>
        <v>Medhurst, Runolfsdottir and Kris</v>
      </c>
      <c r="D1648">
        <v>6614325540</v>
      </c>
      <c r="E1648" s="1">
        <v>44275</v>
      </c>
      <c r="F1648" s="1">
        <v>44305</v>
      </c>
      <c r="G1648">
        <v>6332</v>
      </c>
      <c r="H1648">
        <v>1</v>
      </c>
      <c r="I1648" t="str">
        <f>IF(Table1[[#This Row],[disputed]]=1,"Yes","No")</f>
        <v>Yes</v>
      </c>
      <c r="J1648">
        <v>0</v>
      </c>
      <c r="K1648" t="str">
        <f>IF(Table1[[#This Row],[disputed]]=0, "no dispute", IF(Table1[[#This Row],[dispute_loss]]=0, "won","lost"))</f>
        <v>won</v>
      </c>
      <c r="L1648" s="1">
        <v>44301</v>
      </c>
      <c r="M1648">
        <v>26</v>
      </c>
      <c r="N1648">
        <v>0</v>
      </c>
    </row>
    <row r="1649" spans="1:14" x14ac:dyDescent="0.3">
      <c r="A1649" t="s">
        <v>17</v>
      </c>
      <c r="B1649" t="s">
        <v>30</v>
      </c>
      <c r="C1649" t="str">
        <f>VLOOKUP(Table1[[#This Row],[customer_ID]],'Company Names'!A:B,2,0)</f>
        <v>Jacobi - Nolan</v>
      </c>
      <c r="D1649">
        <v>6624530768</v>
      </c>
      <c r="E1649" s="1">
        <v>44060</v>
      </c>
      <c r="F1649" s="1">
        <v>44090</v>
      </c>
      <c r="G1649">
        <v>5522</v>
      </c>
      <c r="H1649">
        <v>1</v>
      </c>
      <c r="I1649" t="str">
        <f>IF(Table1[[#This Row],[disputed]]=1,"Yes","No")</f>
        <v>Yes</v>
      </c>
      <c r="J1649">
        <v>0</v>
      </c>
      <c r="K1649" t="str">
        <f>IF(Table1[[#This Row],[disputed]]=0, "no dispute", IF(Table1[[#This Row],[dispute_loss]]=0, "won","lost"))</f>
        <v>won</v>
      </c>
      <c r="L1649" s="1">
        <v>44088</v>
      </c>
      <c r="M1649">
        <v>28</v>
      </c>
      <c r="N1649">
        <v>0</v>
      </c>
    </row>
    <row r="1650" spans="1:14" x14ac:dyDescent="0.3">
      <c r="A1650" t="s">
        <v>11</v>
      </c>
      <c r="B1650" t="s">
        <v>15</v>
      </c>
      <c r="C1650" t="str">
        <f>VLOOKUP(Table1[[#This Row],[customer_ID]],'Company Names'!A:B,2,0)</f>
        <v>Spencer - Purdy</v>
      </c>
      <c r="D1650">
        <v>6626163507</v>
      </c>
      <c r="E1650" s="1">
        <v>43872</v>
      </c>
      <c r="F1650" s="1">
        <v>43902</v>
      </c>
      <c r="G1650">
        <v>6487</v>
      </c>
      <c r="H1650">
        <v>0</v>
      </c>
      <c r="I1650" t="str">
        <f>IF(Table1[[#This Row],[disputed]]=1,"Yes","No")</f>
        <v>No</v>
      </c>
      <c r="J1650">
        <v>0</v>
      </c>
      <c r="K1650" t="str">
        <f>IF(Table1[[#This Row],[disputed]]=0, "no dispute", IF(Table1[[#This Row],[dispute_loss]]=0, "won","lost"))</f>
        <v>no dispute</v>
      </c>
      <c r="L1650" s="1">
        <v>43875</v>
      </c>
      <c r="M1650">
        <v>3</v>
      </c>
      <c r="N1650">
        <v>0</v>
      </c>
    </row>
    <row r="1651" spans="1:14" x14ac:dyDescent="0.3">
      <c r="A1651" t="s">
        <v>20</v>
      </c>
      <c r="B1651" t="s">
        <v>43</v>
      </c>
      <c r="C1651" t="str">
        <f>VLOOKUP(Table1[[#This Row],[customer_ID]],'Company Names'!A:B,2,0)</f>
        <v>Spinka, Bogisich and Pouros</v>
      </c>
      <c r="D1651">
        <v>6630363984</v>
      </c>
      <c r="E1651" s="1">
        <v>44122</v>
      </c>
      <c r="F1651" s="1">
        <v>44152</v>
      </c>
      <c r="G1651">
        <v>5368</v>
      </c>
      <c r="H1651">
        <v>0</v>
      </c>
      <c r="I1651" t="str">
        <f>IF(Table1[[#This Row],[disputed]]=1,"Yes","No")</f>
        <v>No</v>
      </c>
      <c r="J1651">
        <v>0</v>
      </c>
      <c r="K1651" t="str">
        <f>IF(Table1[[#This Row],[disputed]]=0, "no dispute", IF(Table1[[#This Row],[dispute_loss]]=0, "won","lost"))</f>
        <v>no dispute</v>
      </c>
      <c r="L1651" s="1">
        <v>44132</v>
      </c>
      <c r="M1651">
        <v>10</v>
      </c>
      <c r="N1651">
        <v>0</v>
      </c>
    </row>
    <row r="1652" spans="1:14" x14ac:dyDescent="0.3">
      <c r="A1652" t="s">
        <v>11</v>
      </c>
      <c r="B1652" t="s">
        <v>115</v>
      </c>
      <c r="C1652" t="str">
        <f>VLOOKUP(Table1[[#This Row],[customer_ID]],'Company Names'!A:B,2,0)</f>
        <v>Ritchie, Lesch and Conroy</v>
      </c>
      <c r="D1652">
        <v>6637423646</v>
      </c>
      <c r="E1652" s="1">
        <v>44341</v>
      </c>
      <c r="F1652" s="1">
        <v>44371</v>
      </c>
      <c r="G1652">
        <v>5359</v>
      </c>
      <c r="H1652">
        <v>0</v>
      </c>
      <c r="I1652" t="str">
        <f>IF(Table1[[#This Row],[disputed]]=1,"Yes","No")</f>
        <v>No</v>
      </c>
      <c r="J1652">
        <v>0</v>
      </c>
      <c r="K1652" t="str">
        <f>IF(Table1[[#This Row],[disputed]]=0, "no dispute", IF(Table1[[#This Row],[dispute_loss]]=0, "won","lost"))</f>
        <v>no dispute</v>
      </c>
      <c r="L1652" s="1">
        <v>44349</v>
      </c>
      <c r="M1652">
        <v>8</v>
      </c>
      <c r="N1652">
        <v>0</v>
      </c>
    </row>
    <row r="1653" spans="1:14" x14ac:dyDescent="0.3">
      <c r="A1653" t="s">
        <v>11</v>
      </c>
      <c r="B1653" t="s">
        <v>31</v>
      </c>
      <c r="C1653" t="str">
        <f>VLOOKUP(Table1[[#This Row],[customer_ID]],'Company Names'!A:B,2,0)</f>
        <v>McGlynn, Rutherford and Schiller</v>
      </c>
      <c r="D1653">
        <v>6639236295</v>
      </c>
      <c r="E1653" s="1">
        <v>44230</v>
      </c>
      <c r="F1653" s="1">
        <v>44260</v>
      </c>
      <c r="G1653">
        <v>6075</v>
      </c>
      <c r="H1653">
        <v>0</v>
      </c>
      <c r="I1653" t="str">
        <f>IF(Table1[[#This Row],[disputed]]=1,"Yes","No")</f>
        <v>No</v>
      </c>
      <c r="J1653">
        <v>0</v>
      </c>
      <c r="K1653" t="str">
        <f>IF(Table1[[#This Row],[disputed]]=0, "no dispute", IF(Table1[[#This Row],[dispute_loss]]=0, "won","lost"))</f>
        <v>no dispute</v>
      </c>
      <c r="L1653" s="1">
        <v>44240</v>
      </c>
      <c r="M1653">
        <v>10</v>
      </c>
      <c r="N1653">
        <v>0</v>
      </c>
    </row>
    <row r="1654" spans="1:14" x14ac:dyDescent="0.3">
      <c r="A1654" t="s">
        <v>22</v>
      </c>
      <c r="B1654" t="s">
        <v>65</v>
      </c>
      <c r="C1654" t="str">
        <f>VLOOKUP(Table1[[#This Row],[customer_ID]],'Company Names'!A:B,2,0)</f>
        <v>Leuschke, Hermann and Zieme</v>
      </c>
      <c r="D1654">
        <v>6640953472</v>
      </c>
      <c r="E1654" s="1">
        <v>44453</v>
      </c>
      <c r="F1654" s="1">
        <v>44483</v>
      </c>
      <c r="G1654">
        <v>5588</v>
      </c>
      <c r="H1654">
        <v>0</v>
      </c>
      <c r="I1654" t="str">
        <f>IF(Table1[[#This Row],[disputed]]=1,"Yes","No")</f>
        <v>No</v>
      </c>
      <c r="J1654">
        <v>0</v>
      </c>
      <c r="K1654" t="str">
        <f>IF(Table1[[#This Row],[disputed]]=0, "no dispute", IF(Table1[[#This Row],[dispute_loss]]=0, "won","lost"))</f>
        <v>no dispute</v>
      </c>
      <c r="L1654" s="1">
        <v>44470</v>
      </c>
      <c r="M1654">
        <v>17</v>
      </c>
      <c r="N1654">
        <v>0</v>
      </c>
    </row>
    <row r="1655" spans="1:14" x14ac:dyDescent="0.3">
      <c r="A1655" t="s">
        <v>13</v>
      </c>
      <c r="B1655" t="s">
        <v>51</v>
      </c>
      <c r="C1655" t="str">
        <f>VLOOKUP(Table1[[#This Row],[customer_ID]],'Company Names'!A:B,2,0)</f>
        <v>Kilback Inc</v>
      </c>
      <c r="D1655">
        <v>6655280733</v>
      </c>
      <c r="E1655" s="1">
        <v>44212</v>
      </c>
      <c r="F1655" s="1">
        <v>44242</v>
      </c>
      <c r="G1655">
        <v>7075</v>
      </c>
      <c r="H1655">
        <v>0</v>
      </c>
      <c r="I1655" t="str">
        <f>IF(Table1[[#This Row],[disputed]]=1,"Yes","No")</f>
        <v>No</v>
      </c>
      <c r="J1655">
        <v>0</v>
      </c>
      <c r="K1655" t="str">
        <f>IF(Table1[[#This Row],[disputed]]=0, "no dispute", IF(Table1[[#This Row],[dispute_loss]]=0, "won","lost"))</f>
        <v>no dispute</v>
      </c>
      <c r="L1655" s="1">
        <v>44233</v>
      </c>
      <c r="M1655">
        <v>21</v>
      </c>
      <c r="N1655">
        <v>0</v>
      </c>
    </row>
    <row r="1656" spans="1:14" x14ac:dyDescent="0.3">
      <c r="A1656" t="s">
        <v>22</v>
      </c>
      <c r="B1656" t="s">
        <v>58</v>
      </c>
      <c r="C1656" t="str">
        <f>VLOOKUP(Table1[[#This Row],[customer_ID]],'Company Names'!A:B,2,0)</f>
        <v>Bashirian Inc</v>
      </c>
      <c r="D1656">
        <v>6656581289</v>
      </c>
      <c r="E1656" s="1">
        <v>44149</v>
      </c>
      <c r="F1656" s="1">
        <v>44179</v>
      </c>
      <c r="G1656">
        <v>6003</v>
      </c>
      <c r="H1656">
        <v>0</v>
      </c>
      <c r="I1656" t="str">
        <f>IF(Table1[[#This Row],[disputed]]=1,"Yes","No")</f>
        <v>No</v>
      </c>
      <c r="J1656">
        <v>0</v>
      </c>
      <c r="K1656" t="str">
        <f>IF(Table1[[#This Row],[disputed]]=0, "no dispute", IF(Table1[[#This Row],[dispute_loss]]=0, "won","lost"))</f>
        <v>no dispute</v>
      </c>
      <c r="L1656" s="1">
        <v>44177</v>
      </c>
      <c r="M1656">
        <v>28</v>
      </c>
      <c r="N1656">
        <v>0</v>
      </c>
    </row>
    <row r="1657" spans="1:14" x14ac:dyDescent="0.3">
      <c r="A1657" t="s">
        <v>17</v>
      </c>
      <c r="B1657" t="s">
        <v>34</v>
      </c>
      <c r="C1657" t="str">
        <f>VLOOKUP(Table1[[#This Row],[customer_ID]],'Company Names'!A:B,2,0)</f>
        <v>Rosenbaum LLC</v>
      </c>
      <c r="D1657">
        <v>6659854030</v>
      </c>
      <c r="E1657" s="1">
        <v>43865</v>
      </c>
      <c r="F1657" s="1">
        <v>43895</v>
      </c>
      <c r="G1657">
        <v>7504</v>
      </c>
      <c r="H1657">
        <v>0</v>
      </c>
      <c r="I1657" t="str">
        <f>IF(Table1[[#This Row],[disputed]]=1,"Yes","No")</f>
        <v>No</v>
      </c>
      <c r="J1657">
        <v>0</v>
      </c>
      <c r="K1657" t="str">
        <f>IF(Table1[[#This Row],[disputed]]=0, "no dispute", IF(Table1[[#This Row],[dispute_loss]]=0, "won","lost"))</f>
        <v>no dispute</v>
      </c>
      <c r="L1657" s="1">
        <v>43897</v>
      </c>
      <c r="M1657">
        <v>32</v>
      </c>
      <c r="N1657">
        <v>2</v>
      </c>
    </row>
    <row r="1658" spans="1:14" x14ac:dyDescent="0.3">
      <c r="A1658" t="s">
        <v>22</v>
      </c>
      <c r="B1658" t="s">
        <v>53</v>
      </c>
      <c r="C1658" t="str">
        <f>VLOOKUP(Table1[[#This Row],[customer_ID]],'Company Names'!A:B,2,0)</f>
        <v>Balistreri - Barrows</v>
      </c>
      <c r="D1658">
        <v>6662053878</v>
      </c>
      <c r="E1658" s="1">
        <v>44460</v>
      </c>
      <c r="F1658" s="1">
        <v>44490</v>
      </c>
      <c r="G1658">
        <v>6147</v>
      </c>
      <c r="H1658">
        <v>0</v>
      </c>
      <c r="I1658" t="str">
        <f>IF(Table1[[#This Row],[disputed]]=1,"Yes","No")</f>
        <v>No</v>
      </c>
      <c r="J1658">
        <v>0</v>
      </c>
      <c r="K1658" t="str">
        <f>IF(Table1[[#This Row],[disputed]]=0, "no dispute", IF(Table1[[#This Row],[dispute_loss]]=0, "won","lost"))</f>
        <v>no dispute</v>
      </c>
      <c r="L1658" s="1">
        <v>44490</v>
      </c>
      <c r="M1658">
        <v>30</v>
      </c>
      <c r="N1658">
        <v>0</v>
      </c>
    </row>
    <row r="1659" spans="1:14" x14ac:dyDescent="0.3">
      <c r="A1659" t="s">
        <v>13</v>
      </c>
      <c r="B1659" t="s">
        <v>29</v>
      </c>
      <c r="C1659" t="str">
        <f>VLOOKUP(Table1[[#This Row],[customer_ID]],'Company Names'!A:B,2,0)</f>
        <v>O'Conner - Botsford</v>
      </c>
      <c r="D1659">
        <v>1463367901</v>
      </c>
      <c r="E1659" s="1">
        <v>44300</v>
      </c>
      <c r="F1659" s="1">
        <v>44330</v>
      </c>
      <c r="G1659">
        <v>4560</v>
      </c>
      <c r="H1659">
        <v>1</v>
      </c>
      <c r="I1659" t="str">
        <f>IF(Table1[[#This Row],[disputed]]=1,"Yes","No")</f>
        <v>Yes</v>
      </c>
      <c r="J1659">
        <v>1</v>
      </c>
      <c r="K1659" t="str">
        <f>IF(Table1[[#This Row],[disputed]]=0, "no dispute", IF(Table1[[#This Row],[dispute_loss]]=0, "won","lost"))</f>
        <v>lost</v>
      </c>
      <c r="L1659" s="1">
        <v>44355</v>
      </c>
      <c r="M1659">
        <v>55</v>
      </c>
      <c r="N1659">
        <v>25</v>
      </c>
    </row>
    <row r="1660" spans="1:14" x14ac:dyDescent="0.3">
      <c r="A1660" t="s">
        <v>22</v>
      </c>
      <c r="B1660" t="s">
        <v>88</v>
      </c>
      <c r="C1660" t="str">
        <f>VLOOKUP(Table1[[#This Row],[customer_ID]],'Company Names'!A:B,2,0)</f>
        <v>Rohan - Carroll</v>
      </c>
      <c r="D1660">
        <v>6674900941</v>
      </c>
      <c r="E1660" s="1">
        <v>44489</v>
      </c>
      <c r="F1660" s="1">
        <v>44519</v>
      </c>
      <c r="G1660">
        <v>4607</v>
      </c>
      <c r="H1660">
        <v>0</v>
      </c>
      <c r="I1660" t="str">
        <f>IF(Table1[[#This Row],[disputed]]=1,"Yes","No")</f>
        <v>No</v>
      </c>
      <c r="J1660">
        <v>0</v>
      </c>
      <c r="K1660" t="str">
        <f>IF(Table1[[#This Row],[disputed]]=0, "no dispute", IF(Table1[[#This Row],[dispute_loss]]=0, "won","lost"))</f>
        <v>no dispute</v>
      </c>
      <c r="L1660" s="1">
        <v>44510</v>
      </c>
      <c r="M1660">
        <v>21</v>
      </c>
      <c r="N1660">
        <v>0</v>
      </c>
    </row>
    <row r="1661" spans="1:14" x14ac:dyDescent="0.3">
      <c r="A1661" t="s">
        <v>17</v>
      </c>
      <c r="B1661" t="s">
        <v>34</v>
      </c>
      <c r="C1661" t="str">
        <f>VLOOKUP(Table1[[#This Row],[customer_ID]],'Company Names'!A:B,2,0)</f>
        <v>Rosenbaum LLC</v>
      </c>
      <c r="D1661">
        <v>6678784921</v>
      </c>
      <c r="E1661" s="1">
        <v>44123</v>
      </c>
      <c r="F1661" s="1">
        <v>44153</v>
      </c>
      <c r="G1661">
        <v>7437</v>
      </c>
      <c r="H1661">
        <v>0</v>
      </c>
      <c r="I1661" t="str">
        <f>IF(Table1[[#This Row],[disputed]]=1,"Yes","No")</f>
        <v>No</v>
      </c>
      <c r="J1661">
        <v>0</v>
      </c>
      <c r="K1661" t="str">
        <f>IF(Table1[[#This Row],[disputed]]=0, "no dispute", IF(Table1[[#This Row],[dispute_loss]]=0, "won","lost"))</f>
        <v>no dispute</v>
      </c>
      <c r="L1661" s="1">
        <v>44150</v>
      </c>
      <c r="M1661">
        <v>27</v>
      </c>
      <c r="N1661">
        <v>0</v>
      </c>
    </row>
    <row r="1662" spans="1:14" x14ac:dyDescent="0.3">
      <c r="A1662" t="s">
        <v>22</v>
      </c>
      <c r="B1662" t="s">
        <v>24</v>
      </c>
      <c r="C1662" t="str">
        <f>VLOOKUP(Table1[[#This Row],[customer_ID]],'Company Names'!A:B,2,0)</f>
        <v>Turcotte, Wolff and Lynch</v>
      </c>
      <c r="D1662">
        <v>6681774550</v>
      </c>
      <c r="E1662" s="1">
        <v>44314</v>
      </c>
      <c r="F1662" s="1">
        <v>44344</v>
      </c>
      <c r="G1662">
        <v>6723</v>
      </c>
      <c r="H1662">
        <v>0</v>
      </c>
      <c r="I1662" t="str">
        <f>IF(Table1[[#This Row],[disputed]]=1,"Yes","No")</f>
        <v>No</v>
      </c>
      <c r="J1662">
        <v>0</v>
      </c>
      <c r="K1662" t="str">
        <f>IF(Table1[[#This Row],[disputed]]=0, "no dispute", IF(Table1[[#This Row],[dispute_loss]]=0, "won","lost"))</f>
        <v>no dispute</v>
      </c>
      <c r="L1662" s="1">
        <v>44339</v>
      </c>
      <c r="M1662">
        <v>25</v>
      </c>
      <c r="N1662">
        <v>0</v>
      </c>
    </row>
    <row r="1663" spans="1:14" x14ac:dyDescent="0.3">
      <c r="A1663" t="s">
        <v>22</v>
      </c>
      <c r="B1663" t="s">
        <v>23</v>
      </c>
      <c r="C1663" t="str">
        <f>VLOOKUP(Table1[[#This Row],[customer_ID]],'Company Names'!A:B,2,0)</f>
        <v>Kub, McLaughlin and Renner</v>
      </c>
      <c r="D1663">
        <v>6685297571</v>
      </c>
      <c r="E1663" s="1">
        <v>44345</v>
      </c>
      <c r="F1663" s="1">
        <v>44375</v>
      </c>
      <c r="G1663">
        <v>10106</v>
      </c>
      <c r="H1663">
        <v>1</v>
      </c>
      <c r="I1663" t="str">
        <f>IF(Table1[[#This Row],[disputed]]=1,"Yes","No")</f>
        <v>Yes</v>
      </c>
      <c r="J1663">
        <v>0</v>
      </c>
      <c r="K1663" t="str">
        <f>IF(Table1[[#This Row],[disputed]]=0, "no dispute", IF(Table1[[#This Row],[dispute_loss]]=0, "won","lost"))</f>
        <v>won</v>
      </c>
      <c r="L1663" s="1">
        <v>44402</v>
      </c>
      <c r="M1663">
        <v>57</v>
      </c>
      <c r="N1663">
        <v>27</v>
      </c>
    </row>
    <row r="1664" spans="1:14" x14ac:dyDescent="0.3">
      <c r="A1664" t="s">
        <v>17</v>
      </c>
      <c r="B1664" t="s">
        <v>28</v>
      </c>
      <c r="C1664" t="str">
        <f>VLOOKUP(Table1[[#This Row],[customer_ID]],'Company Names'!A:B,2,0)</f>
        <v>Halvorson and Sons</v>
      </c>
      <c r="D1664">
        <v>6685760751</v>
      </c>
      <c r="E1664" s="1">
        <v>44436</v>
      </c>
      <c r="F1664" s="1">
        <v>44466</v>
      </c>
      <c r="G1664">
        <v>7119</v>
      </c>
      <c r="H1664">
        <v>1</v>
      </c>
      <c r="I1664" t="str">
        <f>IF(Table1[[#This Row],[disputed]]=1,"Yes","No")</f>
        <v>Yes</v>
      </c>
      <c r="J1664">
        <v>0</v>
      </c>
      <c r="K1664" t="str">
        <f>IF(Table1[[#This Row],[disputed]]=0, "no dispute", IF(Table1[[#This Row],[dispute_loss]]=0, "won","lost"))</f>
        <v>won</v>
      </c>
      <c r="L1664" s="1">
        <v>44464</v>
      </c>
      <c r="M1664">
        <v>28</v>
      </c>
      <c r="N1664">
        <v>0</v>
      </c>
    </row>
    <row r="1665" spans="1:14" x14ac:dyDescent="0.3">
      <c r="A1665" t="s">
        <v>22</v>
      </c>
      <c r="B1665" t="s">
        <v>36</v>
      </c>
      <c r="C1665" t="str">
        <f>VLOOKUP(Table1[[#This Row],[customer_ID]],'Company Names'!A:B,2,0)</f>
        <v>Sawayn - Johnson</v>
      </c>
      <c r="D1665">
        <v>6687811896</v>
      </c>
      <c r="E1665" s="1">
        <v>44353</v>
      </c>
      <c r="F1665" s="1">
        <v>44383</v>
      </c>
      <c r="G1665">
        <v>6374</v>
      </c>
      <c r="H1665">
        <v>0</v>
      </c>
      <c r="I1665" t="str">
        <f>IF(Table1[[#This Row],[disputed]]=1,"Yes","No")</f>
        <v>No</v>
      </c>
      <c r="J1665">
        <v>0</v>
      </c>
      <c r="K1665" t="str">
        <f>IF(Table1[[#This Row],[disputed]]=0, "no dispute", IF(Table1[[#This Row],[dispute_loss]]=0, "won","lost"))</f>
        <v>no dispute</v>
      </c>
      <c r="L1665" s="1">
        <v>44402</v>
      </c>
      <c r="M1665">
        <v>49</v>
      </c>
      <c r="N1665">
        <v>19</v>
      </c>
    </row>
    <row r="1666" spans="1:14" x14ac:dyDescent="0.3">
      <c r="A1666" t="s">
        <v>20</v>
      </c>
      <c r="B1666" t="s">
        <v>63</v>
      </c>
      <c r="C1666" t="str">
        <f>VLOOKUP(Table1[[#This Row],[customer_ID]],'Company Names'!A:B,2,0)</f>
        <v>Hauck - Hodkiewicz</v>
      </c>
      <c r="D1666">
        <v>6689193712</v>
      </c>
      <c r="E1666" s="1">
        <v>43872</v>
      </c>
      <c r="F1666" s="1">
        <v>43902</v>
      </c>
      <c r="G1666">
        <v>2722</v>
      </c>
      <c r="H1666">
        <v>0</v>
      </c>
      <c r="I1666" t="str">
        <f>IF(Table1[[#This Row],[disputed]]=1,"Yes","No")</f>
        <v>No</v>
      </c>
      <c r="J1666">
        <v>0</v>
      </c>
      <c r="K1666" t="str">
        <f>IF(Table1[[#This Row],[disputed]]=0, "no dispute", IF(Table1[[#This Row],[dispute_loss]]=0, "won","lost"))</f>
        <v>no dispute</v>
      </c>
      <c r="L1666" s="1">
        <v>43905</v>
      </c>
      <c r="M1666">
        <v>33</v>
      </c>
      <c r="N1666">
        <v>3</v>
      </c>
    </row>
    <row r="1667" spans="1:14" x14ac:dyDescent="0.3">
      <c r="A1667" t="s">
        <v>22</v>
      </c>
      <c r="B1667" t="s">
        <v>78</v>
      </c>
      <c r="C1667" t="str">
        <f>VLOOKUP(Table1[[#This Row],[customer_ID]],'Company Names'!A:B,2,0)</f>
        <v>Muller, Gaylord and Pollich</v>
      </c>
      <c r="D1667">
        <v>6712328426</v>
      </c>
      <c r="E1667" s="1">
        <v>44093</v>
      </c>
      <c r="F1667" s="1">
        <v>44123</v>
      </c>
      <c r="G1667">
        <v>3362</v>
      </c>
      <c r="H1667">
        <v>0</v>
      </c>
      <c r="I1667" t="str">
        <f>IF(Table1[[#This Row],[disputed]]=1,"Yes","No")</f>
        <v>No</v>
      </c>
      <c r="J1667">
        <v>0</v>
      </c>
      <c r="K1667" t="str">
        <f>IF(Table1[[#This Row],[disputed]]=0, "no dispute", IF(Table1[[#This Row],[dispute_loss]]=0, "won","lost"))</f>
        <v>no dispute</v>
      </c>
      <c r="L1667" s="1">
        <v>44114</v>
      </c>
      <c r="M1667">
        <v>21</v>
      </c>
      <c r="N1667">
        <v>0</v>
      </c>
    </row>
    <row r="1668" spans="1:14" x14ac:dyDescent="0.3">
      <c r="A1668" t="s">
        <v>20</v>
      </c>
      <c r="B1668" t="s">
        <v>25</v>
      </c>
      <c r="C1668" t="str">
        <f>VLOOKUP(Table1[[#This Row],[customer_ID]],'Company Names'!A:B,2,0)</f>
        <v>Homenick - Tromp</v>
      </c>
      <c r="D1668">
        <v>6712873885</v>
      </c>
      <c r="E1668" s="1">
        <v>43906</v>
      </c>
      <c r="F1668" s="1">
        <v>43936</v>
      </c>
      <c r="G1668">
        <v>3375</v>
      </c>
      <c r="H1668">
        <v>0</v>
      </c>
      <c r="I1668" t="str">
        <f>IF(Table1[[#This Row],[disputed]]=1,"Yes","No")</f>
        <v>No</v>
      </c>
      <c r="J1668">
        <v>0</v>
      </c>
      <c r="K1668" t="str">
        <f>IF(Table1[[#This Row],[disputed]]=0, "no dispute", IF(Table1[[#This Row],[dispute_loss]]=0, "won","lost"))</f>
        <v>no dispute</v>
      </c>
      <c r="L1668" s="1">
        <v>43936</v>
      </c>
      <c r="M1668">
        <v>30</v>
      </c>
      <c r="N1668">
        <v>0</v>
      </c>
    </row>
    <row r="1669" spans="1:14" x14ac:dyDescent="0.3">
      <c r="A1669" t="s">
        <v>11</v>
      </c>
      <c r="B1669" t="s">
        <v>39</v>
      </c>
      <c r="C1669" t="str">
        <f>VLOOKUP(Table1[[#This Row],[customer_ID]],'Company Names'!A:B,2,0)</f>
        <v>Schmitt Inc</v>
      </c>
      <c r="D1669">
        <v>6713223940</v>
      </c>
      <c r="E1669" s="1">
        <v>44017</v>
      </c>
      <c r="F1669" s="1">
        <v>44047</v>
      </c>
      <c r="G1669">
        <v>5553</v>
      </c>
      <c r="H1669">
        <v>0</v>
      </c>
      <c r="I1669" t="str">
        <f>IF(Table1[[#This Row],[disputed]]=1,"Yes","No")</f>
        <v>No</v>
      </c>
      <c r="J1669">
        <v>0</v>
      </c>
      <c r="K1669" t="str">
        <f>IF(Table1[[#This Row],[disputed]]=0, "no dispute", IF(Table1[[#This Row],[dispute_loss]]=0, "won","lost"))</f>
        <v>no dispute</v>
      </c>
      <c r="L1669" s="1">
        <v>44042</v>
      </c>
      <c r="M1669">
        <v>25</v>
      </c>
      <c r="N1669">
        <v>0</v>
      </c>
    </row>
    <row r="1670" spans="1:14" x14ac:dyDescent="0.3">
      <c r="A1670" t="s">
        <v>22</v>
      </c>
      <c r="B1670" t="s">
        <v>36</v>
      </c>
      <c r="C1670" t="str">
        <f>VLOOKUP(Table1[[#This Row],[customer_ID]],'Company Names'!A:B,2,0)</f>
        <v>Sawayn - Johnson</v>
      </c>
      <c r="D1670">
        <v>6714694728</v>
      </c>
      <c r="E1670" s="1">
        <v>44140</v>
      </c>
      <c r="F1670" s="1">
        <v>44170</v>
      </c>
      <c r="G1670">
        <v>4161</v>
      </c>
      <c r="H1670">
        <v>1</v>
      </c>
      <c r="I1670" t="str">
        <f>IF(Table1[[#This Row],[disputed]]=1,"Yes","No")</f>
        <v>Yes</v>
      </c>
      <c r="J1670">
        <v>0</v>
      </c>
      <c r="K1670" t="str">
        <f>IF(Table1[[#This Row],[disputed]]=0, "no dispute", IF(Table1[[#This Row],[dispute_loss]]=0, "won","lost"))</f>
        <v>won</v>
      </c>
      <c r="L1670" s="1">
        <v>44195</v>
      </c>
      <c r="M1670">
        <v>55</v>
      </c>
      <c r="N1670">
        <v>25</v>
      </c>
    </row>
    <row r="1671" spans="1:14" x14ac:dyDescent="0.3">
      <c r="A1671" t="s">
        <v>22</v>
      </c>
      <c r="B1671" t="s">
        <v>78</v>
      </c>
      <c r="C1671" t="str">
        <f>VLOOKUP(Table1[[#This Row],[customer_ID]],'Company Names'!A:B,2,0)</f>
        <v>Muller, Gaylord and Pollich</v>
      </c>
      <c r="D1671">
        <v>6719635094</v>
      </c>
      <c r="E1671" s="1">
        <v>44249</v>
      </c>
      <c r="F1671" s="1">
        <v>44279</v>
      </c>
      <c r="G1671">
        <v>4956</v>
      </c>
      <c r="H1671">
        <v>0</v>
      </c>
      <c r="I1671" t="str">
        <f>IF(Table1[[#This Row],[disputed]]=1,"Yes","No")</f>
        <v>No</v>
      </c>
      <c r="J1671">
        <v>0</v>
      </c>
      <c r="K1671" t="str">
        <f>IF(Table1[[#This Row],[disputed]]=0, "no dispute", IF(Table1[[#This Row],[dispute_loss]]=0, "won","lost"))</f>
        <v>no dispute</v>
      </c>
      <c r="L1671" s="1">
        <v>44277</v>
      </c>
      <c r="M1671">
        <v>28</v>
      </c>
      <c r="N1671">
        <v>0</v>
      </c>
    </row>
    <row r="1672" spans="1:14" x14ac:dyDescent="0.3">
      <c r="A1672" t="s">
        <v>17</v>
      </c>
      <c r="B1672" t="s">
        <v>112</v>
      </c>
      <c r="C1672" t="str">
        <f>VLOOKUP(Table1[[#This Row],[customer_ID]],'Company Names'!A:B,2,0)</f>
        <v>Grant, Kessler and Kassulke</v>
      </c>
      <c r="D1672">
        <v>6723004451</v>
      </c>
      <c r="E1672" s="1">
        <v>43972</v>
      </c>
      <c r="F1672" s="1">
        <v>44002</v>
      </c>
      <c r="G1672">
        <v>6020</v>
      </c>
      <c r="H1672">
        <v>0</v>
      </c>
      <c r="I1672" t="str">
        <f>IF(Table1[[#This Row],[disputed]]=1,"Yes","No")</f>
        <v>No</v>
      </c>
      <c r="J1672">
        <v>0</v>
      </c>
      <c r="K1672" t="str">
        <f>IF(Table1[[#This Row],[disputed]]=0, "no dispute", IF(Table1[[#This Row],[dispute_loss]]=0, "won","lost"))</f>
        <v>no dispute</v>
      </c>
      <c r="L1672" s="1">
        <v>44002</v>
      </c>
      <c r="M1672">
        <v>30</v>
      </c>
      <c r="N1672">
        <v>0</v>
      </c>
    </row>
    <row r="1673" spans="1:14" x14ac:dyDescent="0.3">
      <c r="A1673" t="s">
        <v>20</v>
      </c>
      <c r="B1673" t="s">
        <v>25</v>
      </c>
      <c r="C1673" t="str">
        <f>VLOOKUP(Table1[[#This Row],[customer_ID]],'Company Names'!A:B,2,0)</f>
        <v>Homenick - Tromp</v>
      </c>
      <c r="D1673">
        <v>6726677387</v>
      </c>
      <c r="E1673" s="1">
        <v>44458</v>
      </c>
      <c r="F1673" s="1">
        <v>44488</v>
      </c>
      <c r="G1673">
        <v>5016</v>
      </c>
      <c r="H1673">
        <v>0</v>
      </c>
      <c r="I1673" t="str">
        <f>IF(Table1[[#This Row],[disputed]]=1,"Yes","No")</f>
        <v>No</v>
      </c>
      <c r="J1673">
        <v>0</v>
      </c>
      <c r="K1673" t="str">
        <f>IF(Table1[[#This Row],[disputed]]=0, "no dispute", IF(Table1[[#This Row],[dispute_loss]]=0, "won","lost"))</f>
        <v>no dispute</v>
      </c>
      <c r="L1673" s="1">
        <v>44493</v>
      </c>
      <c r="M1673">
        <v>35</v>
      </c>
      <c r="N1673">
        <v>5</v>
      </c>
    </row>
    <row r="1674" spans="1:14" x14ac:dyDescent="0.3">
      <c r="A1674" t="s">
        <v>11</v>
      </c>
      <c r="B1674" t="s">
        <v>76</v>
      </c>
      <c r="C1674" t="str">
        <f>VLOOKUP(Table1[[#This Row],[customer_ID]],'Company Names'!A:B,2,0)</f>
        <v>Graham, D'Amore and Tromp</v>
      </c>
      <c r="D1674">
        <v>6727591183</v>
      </c>
      <c r="E1674" s="1">
        <v>44178</v>
      </c>
      <c r="F1674" s="1">
        <v>44208</v>
      </c>
      <c r="G1674">
        <v>7300</v>
      </c>
      <c r="H1674">
        <v>0</v>
      </c>
      <c r="I1674" t="str">
        <f>IF(Table1[[#This Row],[disputed]]=1,"Yes","No")</f>
        <v>No</v>
      </c>
      <c r="J1674">
        <v>0</v>
      </c>
      <c r="K1674" t="str">
        <f>IF(Table1[[#This Row],[disputed]]=0, "no dispute", IF(Table1[[#This Row],[dispute_loss]]=0, "won","lost"))</f>
        <v>no dispute</v>
      </c>
      <c r="L1674" s="1">
        <v>44200</v>
      </c>
      <c r="M1674">
        <v>22</v>
      </c>
      <c r="N1674">
        <v>0</v>
      </c>
    </row>
    <row r="1675" spans="1:14" x14ac:dyDescent="0.3">
      <c r="A1675" t="s">
        <v>11</v>
      </c>
      <c r="B1675" t="s">
        <v>57</v>
      </c>
      <c r="C1675" t="str">
        <f>VLOOKUP(Table1[[#This Row],[customer_ID]],'Company Names'!A:B,2,0)</f>
        <v>Koch LLC</v>
      </c>
      <c r="D1675">
        <v>6732317450</v>
      </c>
      <c r="E1675" s="1">
        <v>44492</v>
      </c>
      <c r="F1675" s="1">
        <v>44522</v>
      </c>
      <c r="G1675">
        <v>6204</v>
      </c>
      <c r="H1675">
        <v>0</v>
      </c>
      <c r="I1675" t="str">
        <f>IF(Table1[[#This Row],[disputed]]=1,"Yes","No")</f>
        <v>No</v>
      </c>
      <c r="J1675">
        <v>0</v>
      </c>
      <c r="K1675" t="str">
        <f>IF(Table1[[#This Row],[disputed]]=0, "no dispute", IF(Table1[[#This Row],[dispute_loss]]=0, "won","lost"))</f>
        <v>no dispute</v>
      </c>
      <c r="L1675" s="1">
        <v>44536</v>
      </c>
      <c r="M1675">
        <v>44</v>
      </c>
      <c r="N1675">
        <v>14</v>
      </c>
    </row>
    <row r="1676" spans="1:14" x14ac:dyDescent="0.3">
      <c r="A1676" t="s">
        <v>13</v>
      </c>
      <c r="B1676" t="s">
        <v>27</v>
      </c>
      <c r="C1676" t="str">
        <f>VLOOKUP(Table1[[#This Row],[customer_ID]],'Company Names'!A:B,2,0)</f>
        <v>Ryan Inc</v>
      </c>
      <c r="D1676">
        <v>3515319067</v>
      </c>
      <c r="E1676" s="1">
        <v>44302</v>
      </c>
      <c r="F1676" s="1">
        <v>44332</v>
      </c>
      <c r="G1676">
        <v>8874</v>
      </c>
      <c r="H1676">
        <v>1</v>
      </c>
      <c r="I1676" t="str">
        <f>IF(Table1[[#This Row],[disputed]]=1,"Yes","No")</f>
        <v>Yes</v>
      </c>
      <c r="J1676">
        <v>1</v>
      </c>
      <c r="K1676" t="str">
        <f>IF(Table1[[#This Row],[disputed]]=0, "no dispute", IF(Table1[[#This Row],[dispute_loss]]=0, "won","lost"))</f>
        <v>lost</v>
      </c>
      <c r="L1676" s="1">
        <v>44322</v>
      </c>
      <c r="M1676">
        <v>20</v>
      </c>
      <c r="N1676">
        <v>0</v>
      </c>
    </row>
    <row r="1677" spans="1:14" x14ac:dyDescent="0.3">
      <c r="A1677" t="s">
        <v>17</v>
      </c>
      <c r="B1677" t="s">
        <v>42</v>
      </c>
      <c r="C1677" t="str">
        <f>VLOOKUP(Table1[[#This Row],[customer_ID]],'Company Names'!A:B,2,0)</f>
        <v>Ortiz - Schiller</v>
      </c>
      <c r="D1677">
        <v>6734044490</v>
      </c>
      <c r="E1677" s="1">
        <v>44382</v>
      </c>
      <c r="F1677" s="1">
        <v>44412</v>
      </c>
      <c r="G1677">
        <v>1315</v>
      </c>
      <c r="H1677">
        <v>0</v>
      </c>
      <c r="I1677" t="str">
        <f>IF(Table1[[#This Row],[disputed]]=1,"Yes","No")</f>
        <v>No</v>
      </c>
      <c r="J1677">
        <v>0</v>
      </c>
      <c r="K1677" t="str">
        <f>IF(Table1[[#This Row],[disputed]]=0, "no dispute", IF(Table1[[#This Row],[dispute_loss]]=0, "won","lost"))</f>
        <v>no dispute</v>
      </c>
      <c r="L1677" s="1">
        <v>44409</v>
      </c>
      <c r="M1677">
        <v>27</v>
      </c>
      <c r="N1677">
        <v>0</v>
      </c>
    </row>
    <row r="1678" spans="1:14" x14ac:dyDescent="0.3">
      <c r="A1678" t="s">
        <v>13</v>
      </c>
      <c r="B1678" t="s">
        <v>92</v>
      </c>
      <c r="C1678" t="str">
        <f>VLOOKUP(Table1[[#This Row],[customer_ID]],'Company Names'!A:B,2,0)</f>
        <v>Mueller and Sons</v>
      </c>
      <c r="D1678">
        <v>4865860838</v>
      </c>
      <c r="E1678" s="1">
        <v>44302</v>
      </c>
      <c r="F1678" s="1">
        <v>44332</v>
      </c>
      <c r="G1678">
        <v>5257</v>
      </c>
      <c r="H1678">
        <v>1</v>
      </c>
      <c r="I1678" t="str">
        <f>IF(Table1[[#This Row],[disputed]]=1,"Yes","No")</f>
        <v>Yes</v>
      </c>
      <c r="J1678">
        <v>0</v>
      </c>
      <c r="K1678" t="str">
        <f>IF(Table1[[#This Row],[disputed]]=0, "no dispute", IF(Table1[[#This Row],[dispute_loss]]=0, "won","lost"))</f>
        <v>won</v>
      </c>
      <c r="L1678" s="1">
        <v>44335</v>
      </c>
      <c r="M1678">
        <v>33</v>
      </c>
      <c r="N1678">
        <v>3</v>
      </c>
    </row>
    <row r="1679" spans="1:14" x14ac:dyDescent="0.3">
      <c r="A1679" t="s">
        <v>13</v>
      </c>
      <c r="B1679" t="s">
        <v>56</v>
      </c>
      <c r="C1679" t="str">
        <f>VLOOKUP(Table1[[#This Row],[customer_ID]],'Company Names'!A:B,2,0)</f>
        <v>Nader - Dooley</v>
      </c>
      <c r="D1679">
        <v>1714365400</v>
      </c>
      <c r="E1679" s="1">
        <v>44307</v>
      </c>
      <c r="F1679" s="1">
        <v>44337</v>
      </c>
      <c r="G1679">
        <v>4038</v>
      </c>
      <c r="H1679">
        <v>1</v>
      </c>
      <c r="I1679" t="str">
        <f>IF(Table1[[#This Row],[disputed]]=1,"Yes","No")</f>
        <v>Yes</v>
      </c>
      <c r="J1679">
        <v>0</v>
      </c>
      <c r="K1679" t="str">
        <f>IF(Table1[[#This Row],[disputed]]=0, "no dispute", IF(Table1[[#This Row],[dispute_loss]]=0, "won","lost"))</f>
        <v>won</v>
      </c>
      <c r="L1679" s="1">
        <v>44324</v>
      </c>
      <c r="M1679">
        <v>17</v>
      </c>
      <c r="N1679">
        <v>0</v>
      </c>
    </row>
    <row r="1680" spans="1:14" x14ac:dyDescent="0.3">
      <c r="A1680" t="s">
        <v>13</v>
      </c>
      <c r="B1680" t="s">
        <v>68</v>
      </c>
      <c r="C1680" t="str">
        <f>VLOOKUP(Table1[[#This Row],[customer_ID]],'Company Names'!A:B,2,0)</f>
        <v>West - Rogahn</v>
      </c>
      <c r="D1680">
        <v>6741751706</v>
      </c>
      <c r="E1680" s="1">
        <v>44272</v>
      </c>
      <c r="F1680" s="1">
        <v>44302</v>
      </c>
      <c r="G1680">
        <v>9622</v>
      </c>
      <c r="H1680">
        <v>0</v>
      </c>
      <c r="I1680" t="str">
        <f>IF(Table1[[#This Row],[disputed]]=1,"Yes","No")</f>
        <v>No</v>
      </c>
      <c r="J1680">
        <v>0</v>
      </c>
      <c r="K1680" t="str">
        <f>IF(Table1[[#This Row],[disputed]]=0, "no dispute", IF(Table1[[#This Row],[dispute_loss]]=0, "won","lost"))</f>
        <v>no dispute</v>
      </c>
      <c r="L1680" s="1">
        <v>44285</v>
      </c>
      <c r="M1680">
        <v>13</v>
      </c>
      <c r="N1680">
        <v>0</v>
      </c>
    </row>
    <row r="1681" spans="1:14" x14ac:dyDescent="0.3">
      <c r="A1681" t="s">
        <v>22</v>
      </c>
      <c r="B1681" t="s">
        <v>53</v>
      </c>
      <c r="C1681" t="str">
        <f>VLOOKUP(Table1[[#This Row],[customer_ID]],'Company Names'!A:B,2,0)</f>
        <v>Balistreri - Barrows</v>
      </c>
      <c r="D1681">
        <v>6746571543</v>
      </c>
      <c r="E1681" s="1">
        <v>44311</v>
      </c>
      <c r="F1681" s="1">
        <v>44341</v>
      </c>
      <c r="G1681">
        <v>4362</v>
      </c>
      <c r="H1681">
        <v>0</v>
      </c>
      <c r="I1681" t="str">
        <f>IF(Table1[[#This Row],[disputed]]=1,"Yes","No")</f>
        <v>No</v>
      </c>
      <c r="J1681">
        <v>0</v>
      </c>
      <c r="K1681" t="str">
        <f>IF(Table1[[#This Row],[disputed]]=0, "no dispute", IF(Table1[[#This Row],[dispute_loss]]=0, "won","lost"))</f>
        <v>no dispute</v>
      </c>
      <c r="L1681" s="1">
        <v>44335</v>
      </c>
      <c r="M1681">
        <v>24</v>
      </c>
      <c r="N1681">
        <v>0</v>
      </c>
    </row>
    <row r="1682" spans="1:14" x14ac:dyDescent="0.3">
      <c r="A1682" t="s">
        <v>20</v>
      </c>
      <c r="B1682" t="s">
        <v>69</v>
      </c>
      <c r="C1682" t="str">
        <f>VLOOKUP(Table1[[#This Row],[customer_ID]],'Company Names'!A:B,2,0)</f>
        <v>Kulas, Mante and Reichert</v>
      </c>
      <c r="D1682">
        <v>6753688990</v>
      </c>
      <c r="E1682" s="1">
        <v>44212</v>
      </c>
      <c r="F1682" s="1">
        <v>44242</v>
      </c>
      <c r="G1682">
        <v>6139</v>
      </c>
      <c r="H1682">
        <v>0</v>
      </c>
      <c r="I1682" t="str">
        <f>IF(Table1[[#This Row],[disputed]]=1,"Yes","No")</f>
        <v>No</v>
      </c>
      <c r="J1682">
        <v>0</v>
      </c>
      <c r="K1682" t="str">
        <f>IF(Table1[[#This Row],[disputed]]=0, "no dispute", IF(Table1[[#This Row],[dispute_loss]]=0, "won","lost"))</f>
        <v>no dispute</v>
      </c>
      <c r="L1682" s="1">
        <v>44232</v>
      </c>
      <c r="M1682">
        <v>20</v>
      </c>
      <c r="N1682">
        <v>0</v>
      </c>
    </row>
    <row r="1683" spans="1:14" x14ac:dyDescent="0.3">
      <c r="A1683" t="s">
        <v>22</v>
      </c>
      <c r="B1683" t="s">
        <v>53</v>
      </c>
      <c r="C1683" t="str">
        <f>VLOOKUP(Table1[[#This Row],[customer_ID]],'Company Names'!A:B,2,0)</f>
        <v>Balistreri - Barrows</v>
      </c>
      <c r="D1683">
        <v>6759921255</v>
      </c>
      <c r="E1683" s="1">
        <v>44477</v>
      </c>
      <c r="F1683" s="1">
        <v>44507</v>
      </c>
      <c r="G1683">
        <v>6918</v>
      </c>
      <c r="H1683">
        <v>0</v>
      </c>
      <c r="I1683" t="str">
        <f>IF(Table1[[#This Row],[disputed]]=1,"Yes","No")</f>
        <v>No</v>
      </c>
      <c r="J1683">
        <v>0</v>
      </c>
      <c r="K1683" t="str">
        <f>IF(Table1[[#This Row],[disputed]]=0, "no dispute", IF(Table1[[#This Row],[dispute_loss]]=0, "won","lost"))</f>
        <v>no dispute</v>
      </c>
      <c r="L1683" s="1">
        <v>44502</v>
      </c>
      <c r="M1683">
        <v>25</v>
      </c>
      <c r="N1683">
        <v>0</v>
      </c>
    </row>
    <row r="1684" spans="1:14" x14ac:dyDescent="0.3">
      <c r="A1684" t="s">
        <v>13</v>
      </c>
      <c r="B1684" t="s">
        <v>16</v>
      </c>
      <c r="C1684" t="str">
        <f>VLOOKUP(Table1[[#This Row],[customer_ID]],'Company Names'!A:B,2,0)</f>
        <v>Bruen - Crooks</v>
      </c>
      <c r="D1684">
        <v>6762807531</v>
      </c>
      <c r="E1684" s="1">
        <v>44109</v>
      </c>
      <c r="F1684" s="1">
        <v>44139</v>
      </c>
      <c r="G1684">
        <v>9791</v>
      </c>
      <c r="H1684">
        <v>0</v>
      </c>
      <c r="I1684" t="str">
        <f>IF(Table1[[#This Row],[disputed]]=1,"Yes","No")</f>
        <v>No</v>
      </c>
      <c r="J1684">
        <v>0</v>
      </c>
      <c r="K1684" t="str">
        <f>IF(Table1[[#This Row],[disputed]]=0, "no dispute", IF(Table1[[#This Row],[dispute_loss]]=0, "won","lost"))</f>
        <v>no dispute</v>
      </c>
      <c r="L1684" s="1">
        <v>44143</v>
      </c>
      <c r="M1684">
        <v>34</v>
      </c>
      <c r="N1684">
        <v>4</v>
      </c>
    </row>
    <row r="1685" spans="1:14" x14ac:dyDescent="0.3">
      <c r="A1685" t="s">
        <v>11</v>
      </c>
      <c r="B1685" t="s">
        <v>61</v>
      </c>
      <c r="C1685" t="str">
        <f>VLOOKUP(Table1[[#This Row],[customer_ID]],'Company Names'!A:B,2,0)</f>
        <v>Block and Sons</v>
      </c>
      <c r="D1685">
        <v>6780577164</v>
      </c>
      <c r="E1685" s="1">
        <v>44083</v>
      </c>
      <c r="F1685" s="1">
        <v>44113</v>
      </c>
      <c r="G1685">
        <v>7534</v>
      </c>
      <c r="H1685">
        <v>0</v>
      </c>
      <c r="I1685" t="str">
        <f>IF(Table1[[#This Row],[disputed]]=1,"Yes","No")</f>
        <v>No</v>
      </c>
      <c r="J1685">
        <v>0</v>
      </c>
      <c r="K1685" t="str">
        <f>IF(Table1[[#This Row],[disputed]]=0, "no dispute", IF(Table1[[#This Row],[dispute_loss]]=0, "won","lost"))</f>
        <v>no dispute</v>
      </c>
      <c r="L1685" s="1">
        <v>44114</v>
      </c>
      <c r="M1685">
        <v>31</v>
      </c>
      <c r="N1685">
        <v>1</v>
      </c>
    </row>
    <row r="1686" spans="1:14" x14ac:dyDescent="0.3">
      <c r="A1686" t="s">
        <v>11</v>
      </c>
      <c r="B1686" t="s">
        <v>54</v>
      </c>
      <c r="C1686" t="str">
        <f>VLOOKUP(Table1[[#This Row],[customer_ID]],'Company Names'!A:B,2,0)</f>
        <v>Emmerich - Swift</v>
      </c>
      <c r="D1686">
        <v>6784166467</v>
      </c>
      <c r="E1686" s="1">
        <v>44032</v>
      </c>
      <c r="F1686" s="1">
        <v>44062</v>
      </c>
      <c r="G1686">
        <v>6357</v>
      </c>
      <c r="H1686">
        <v>0</v>
      </c>
      <c r="I1686" t="str">
        <f>IF(Table1[[#This Row],[disputed]]=1,"Yes","No")</f>
        <v>No</v>
      </c>
      <c r="J1686">
        <v>0</v>
      </c>
      <c r="K1686" t="str">
        <f>IF(Table1[[#This Row],[disputed]]=0, "no dispute", IF(Table1[[#This Row],[dispute_loss]]=0, "won","lost"))</f>
        <v>no dispute</v>
      </c>
      <c r="L1686" s="1">
        <v>44060</v>
      </c>
      <c r="M1686">
        <v>28</v>
      </c>
      <c r="N1686">
        <v>0</v>
      </c>
    </row>
    <row r="1687" spans="1:14" x14ac:dyDescent="0.3">
      <c r="A1687" t="s">
        <v>20</v>
      </c>
      <c r="B1687" t="s">
        <v>43</v>
      </c>
      <c r="C1687" t="str">
        <f>VLOOKUP(Table1[[#This Row],[customer_ID]],'Company Names'!A:B,2,0)</f>
        <v>Spinka, Bogisich and Pouros</v>
      </c>
      <c r="D1687">
        <v>6791824606</v>
      </c>
      <c r="E1687" s="1">
        <v>44464</v>
      </c>
      <c r="F1687" s="1">
        <v>44494</v>
      </c>
      <c r="G1687">
        <v>3945</v>
      </c>
      <c r="H1687">
        <v>0</v>
      </c>
      <c r="I1687" t="str">
        <f>IF(Table1[[#This Row],[disputed]]=1,"Yes","No")</f>
        <v>No</v>
      </c>
      <c r="J1687">
        <v>0</v>
      </c>
      <c r="K1687" t="str">
        <f>IF(Table1[[#This Row],[disputed]]=0, "no dispute", IF(Table1[[#This Row],[dispute_loss]]=0, "won","lost"))</f>
        <v>no dispute</v>
      </c>
      <c r="L1687" s="1">
        <v>44469</v>
      </c>
      <c r="M1687">
        <v>5</v>
      </c>
      <c r="N1687">
        <v>0</v>
      </c>
    </row>
    <row r="1688" spans="1:14" x14ac:dyDescent="0.3">
      <c r="A1688" t="s">
        <v>22</v>
      </c>
      <c r="B1688" t="s">
        <v>58</v>
      </c>
      <c r="C1688" t="str">
        <f>VLOOKUP(Table1[[#This Row],[customer_ID]],'Company Names'!A:B,2,0)</f>
        <v>Bashirian Inc</v>
      </c>
      <c r="D1688">
        <v>6791929008</v>
      </c>
      <c r="E1688" s="1">
        <v>43863</v>
      </c>
      <c r="F1688" s="1">
        <v>43893</v>
      </c>
      <c r="G1688">
        <v>4492</v>
      </c>
      <c r="H1688">
        <v>0</v>
      </c>
      <c r="I1688" t="str">
        <f>IF(Table1[[#This Row],[disputed]]=1,"Yes","No")</f>
        <v>No</v>
      </c>
      <c r="J1688">
        <v>0</v>
      </c>
      <c r="K1688" t="str">
        <f>IF(Table1[[#This Row],[disputed]]=0, "no dispute", IF(Table1[[#This Row],[dispute_loss]]=0, "won","lost"))</f>
        <v>no dispute</v>
      </c>
      <c r="L1688" s="1">
        <v>43900</v>
      </c>
      <c r="M1688">
        <v>37</v>
      </c>
      <c r="N1688">
        <v>7</v>
      </c>
    </row>
    <row r="1689" spans="1:14" x14ac:dyDescent="0.3">
      <c r="A1689" t="s">
        <v>20</v>
      </c>
      <c r="B1689" t="s">
        <v>63</v>
      </c>
      <c r="C1689" t="str">
        <f>VLOOKUP(Table1[[#This Row],[customer_ID]],'Company Names'!A:B,2,0)</f>
        <v>Hauck - Hodkiewicz</v>
      </c>
      <c r="D1689">
        <v>6793125916</v>
      </c>
      <c r="E1689" s="1">
        <v>44179</v>
      </c>
      <c r="F1689" s="1">
        <v>44209</v>
      </c>
      <c r="G1689">
        <v>4086</v>
      </c>
      <c r="H1689">
        <v>1</v>
      </c>
      <c r="I1689" t="str">
        <f>IF(Table1[[#This Row],[disputed]]=1,"Yes","No")</f>
        <v>Yes</v>
      </c>
      <c r="J1689">
        <v>0</v>
      </c>
      <c r="K1689" t="str">
        <f>IF(Table1[[#This Row],[disputed]]=0, "no dispute", IF(Table1[[#This Row],[dispute_loss]]=0, "won","lost"))</f>
        <v>won</v>
      </c>
      <c r="L1689" s="1">
        <v>44210</v>
      </c>
      <c r="M1689">
        <v>31</v>
      </c>
      <c r="N1689">
        <v>1</v>
      </c>
    </row>
    <row r="1690" spans="1:14" x14ac:dyDescent="0.3">
      <c r="A1690" t="s">
        <v>13</v>
      </c>
      <c r="B1690" t="s">
        <v>106</v>
      </c>
      <c r="C1690" t="str">
        <f>VLOOKUP(Table1[[#This Row],[customer_ID]],'Company Names'!A:B,2,0)</f>
        <v>Leffler - Greenfelder</v>
      </c>
      <c r="D1690">
        <v>6805978922</v>
      </c>
      <c r="E1690" s="1">
        <v>43838</v>
      </c>
      <c r="F1690" s="1">
        <v>43868</v>
      </c>
      <c r="G1690">
        <v>6392</v>
      </c>
      <c r="H1690">
        <v>0</v>
      </c>
      <c r="I1690" t="str">
        <f>IF(Table1[[#This Row],[disputed]]=1,"Yes","No")</f>
        <v>No</v>
      </c>
      <c r="J1690">
        <v>0</v>
      </c>
      <c r="K1690" t="str">
        <f>IF(Table1[[#This Row],[disputed]]=0, "no dispute", IF(Table1[[#This Row],[dispute_loss]]=0, "won","lost"))</f>
        <v>no dispute</v>
      </c>
      <c r="L1690" s="1">
        <v>43881</v>
      </c>
      <c r="M1690">
        <v>43</v>
      </c>
      <c r="N1690">
        <v>13</v>
      </c>
    </row>
    <row r="1691" spans="1:14" x14ac:dyDescent="0.3">
      <c r="A1691" t="s">
        <v>17</v>
      </c>
      <c r="B1691" t="s">
        <v>28</v>
      </c>
      <c r="C1691" t="str">
        <f>VLOOKUP(Table1[[#This Row],[customer_ID]],'Company Names'!A:B,2,0)</f>
        <v>Halvorson and Sons</v>
      </c>
      <c r="D1691">
        <v>6810105370</v>
      </c>
      <c r="E1691" s="1">
        <v>44207</v>
      </c>
      <c r="F1691" s="1">
        <v>44237</v>
      </c>
      <c r="G1691">
        <v>9282</v>
      </c>
      <c r="H1691">
        <v>0</v>
      </c>
      <c r="I1691" t="str">
        <f>IF(Table1[[#This Row],[disputed]]=1,"Yes","No")</f>
        <v>No</v>
      </c>
      <c r="J1691">
        <v>0</v>
      </c>
      <c r="K1691" t="str">
        <f>IF(Table1[[#This Row],[disputed]]=0, "no dispute", IF(Table1[[#This Row],[dispute_loss]]=0, "won","lost"))</f>
        <v>no dispute</v>
      </c>
      <c r="L1691" s="1">
        <v>44227</v>
      </c>
      <c r="M1691">
        <v>20</v>
      </c>
      <c r="N1691">
        <v>0</v>
      </c>
    </row>
    <row r="1692" spans="1:14" x14ac:dyDescent="0.3">
      <c r="A1692" t="s">
        <v>17</v>
      </c>
      <c r="B1692" t="s">
        <v>42</v>
      </c>
      <c r="C1692" t="str">
        <f>VLOOKUP(Table1[[#This Row],[customer_ID]],'Company Names'!A:B,2,0)</f>
        <v>Ortiz - Schiller</v>
      </c>
      <c r="D1692">
        <v>6813183069</v>
      </c>
      <c r="E1692" s="1">
        <v>43983</v>
      </c>
      <c r="F1692" s="1">
        <v>44013</v>
      </c>
      <c r="G1692">
        <v>3441</v>
      </c>
      <c r="H1692">
        <v>0</v>
      </c>
      <c r="I1692" t="str">
        <f>IF(Table1[[#This Row],[disputed]]=1,"Yes","No")</f>
        <v>No</v>
      </c>
      <c r="J1692">
        <v>0</v>
      </c>
      <c r="K1692" t="str">
        <f>IF(Table1[[#This Row],[disputed]]=0, "no dispute", IF(Table1[[#This Row],[dispute_loss]]=0, "won","lost"))</f>
        <v>no dispute</v>
      </c>
      <c r="L1692" s="1">
        <v>44018</v>
      </c>
      <c r="M1692">
        <v>35</v>
      </c>
      <c r="N1692">
        <v>5</v>
      </c>
    </row>
    <row r="1693" spans="1:14" x14ac:dyDescent="0.3">
      <c r="A1693" t="s">
        <v>17</v>
      </c>
      <c r="B1693" t="s">
        <v>28</v>
      </c>
      <c r="C1693" t="str">
        <f>VLOOKUP(Table1[[#This Row],[customer_ID]],'Company Names'!A:B,2,0)</f>
        <v>Halvorson and Sons</v>
      </c>
      <c r="D1693">
        <v>6814227281</v>
      </c>
      <c r="E1693" s="1">
        <v>43942</v>
      </c>
      <c r="F1693" s="1">
        <v>43972</v>
      </c>
      <c r="G1693">
        <v>9682</v>
      </c>
      <c r="H1693">
        <v>0</v>
      </c>
      <c r="I1693" t="str">
        <f>IF(Table1[[#This Row],[disputed]]=1,"Yes","No")</f>
        <v>No</v>
      </c>
      <c r="J1693">
        <v>0</v>
      </c>
      <c r="K1693" t="str">
        <f>IF(Table1[[#This Row],[disputed]]=0, "no dispute", IF(Table1[[#This Row],[dispute_loss]]=0, "won","lost"))</f>
        <v>no dispute</v>
      </c>
      <c r="L1693" s="1">
        <v>43960</v>
      </c>
      <c r="M1693">
        <v>18</v>
      </c>
      <c r="N1693">
        <v>0</v>
      </c>
    </row>
    <row r="1694" spans="1:14" x14ac:dyDescent="0.3">
      <c r="A1694" t="s">
        <v>11</v>
      </c>
      <c r="B1694" t="s">
        <v>38</v>
      </c>
      <c r="C1694" t="str">
        <f>VLOOKUP(Table1[[#This Row],[customer_ID]],'Company Names'!A:B,2,0)</f>
        <v>Willms, Yundt and Smitham</v>
      </c>
      <c r="D1694">
        <v>6816625096</v>
      </c>
      <c r="E1694" s="1">
        <v>43992</v>
      </c>
      <c r="F1694" s="1">
        <v>44022</v>
      </c>
      <c r="G1694">
        <v>4752</v>
      </c>
      <c r="H1694">
        <v>0</v>
      </c>
      <c r="I1694" t="str">
        <f>IF(Table1[[#This Row],[disputed]]=1,"Yes","No")</f>
        <v>No</v>
      </c>
      <c r="J1694">
        <v>0</v>
      </c>
      <c r="K1694" t="str">
        <f>IF(Table1[[#This Row],[disputed]]=0, "no dispute", IF(Table1[[#This Row],[dispute_loss]]=0, "won","lost"))</f>
        <v>no dispute</v>
      </c>
      <c r="L1694" s="1">
        <v>44020</v>
      </c>
      <c r="M1694">
        <v>28</v>
      </c>
      <c r="N1694">
        <v>0</v>
      </c>
    </row>
    <row r="1695" spans="1:14" x14ac:dyDescent="0.3">
      <c r="A1695" t="s">
        <v>20</v>
      </c>
      <c r="B1695" t="s">
        <v>108</v>
      </c>
      <c r="C1695" t="str">
        <f>VLOOKUP(Table1[[#This Row],[customer_ID]],'Company Names'!A:B,2,0)</f>
        <v>Bashirian, Johnston and Barrows</v>
      </c>
      <c r="D1695">
        <v>6826164955</v>
      </c>
      <c r="E1695" s="1">
        <v>44307</v>
      </c>
      <c r="F1695" s="1">
        <v>44337</v>
      </c>
      <c r="G1695">
        <v>5165</v>
      </c>
      <c r="H1695">
        <v>0</v>
      </c>
      <c r="I1695" t="str">
        <f>IF(Table1[[#This Row],[disputed]]=1,"Yes","No")</f>
        <v>No</v>
      </c>
      <c r="J1695">
        <v>0</v>
      </c>
      <c r="K1695" t="str">
        <f>IF(Table1[[#This Row],[disputed]]=0, "no dispute", IF(Table1[[#This Row],[dispute_loss]]=0, "won","lost"))</f>
        <v>no dispute</v>
      </c>
      <c r="L1695" s="1">
        <v>44329</v>
      </c>
      <c r="M1695">
        <v>22</v>
      </c>
      <c r="N1695">
        <v>0</v>
      </c>
    </row>
    <row r="1696" spans="1:14" x14ac:dyDescent="0.3">
      <c r="A1696" t="s">
        <v>17</v>
      </c>
      <c r="B1696" t="s">
        <v>42</v>
      </c>
      <c r="C1696" t="str">
        <f>VLOOKUP(Table1[[#This Row],[customer_ID]],'Company Names'!A:B,2,0)</f>
        <v>Ortiz - Schiller</v>
      </c>
      <c r="D1696">
        <v>6830035207</v>
      </c>
      <c r="E1696" s="1">
        <v>44465</v>
      </c>
      <c r="F1696" s="1">
        <v>44495</v>
      </c>
      <c r="G1696">
        <v>3145</v>
      </c>
      <c r="H1696">
        <v>1</v>
      </c>
      <c r="I1696" t="str">
        <f>IF(Table1[[#This Row],[disputed]]=1,"Yes","No")</f>
        <v>Yes</v>
      </c>
      <c r="J1696">
        <v>0</v>
      </c>
      <c r="K1696" t="str">
        <f>IF(Table1[[#This Row],[disputed]]=0, "no dispute", IF(Table1[[#This Row],[dispute_loss]]=0, "won","lost"))</f>
        <v>won</v>
      </c>
      <c r="L1696" s="1">
        <v>44504</v>
      </c>
      <c r="M1696">
        <v>39</v>
      </c>
      <c r="N1696">
        <v>9</v>
      </c>
    </row>
    <row r="1697" spans="1:14" x14ac:dyDescent="0.3">
      <c r="A1697" t="s">
        <v>13</v>
      </c>
      <c r="B1697" t="s">
        <v>106</v>
      </c>
      <c r="C1697" t="str">
        <f>VLOOKUP(Table1[[#This Row],[customer_ID]],'Company Names'!A:B,2,0)</f>
        <v>Leffler - Greenfelder</v>
      </c>
      <c r="D1697">
        <v>9582586663</v>
      </c>
      <c r="E1697" s="1">
        <v>44308</v>
      </c>
      <c r="F1697" s="1">
        <v>44338</v>
      </c>
      <c r="G1697">
        <v>3311</v>
      </c>
      <c r="H1697">
        <v>1</v>
      </c>
      <c r="I1697" t="str">
        <f>IF(Table1[[#This Row],[disputed]]=1,"Yes","No")</f>
        <v>Yes</v>
      </c>
      <c r="J1697">
        <v>0</v>
      </c>
      <c r="K1697" t="str">
        <f>IF(Table1[[#This Row],[disputed]]=0, "no dispute", IF(Table1[[#This Row],[dispute_loss]]=0, "won","lost"))</f>
        <v>won</v>
      </c>
      <c r="L1697" s="1">
        <v>44359</v>
      </c>
      <c r="M1697">
        <v>51</v>
      </c>
      <c r="N1697">
        <v>21</v>
      </c>
    </row>
    <row r="1698" spans="1:14" x14ac:dyDescent="0.3">
      <c r="A1698" t="s">
        <v>20</v>
      </c>
      <c r="B1698" t="s">
        <v>109</v>
      </c>
      <c r="C1698" t="str">
        <f>VLOOKUP(Table1[[#This Row],[customer_ID]],'Company Names'!A:B,2,0)</f>
        <v>Wilderman Inc</v>
      </c>
      <c r="D1698">
        <v>6843062937</v>
      </c>
      <c r="E1698" s="1">
        <v>43877</v>
      </c>
      <c r="F1698" s="1">
        <v>43907</v>
      </c>
      <c r="G1698">
        <v>4745</v>
      </c>
      <c r="H1698">
        <v>0</v>
      </c>
      <c r="I1698" t="str">
        <f>IF(Table1[[#This Row],[disputed]]=1,"Yes","No")</f>
        <v>No</v>
      </c>
      <c r="J1698">
        <v>0</v>
      </c>
      <c r="K1698" t="str">
        <f>IF(Table1[[#This Row],[disputed]]=0, "no dispute", IF(Table1[[#This Row],[dispute_loss]]=0, "won","lost"))</f>
        <v>no dispute</v>
      </c>
      <c r="L1698" s="1">
        <v>43907</v>
      </c>
      <c r="M1698">
        <v>30</v>
      </c>
      <c r="N1698">
        <v>0</v>
      </c>
    </row>
    <row r="1699" spans="1:14" x14ac:dyDescent="0.3">
      <c r="A1699" t="s">
        <v>11</v>
      </c>
      <c r="B1699" t="s">
        <v>50</v>
      </c>
      <c r="C1699" t="str">
        <f>VLOOKUP(Table1[[#This Row],[customer_ID]],'Company Names'!A:B,2,0)</f>
        <v>Rutherford, McGlynn and Kling</v>
      </c>
      <c r="D1699">
        <v>6844525193</v>
      </c>
      <c r="E1699" s="1">
        <v>44120</v>
      </c>
      <c r="F1699" s="1">
        <v>44150</v>
      </c>
      <c r="G1699">
        <v>5876</v>
      </c>
      <c r="H1699">
        <v>0</v>
      </c>
      <c r="I1699" t="str">
        <f>IF(Table1[[#This Row],[disputed]]=1,"Yes","No")</f>
        <v>No</v>
      </c>
      <c r="J1699">
        <v>0</v>
      </c>
      <c r="K1699" t="str">
        <f>IF(Table1[[#This Row],[disputed]]=0, "no dispute", IF(Table1[[#This Row],[dispute_loss]]=0, "won","lost"))</f>
        <v>no dispute</v>
      </c>
      <c r="L1699" s="1">
        <v>44149</v>
      </c>
      <c r="M1699">
        <v>29</v>
      </c>
      <c r="N1699">
        <v>0</v>
      </c>
    </row>
    <row r="1700" spans="1:14" x14ac:dyDescent="0.3">
      <c r="A1700" t="s">
        <v>22</v>
      </c>
      <c r="B1700" t="s">
        <v>89</v>
      </c>
      <c r="C1700" t="str">
        <f>VLOOKUP(Table1[[#This Row],[customer_ID]],'Company Names'!A:B,2,0)</f>
        <v>Lynch - Lebsack</v>
      </c>
      <c r="D1700">
        <v>6845689075</v>
      </c>
      <c r="E1700" s="1">
        <v>44387</v>
      </c>
      <c r="F1700" s="1">
        <v>44417</v>
      </c>
      <c r="G1700">
        <v>4640</v>
      </c>
      <c r="H1700">
        <v>0</v>
      </c>
      <c r="I1700" t="str">
        <f>IF(Table1[[#This Row],[disputed]]=1,"Yes","No")</f>
        <v>No</v>
      </c>
      <c r="J1700">
        <v>0</v>
      </c>
      <c r="K1700" t="str">
        <f>IF(Table1[[#This Row],[disputed]]=0, "no dispute", IF(Table1[[#This Row],[dispute_loss]]=0, "won","lost"))</f>
        <v>no dispute</v>
      </c>
      <c r="L1700" s="1">
        <v>44427</v>
      </c>
      <c r="M1700">
        <v>40</v>
      </c>
      <c r="N1700">
        <v>10</v>
      </c>
    </row>
    <row r="1701" spans="1:14" x14ac:dyDescent="0.3">
      <c r="A1701" t="s">
        <v>13</v>
      </c>
      <c r="B1701" t="s">
        <v>95</v>
      </c>
      <c r="C1701" t="str">
        <f>VLOOKUP(Table1[[#This Row],[customer_ID]],'Company Names'!A:B,2,0)</f>
        <v>Rempel - Morar</v>
      </c>
      <c r="D1701">
        <v>6846122698</v>
      </c>
      <c r="E1701" s="1">
        <v>43981</v>
      </c>
      <c r="F1701" s="1">
        <v>44011</v>
      </c>
      <c r="G1701">
        <v>6822</v>
      </c>
      <c r="H1701">
        <v>0</v>
      </c>
      <c r="I1701" t="str">
        <f>IF(Table1[[#This Row],[disputed]]=1,"Yes","No")</f>
        <v>No</v>
      </c>
      <c r="J1701">
        <v>0</v>
      </c>
      <c r="K1701" t="str">
        <f>IF(Table1[[#This Row],[disputed]]=0, "no dispute", IF(Table1[[#This Row],[dispute_loss]]=0, "won","lost"))</f>
        <v>no dispute</v>
      </c>
      <c r="L1701" s="1">
        <v>44018</v>
      </c>
      <c r="M1701">
        <v>37</v>
      </c>
      <c r="N1701">
        <v>7</v>
      </c>
    </row>
    <row r="1702" spans="1:14" x14ac:dyDescent="0.3">
      <c r="A1702" t="s">
        <v>22</v>
      </c>
      <c r="B1702" t="s">
        <v>58</v>
      </c>
      <c r="C1702" t="str">
        <f>VLOOKUP(Table1[[#This Row],[customer_ID]],'Company Names'!A:B,2,0)</f>
        <v>Bashirian Inc</v>
      </c>
      <c r="D1702">
        <v>6863821110</v>
      </c>
      <c r="E1702" s="1">
        <v>43930</v>
      </c>
      <c r="F1702" s="1">
        <v>43960</v>
      </c>
      <c r="G1702">
        <v>6441</v>
      </c>
      <c r="H1702">
        <v>0</v>
      </c>
      <c r="I1702" t="str">
        <f>IF(Table1[[#This Row],[disputed]]=1,"Yes","No")</f>
        <v>No</v>
      </c>
      <c r="J1702">
        <v>0</v>
      </c>
      <c r="K1702" t="str">
        <f>IF(Table1[[#This Row],[disputed]]=0, "no dispute", IF(Table1[[#This Row],[dispute_loss]]=0, "won","lost"))</f>
        <v>no dispute</v>
      </c>
      <c r="L1702" s="1">
        <v>43958</v>
      </c>
      <c r="M1702">
        <v>28</v>
      </c>
      <c r="N1702">
        <v>0</v>
      </c>
    </row>
    <row r="1703" spans="1:14" x14ac:dyDescent="0.3">
      <c r="A1703" t="s">
        <v>13</v>
      </c>
      <c r="B1703" t="s">
        <v>74</v>
      </c>
      <c r="C1703" t="str">
        <f>VLOOKUP(Table1[[#This Row],[customer_ID]],'Company Names'!A:B,2,0)</f>
        <v>Ankunding - Rempel</v>
      </c>
      <c r="D1703">
        <v>4355586265</v>
      </c>
      <c r="E1703" s="1">
        <v>44317</v>
      </c>
      <c r="F1703" s="1">
        <v>44347</v>
      </c>
      <c r="G1703">
        <v>5553</v>
      </c>
      <c r="H1703">
        <v>1</v>
      </c>
      <c r="I1703" t="str">
        <f>IF(Table1[[#This Row],[disputed]]=1,"Yes","No")</f>
        <v>Yes</v>
      </c>
      <c r="J1703">
        <v>0</v>
      </c>
      <c r="K1703" t="str">
        <f>IF(Table1[[#This Row],[disputed]]=0, "no dispute", IF(Table1[[#This Row],[dispute_loss]]=0, "won","lost"))</f>
        <v>won</v>
      </c>
      <c r="L1703" s="1">
        <v>44348</v>
      </c>
      <c r="M1703">
        <v>31</v>
      </c>
      <c r="N1703">
        <v>1</v>
      </c>
    </row>
    <row r="1704" spans="1:14" x14ac:dyDescent="0.3">
      <c r="A1704" t="s">
        <v>11</v>
      </c>
      <c r="B1704" t="s">
        <v>54</v>
      </c>
      <c r="C1704" t="str">
        <f>VLOOKUP(Table1[[#This Row],[customer_ID]],'Company Names'!A:B,2,0)</f>
        <v>Emmerich - Swift</v>
      </c>
      <c r="D1704">
        <v>6870131864</v>
      </c>
      <c r="E1704" s="1">
        <v>44468</v>
      </c>
      <c r="F1704" s="1">
        <v>44498</v>
      </c>
      <c r="G1704">
        <v>4381</v>
      </c>
      <c r="H1704">
        <v>0</v>
      </c>
      <c r="I1704" t="str">
        <f>IF(Table1[[#This Row],[disputed]]=1,"Yes","No")</f>
        <v>No</v>
      </c>
      <c r="J1704">
        <v>0</v>
      </c>
      <c r="K1704" t="str">
        <f>IF(Table1[[#This Row],[disputed]]=0, "no dispute", IF(Table1[[#This Row],[dispute_loss]]=0, "won","lost"))</f>
        <v>no dispute</v>
      </c>
      <c r="L1704" s="1">
        <v>44481</v>
      </c>
      <c r="M1704">
        <v>13</v>
      </c>
      <c r="N1704">
        <v>0</v>
      </c>
    </row>
    <row r="1705" spans="1:14" x14ac:dyDescent="0.3">
      <c r="A1705" t="s">
        <v>20</v>
      </c>
      <c r="B1705" t="s">
        <v>108</v>
      </c>
      <c r="C1705" t="str">
        <f>VLOOKUP(Table1[[#This Row],[customer_ID]],'Company Names'!A:B,2,0)</f>
        <v>Bashirian, Johnston and Barrows</v>
      </c>
      <c r="D1705">
        <v>6873740038</v>
      </c>
      <c r="E1705" s="1">
        <v>43929</v>
      </c>
      <c r="F1705" s="1">
        <v>43959</v>
      </c>
      <c r="G1705">
        <v>4514</v>
      </c>
      <c r="H1705">
        <v>0</v>
      </c>
      <c r="I1705" t="str">
        <f>IF(Table1[[#This Row],[disputed]]=1,"Yes","No")</f>
        <v>No</v>
      </c>
      <c r="J1705">
        <v>0</v>
      </c>
      <c r="K1705" t="str">
        <f>IF(Table1[[#This Row],[disputed]]=0, "no dispute", IF(Table1[[#This Row],[dispute_loss]]=0, "won","lost"))</f>
        <v>no dispute</v>
      </c>
      <c r="L1705" s="1">
        <v>43946</v>
      </c>
      <c r="M1705">
        <v>17</v>
      </c>
      <c r="N1705">
        <v>0</v>
      </c>
    </row>
    <row r="1706" spans="1:14" x14ac:dyDescent="0.3">
      <c r="A1706" t="s">
        <v>20</v>
      </c>
      <c r="B1706" t="s">
        <v>43</v>
      </c>
      <c r="C1706" t="str">
        <f>VLOOKUP(Table1[[#This Row],[customer_ID]],'Company Names'!A:B,2,0)</f>
        <v>Spinka, Bogisich and Pouros</v>
      </c>
      <c r="D1706">
        <v>6876100884</v>
      </c>
      <c r="E1706" s="1">
        <v>44179</v>
      </c>
      <c r="F1706" s="1">
        <v>44209</v>
      </c>
      <c r="G1706">
        <v>3671</v>
      </c>
      <c r="H1706">
        <v>0</v>
      </c>
      <c r="I1706" t="str">
        <f>IF(Table1[[#This Row],[disputed]]=1,"Yes","No")</f>
        <v>No</v>
      </c>
      <c r="J1706">
        <v>0</v>
      </c>
      <c r="K1706" t="str">
        <f>IF(Table1[[#This Row],[disputed]]=0, "no dispute", IF(Table1[[#This Row],[dispute_loss]]=0, "won","lost"))</f>
        <v>no dispute</v>
      </c>
      <c r="L1706" s="1">
        <v>44190</v>
      </c>
      <c r="M1706">
        <v>11</v>
      </c>
      <c r="N1706">
        <v>0</v>
      </c>
    </row>
    <row r="1707" spans="1:14" x14ac:dyDescent="0.3">
      <c r="A1707" t="s">
        <v>11</v>
      </c>
      <c r="B1707" t="s">
        <v>73</v>
      </c>
      <c r="C1707" t="str">
        <f>VLOOKUP(Table1[[#This Row],[customer_ID]],'Company Names'!A:B,2,0)</f>
        <v>Rau, Hodkiewicz and Bauch</v>
      </c>
      <c r="D1707">
        <v>6878013470</v>
      </c>
      <c r="E1707" s="1">
        <v>44102</v>
      </c>
      <c r="F1707" s="1">
        <v>44132</v>
      </c>
      <c r="G1707">
        <v>5110</v>
      </c>
      <c r="H1707">
        <v>0</v>
      </c>
      <c r="I1707" t="str">
        <f>IF(Table1[[#This Row],[disputed]]=1,"Yes","No")</f>
        <v>No</v>
      </c>
      <c r="J1707">
        <v>0</v>
      </c>
      <c r="K1707" t="str">
        <f>IF(Table1[[#This Row],[disputed]]=0, "no dispute", IF(Table1[[#This Row],[dispute_loss]]=0, "won","lost"))</f>
        <v>no dispute</v>
      </c>
      <c r="L1707" s="1">
        <v>44121</v>
      </c>
      <c r="M1707">
        <v>19</v>
      </c>
      <c r="N1707">
        <v>0</v>
      </c>
    </row>
    <row r="1708" spans="1:14" x14ac:dyDescent="0.3">
      <c r="A1708" t="s">
        <v>22</v>
      </c>
      <c r="B1708" t="s">
        <v>23</v>
      </c>
      <c r="C1708" t="str">
        <f>VLOOKUP(Table1[[#This Row],[customer_ID]],'Company Names'!A:B,2,0)</f>
        <v>Kub, McLaughlin and Renner</v>
      </c>
      <c r="D1708">
        <v>6878680146</v>
      </c>
      <c r="E1708" s="1">
        <v>44507</v>
      </c>
      <c r="F1708" s="1">
        <v>44537</v>
      </c>
      <c r="G1708">
        <v>5284</v>
      </c>
      <c r="H1708">
        <v>0</v>
      </c>
      <c r="I1708" t="str">
        <f>IF(Table1[[#This Row],[disputed]]=1,"Yes","No")</f>
        <v>No</v>
      </c>
      <c r="J1708">
        <v>0</v>
      </c>
      <c r="K1708" t="str">
        <f>IF(Table1[[#This Row],[disputed]]=0, "no dispute", IF(Table1[[#This Row],[dispute_loss]]=0, "won","lost"))</f>
        <v>no dispute</v>
      </c>
      <c r="L1708" s="1">
        <v>44530</v>
      </c>
      <c r="M1708">
        <v>23</v>
      </c>
      <c r="N1708">
        <v>0</v>
      </c>
    </row>
    <row r="1709" spans="1:14" x14ac:dyDescent="0.3">
      <c r="A1709" t="s">
        <v>11</v>
      </c>
      <c r="B1709" t="s">
        <v>54</v>
      </c>
      <c r="C1709" t="str">
        <f>VLOOKUP(Table1[[#This Row],[customer_ID]],'Company Names'!A:B,2,0)</f>
        <v>Emmerich - Swift</v>
      </c>
      <c r="D1709">
        <v>6879549553</v>
      </c>
      <c r="E1709" s="1">
        <v>44213</v>
      </c>
      <c r="F1709" s="1">
        <v>44243</v>
      </c>
      <c r="G1709">
        <v>4755</v>
      </c>
      <c r="H1709">
        <v>0</v>
      </c>
      <c r="I1709" t="str">
        <f>IF(Table1[[#This Row],[disputed]]=1,"Yes","No")</f>
        <v>No</v>
      </c>
      <c r="J1709">
        <v>0</v>
      </c>
      <c r="K1709" t="str">
        <f>IF(Table1[[#This Row],[disputed]]=0, "no dispute", IF(Table1[[#This Row],[dispute_loss]]=0, "won","lost"))</f>
        <v>no dispute</v>
      </c>
      <c r="L1709" s="1">
        <v>44229</v>
      </c>
      <c r="M1709">
        <v>16</v>
      </c>
      <c r="N1709">
        <v>0</v>
      </c>
    </row>
    <row r="1710" spans="1:14" x14ac:dyDescent="0.3">
      <c r="A1710" t="s">
        <v>17</v>
      </c>
      <c r="B1710" t="s">
        <v>19</v>
      </c>
      <c r="C1710" t="str">
        <f>VLOOKUP(Table1[[#This Row],[customer_ID]],'Company Names'!A:B,2,0)</f>
        <v>Schinner Inc</v>
      </c>
      <c r="D1710">
        <v>6882106680</v>
      </c>
      <c r="E1710" s="1">
        <v>43873</v>
      </c>
      <c r="F1710" s="1">
        <v>43903</v>
      </c>
      <c r="G1710">
        <v>6943</v>
      </c>
      <c r="H1710">
        <v>0</v>
      </c>
      <c r="I1710" t="str">
        <f>IF(Table1[[#This Row],[disputed]]=1,"Yes","No")</f>
        <v>No</v>
      </c>
      <c r="J1710">
        <v>0</v>
      </c>
      <c r="K1710" t="str">
        <f>IF(Table1[[#This Row],[disputed]]=0, "no dispute", IF(Table1[[#This Row],[dispute_loss]]=0, "won","lost"))</f>
        <v>no dispute</v>
      </c>
      <c r="L1710" s="1">
        <v>43894</v>
      </c>
      <c r="M1710">
        <v>21</v>
      </c>
      <c r="N1710">
        <v>0</v>
      </c>
    </row>
    <row r="1711" spans="1:14" x14ac:dyDescent="0.3">
      <c r="A1711" t="s">
        <v>17</v>
      </c>
      <c r="B1711" t="s">
        <v>18</v>
      </c>
      <c r="C1711" t="str">
        <f>VLOOKUP(Table1[[#This Row],[customer_ID]],'Company Names'!A:B,2,0)</f>
        <v>Gislason, Rice and Hilpert</v>
      </c>
      <c r="D1711">
        <v>6884520592</v>
      </c>
      <c r="E1711" s="1">
        <v>44522</v>
      </c>
      <c r="F1711" s="1">
        <v>44552</v>
      </c>
      <c r="G1711">
        <v>4489</v>
      </c>
      <c r="H1711">
        <v>0</v>
      </c>
      <c r="I1711" t="str">
        <f>IF(Table1[[#This Row],[disputed]]=1,"Yes","No")</f>
        <v>No</v>
      </c>
      <c r="J1711">
        <v>0</v>
      </c>
      <c r="K1711" t="str">
        <f>IF(Table1[[#This Row],[disputed]]=0, "no dispute", IF(Table1[[#This Row],[dispute_loss]]=0, "won","lost"))</f>
        <v>no dispute</v>
      </c>
      <c r="L1711" s="1">
        <v>44557</v>
      </c>
      <c r="M1711">
        <v>35</v>
      </c>
      <c r="N1711">
        <v>5</v>
      </c>
    </row>
    <row r="1712" spans="1:14" x14ac:dyDescent="0.3">
      <c r="A1712" t="s">
        <v>20</v>
      </c>
      <c r="B1712" t="s">
        <v>25</v>
      </c>
      <c r="C1712" t="str">
        <f>VLOOKUP(Table1[[#This Row],[customer_ID]],'Company Names'!A:B,2,0)</f>
        <v>Homenick - Tromp</v>
      </c>
      <c r="D1712">
        <v>6885613614</v>
      </c>
      <c r="E1712" s="1">
        <v>43941</v>
      </c>
      <c r="F1712" s="1">
        <v>43971</v>
      </c>
      <c r="G1712">
        <v>3301</v>
      </c>
      <c r="H1712">
        <v>0</v>
      </c>
      <c r="I1712" t="str">
        <f>IF(Table1[[#This Row],[disputed]]=1,"Yes","No")</f>
        <v>No</v>
      </c>
      <c r="J1712">
        <v>0</v>
      </c>
      <c r="K1712" t="str">
        <f>IF(Table1[[#This Row],[disputed]]=0, "no dispute", IF(Table1[[#This Row],[dispute_loss]]=0, "won","lost"))</f>
        <v>no dispute</v>
      </c>
      <c r="L1712" s="1">
        <v>43963</v>
      </c>
      <c r="M1712">
        <v>22</v>
      </c>
      <c r="N1712">
        <v>0</v>
      </c>
    </row>
    <row r="1713" spans="1:14" x14ac:dyDescent="0.3">
      <c r="A1713" t="s">
        <v>22</v>
      </c>
      <c r="B1713" t="s">
        <v>26</v>
      </c>
      <c r="C1713" t="str">
        <f>VLOOKUP(Table1[[#This Row],[customer_ID]],'Company Names'!A:B,2,0)</f>
        <v>Medhurst, Runolfsdottir and Kris</v>
      </c>
      <c r="D1713">
        <v>6892063887</v>
      </c>
      <c r="E1713" s="1">
        <v>44304</v>
      </c>
      <c r="F1713" s="1">
        <v>44334</v>
      </c>
      <c r="G1713">
        <v>5844</v>
      </c>
      <c r="H1713">
        <v>0</v>
      </c>
      <c r="I1713" t="str">
        <f>IF(Table1[[#This Row],[disputed]]=1,"Yes","No")</f>
        <v>No</v>
      </c>
      <c r="J1713">
        <v>0</v>
      </c>
      <c r="K1713" t="str">
        <f>IF(Table1[[#This Row],[disputed]]=0, "no dispute", IF(Table1[[#This Row],[dispute_loss]]=0, "won","lost"))</f>
        <v>no dispute</v>
      </c>
      <c r="L1713" s="1">
        <v>44312</v>
      </c>
      <c r="M1713">
        <v>8</v>
      </c>
      <c r="N1713">
        <v>0</v>
      </c>
    </row>
    <row r="1714" spans="1:14" x14ac:dyDescent="0.3">
      <c r="A1714" t="s">
        <v>13</v>
      </c>
      <c r="B1714" t="s">
        <v>62</v>
      </c>
      <c r="C1714" t="str">
        <f>VLOOKUP(Table1[[#This Row],[customer_ID]],'Company Names'!A:B,2,0)</f>
        <v>Bosco, Gutkowski and Strosin</v>
      </c>
      <c r="D1714">
        <v>6895920102</v>
      </c>
      <c r="E1714" s="1">
        <v>43982</v>
      </c>
      <c r="F1714" s="1">
        <v>44012</v>
      </c>
      <c r="G1714">
        <v>6513</v>
      </c>
      <c r="H1714">
        <v>0</v>
      </c>
      <c r="I1714" t="str">
        <f>IF(Table1[[#This Row],[disputed]]=1,"Yes","No")</f>
        <v>No</v>
      </c>
      <c r="J1714">
        <v>0</v>
      </c>
      <c r="K1714" t="str">
        <f>IF(Table1[[#This Row],[disputed]]=0, "no dispute", IF(Table1[[#This Row],[dispute_loss]]=0, "won","lost"))</f>
        <v>no dispute</v>
      </c>
      <c r="L1714" s="1">
        <v>44009</v>
      </c>
      <c r="M1714">
        <v>27</v>
      </c>
      <c r="N1714">
        <v>0</v>
      </c>
    </row>
    <row r="1715" spans="1:14" x14ac:dyDescent="0.3">
      <c r="A1715" t="s">
        <v>11</v>
      </c>
      <c r="B1715" t="s">
        <v>31</v>
      </c>
      <c r="C1715" t="str">
        <f>VLOOKUP(Table1[[#This Row],[customer_ID]],'Company Names'!A:B,2,0)</f>
        <v>McGlynn, Rutherford and Schiller</v>
      </c>
      <c r="D1715">
        <v>6895927608</v>
      </c>
      <c r="E1715" s="1">
        <v>43846</v>
      </c>
      <c r="F1715" s="1">
        <v>43876</v>
      </c>
      <c r="G1715">
        <v>7837</v>
      </c>
      <c r="H1715">
        <v>0</v>
      </c>
      <c r="I1715" t="str">
        <f>IF(Table1[[#This Row],[disputed]]=1,"Yes","No")</f>
        <v>No</v>
      </c>
      <c r="J1715">
        <v>0</v>
      </c>
      <c r="K1715" t="str">
        <f>IF(Table1[[#This Row],[disputed]]=0, "no dispute", IF(Table1[[#This Row],[dispute_loss]]=0, "won","lost"))</f>
        <v>no dispute</v>
      </c>
      <c r="L1715" s="1">
        <v>43853</v>
      </c>
      <c r="M1715">
        <v>7</v>
      </c>
      <c r="N1715">
        <v>0</v>
      </c>
    </row>
    <row r="1716" spans="1:14" x14ac:dyDescent="0.3">
      <c r="A1716" t="s">
        <v>13</v>
      </c>
      <c r="B1716" t="s">
        <v>75</v>
      </c>
      <c r="C1716" t="str">
        <f>VLOOKUP(Table1[[#This Row],[customer_ID]],'Company Names'!A:B,2,0)</f>
        <v>Metz, Gottlieb and Effertz</v>
      </c>
      <c r="D1716">
        <v>6551061352</v>
      </c>
      <c r="E1716" s="1">
        <v>44322</v>
      </c>
      <c r="F1716" s="1">
        <v>44352</v>
      </c>
      <c r="G1716">
        <v>4983</v>
      </c>
      <c r="H1716">
        <v>1</v>
      </c>
      <c r="I1716" t="str">
        <f>IF(Table1[[#This Row],[disputed]]=1,"Yes","No")</f>
        <v>Yes</v>
      </c>
      <c r="J1716">
        <v>1</v>
      </c>
      <c r="K1716" t="str">
        <f>IF(Table1[[#This Row],[disputed]]=0, "no dispute", IF(Table1[[#This Row],[dispute_loss]]=0, "won","lost"))</f>
        <v>lost</v>
      </c>
      <c r="L1716" s="1">
        <v>44358</v>
      </c>
      <c r="M1716">
        <v>36</v>
      </c>
      <c r="N1716">
        <v>6</v>
      </c>
    </row>
    <row r="1717" spans="1:14" x14ac:dyDescent="0.3">
      <c r="A1717" t="s">
        <v>22</v>
      </c>
      <c r="B1717" t="s">
        <v>100</v>
      </c>
      <c r="C1717" t="str">
        <f>VLOOKUP(Table1[[#This Row],[customer_ID]],'Company Names'!A:B,2,0)</f>
        <v>Stark - Paucek</v>
      </c>
      <c r="D1717">
        <v>6902670844</v>
      </c>
      <c r="E1717" s="1">
        <v>44359</v>
      </c>
      <c r="F1717" s="1">
        <v>44389</v>
      </c>
      <c r="G1717">
        <v>4405</v>
      </c>
      <c r="H1717">
        <v>0</v>
      </c>
      <c r="I1717" t="str">
        <f>IF(Table1[[#This Row],[disputed]]=1,"Yes","No")</f>
        <v>No</v>
      </c>
      <c r="J1717">
        <v>0</v>
      </c>
      <c r="K1717" t="str">
        <f>IF(Table1[[#This Row],[disputed]]=0, "no dispute", IF(Table1[[#This Row],[dispute_loss]]=0, "won","lost"))</f>
        <v>no dispute</v>
      </c>
      <c r="L1717" s="1">
        <v>44375</v>
      </c>
      <c r="M1717">
        <v>16</v>
      </c>
      <c r="N1717">
        <v>0</v>
      </c>
    </row>
    <row r="1718" spans="1:14" x14ac:dyDescent="0.3">
      <c r="A1718" t="s">
        <v>22</v>
      </c>
      <c r="B1718" t="s">
        <v>100</v>
      </c>
      <c r="C1718" t="str">
        <f>VLOOKUP(Table1[[#This Row],[customer_ID]],'Company Names'!A:B,2,0)</f>
        <v>Stark - Paucek</v>
      </c>
      <c r="D1718">
        <v>6904628715</v>
      </c>
      <c r="E1718" s="1">
        <v>44159</v>
      </c>
      <c r="F1718" s="1">
        <v>44189</v>
      </c>
      <c r="G1718">
        <v>6507</v>
      </c>
      <c r="H1718">
        <v>0</v>
      </c>
      <c r="I1718" t="str">
        <f>IF(Table1[[#This Row],[disputed]]=1,"Yes","No")</f>
        <v>No</v>
      </c>
      <c r="J1718">
        <v>0</v>
      </c>
      <c r="K1718" t="str">
        <f>IF(Table1[[#This Row],[disputed]]=0, "no dispute", IF(Table1[[#This Row],[dispute_loss]]=0, "won","lost"))</f>
        <v>no dispute</v>
      </c>
      <c r="L1718" s="1">
        <v>44168</v>
      </c>
      <c r="M1718">
        <v>9</v>
      </c>
      <c r="N1718">
        <v>0</v>
      </c>
    </row>
    <row r="1719" spans="1:14" x14ac:dyDescent="0.3">
      <c r="A1719" t="s">
        <v>11</v>
      </c>
      <c r="B1719" t="s">
        <v>15</v>
      </c>
      <c r="C1719" t="str">
        <f>VLOOKUP(Table1[[#This Row],[customer_ID]],'Company Names'!A:B,2,0)</f>
        <v>Spencer - Purdy</v>
      </c>
      <c r="D1719">
        <v>6906890052</v>
      </c>
      <c r="E1719" s="1">
        <v>44191</v>
      </c>
      <c r="F1719" s="1">
        <v>44221</v>
      </c>
      <c r="G1719">
        <v>7214</v>
      </c>
      <c r="H1719">
        <v>0</v>
      </c>
      <c r="I1719" t="str">
        <f>IF(Table1[[#This Row],[disputed]]=1,"Yes","No")</f>
        <v>No</v>
      </c>
      <c r="J1719">
        <v>0</v>
      </c>
      <c r="K1719" t="str">
        <f>IF(Table1[[#This Row],[disputed]]=0, "no dispute", IF(Table1[[#This Row],[dispute_loss]]=0, "won","lost"))</f>
        <v>no dispute</v>
      </c>
      <c r="L1719" s="1">
        <v>44204</v>
      </c>
      <c r="M1719">
        <v>13</v>
      </c>
      <c r="N1719">
        <v>0</v>
      </c>
    </row>
    <row r="1720" spans="1:14" x14ac:dyDescent="0.3">
      <c r="A1720" t="s">
        <v>22</v>
      </c>
      <c r="B1720" t="s">
        <v>65</v>
      </c>
      <c r="C1720" t="str">
        <f>VLOOKUP(Table1[[#This Row],[customer_ID]],'Company Names'!A:B,2,0)</f>
        <v>Leuschke, Hermann and Zieme</v>
      </c>
      <c r="D1720">
        <v>6915911592</v>
      </c>
      <c r="E1720" s="1">
        <v>44218</v>
      </c>
      <c r="F1720" s="1">
        <v>44248</v>
      </c>
      <c r="G1720">
        <v>4312</v>
      </c>
      <c r="H1720">
        <v>0</v>
      </c>
      <c r="I1720" t="str">
        <f>IF(Table1[[#This Row],[disputed]]=1,"Yes","No")</f>
        <v>No</v>
      </c>
      <c r="J1720">
        <v>0</v>
      </c>
      <c r="K1720" t="str">
        <f>IF(Table1[[#This Row],[disputed]]=0, "no dispute", IF(Table1[[#This Row],[dispute_loss]]=0, "won","lost"))</f>
        <v>no dispute</v>
      </c>
      <c r="L1720" s="1">
        <v>44230</v>
      </c>
      <c r="M1720">
        <v>12</v>
      </c>
      <c r="N1720">
        <v>0</v>
      </c>
    </row>
    <row r="1721" spans="1:14" x14ac:dyDescent="0.3">
      <c r="A1721" t="s">
        <v>17</v>
      </c>
      <c r="B1721" t="s">
        <v>97</v>
      </c>
      <c r="C1721" t="str">
        <f>VLOOKUP(Table1[[#This Row],[customer_ID]],'Company Names'!A:B,2,0)</f>
        <v>Kemmer LLC</v>
      </c>
      <c r="D1721">
        <v>6922423741</v>
      </c>
      <c r="E1721" s="1">
        <v>43855</v>
      </c>
      <c r="F1721" s="1">
        <v>43885</v>
      </c>
      <c r="G1721">
        <v>6692</v>
      </c>
      <c r="H1721">
        <v>1</v>
      </c>
      <c r="I1721" t="str">
        <f>IF(Table1[[#This Row],[disputed]]=1,"Yes","No")</f>
        <v>Yes</v>
      </c>
      <c r="J1721">
        <v>0</v>
      </c>
      <c r="K1721" t="str">
        <f>IF(Table1[[#This Row],[disputed]]=0, "no dispute", IF(Table1[[#This Row],[dispute_loss]]=0, "won","lost"))</f>
        <v>won</v>
      </c>
      <c r="L1721" s="1">
        <v>43902</v>
      </c>
      <c r="M1721">
        <v>47</v>
      </c>
      <c r="N1721">
        <v>17</v>
      </c>
    </row>
    <row r="1722" spans="1:14" x14ac:dyDescent="0.3">
      <c r="A1722" t="s">
        <v>17</v>
      </c>
      <c r="B1722" t="s">
        <v>112</v>
      </c>
      <c r="C1722" t="str">
        <f>VLOOKUP(Table1[[#This Row],[customer_ID]],'Company Names'!A:B,2,0)</f>
        <v>Grant, Kessler and Kassulke</v>
      </c>
      <c r="D1722">
        <v>6926621731</v>
      </c>
      <c r="E1722" s="1">
        <v>44503</v>
      </c>
      <c r="F1722" s="1">
        <v>44533</v>
      </c>
      <c r="G1722">
        <v>6467</v>
      </c>
      <c r="H1722">
        <v>0</v>
      </c>
      <c r="I1722" t="str">
        <f>IF(Table1[[#This Row],[disputed]]=1,"Yes","No")</f>
        <v>No</v>
      </c>
      <c r="J1722">
        <v>0</v>
      </c>
      <c r="K1722" t="str">
        <f>IF(Table1[[#This Row],[disputed]]=0, "no dispute", IF(Table1[[#This Row],[dispute_loss]]=0, "won","lost"))</f>
        <v>no dispute</v>
      </c>
      <c r="L1722" s="1">
        <v>44516</v>
      </c>
      <c r="M1722">
        <v>13</v>
      </c>
      <c r="N1722">
        <v>0</v>
      </c>
    </row>
    <row r="1723" spans="1:14" x14ac:dyDescent="0.3">
      <c r="A1723" t="s">
        <v>22</v>
      </c>
      <c r="B1723" t="s">
        <v>103</v>
      </c>
      <c r="C1723" t="str">
        <f>VLOOKUP(Table1[[#This Row],[customer_ID]],'Company Names'!A:B,2,0)</f>
        <v>Bernier - Mueller</v>
      </c>
      <c r="D1723">
        <v>6929479378</v>
      </c>
      <c r="E1723" s="1">
        <v>43910</v>
      </c>
      <c r="F1723" s="1">
        <v>43940</v>
      </c>
      <c r="G1723">
        <v>2708</v>
      </c>
      <c r="H1723">
        <v>0</v>
      </c>
      <c r="I1723" t="str">
        <f>IF(Table1[[#This Row],[disputed]]=1,"Yes","No")</f>
        <v>No</v>
      </c>
      <c r="J1723">
        <v>0</v>
      </c>
      <c r="K1723" t="str">
        <f>IF(Table1[[#This Row],[disputed]]=0, "no dispute", IF(Table1[[#This Row],[dispute_loss]]=0, "won","lost"))</f>
        <v>no dispute</v>
      </c>
      <c r="L1723" s="1">
        <v>43932</v>
      </c>
      <c r="M1723">
        <v>22</v>
      </c>
      <c r="N1723">
        <v>0</v>
      </c>
    </row>
    <row r="1724" spans="1:14" x14ac:dyDescent="0.3">
      <c r="A1724" t="s">
        <v>11</v>
      </c>
      <c r="B1724" t="s">
        <v>49</v>
      </c>
      <c r="C1724" t="str">
        <f>VLOOKUP(Table1[[#This Row],[customer_ID]],'Company Names'!A:B,2,0)</f>
        <v>Strosin Inc</v>
      </c>
      <c r="D1724">
        <v>6932718624</v>
      </c>
      <c r="E1724" s="1">
        <v>43877</v>
      </c>
      <c r="F1724" s="1">
        <v>43907</v>
      </c>
      <c r="G1724">
        <v>7279</v>
      </c>
      <c r="H1724">
        <v>0</v>
      </c>
      <c r="I1724" t="str">
        <f>IF(Table1[[#This Row],[disputed]]=1,"Yes","No")</f>
        <v>No</v>
      </c>
      <c r="J1724">
        <v>0</v>
      </c>
      <c r="K1724" t="str">
        <f>IF(Table1[[#This Row],[disputed]]=0, "no dispute", IF(Table1[[#This Row],[dispute_loss]]=0, "won","lost"))</f>
        <v>no dispute</v>
      </c>
      <c r="L1724" s="1">
        <v>43897</v>
      </c>
      <c r="M1724">
        <v>20</v>
      </c>
      <c r="N1724">
        <v>0</v>
      </c>
    </row>
    <row r="1725" spans="1:14" x14ac:dyDescent="0.3">
      <c r="A1725" t="s">
        <v>22</v>
      </c>
      <c r="B1725" t="s">
        <v>96</v>
      </c>
      <c r="C1725" t="str">
        <f>VLOOKUP(Table1[[#This Row],[customer_ID]],'Company Names'!A:B,2,0)</f>
        <v>Schuppe Inc</v>
      </c>
      <c r="D1725">
        <v>6937126139</v>
      </c>
      <c r="E1725" s="1">
        <v>44018</v>
      </c>
      <c r="F1725" s="1">
        <v>44048</v>
      </c>
      <c r="G1725">
        <v>5274</v>
      </c>
      <c r="H1725">
        <v>0</v>
      </c>
      <c r="I1725" t="str">
        <f>IF(Table1[[#This Row],[disputed]]=1,"Yes","No")</f>
        <v>No</v>
      </c>
      <c r="J1725">
        <v>0</v>
      </c>
      <c r="K1725" t="str">
        <f>IF(Table1[[#This Row],[disputed]]=0, "no dispute", IF(Table1[[#This Row],[dispute_loss]]=0, "won","lost"))</f>
        <v>no dispute</v>
      </c>
      <c r="L1725" s="1">
        <v>44048</v>
      </c>
      <c r="M1725">
        <v>30</v>
      </c>
      <c r="N1725">
        <v>0</v>
      </c>
    </row>
    <row r="1726" spans="1:14" x14ac:dyDescent="0.3">
      <c r="A1726" t="s">
        <v>13</v>
      </c>
      <c r="B1726" t="s">
        <v>75</v>
      </c>
      <c r="C1726" t="str">
        <f>VLOOKUP(Table1[[#This Row],[customer_ID]],'Company Names'!A:B,2,0)</f>
        <v>Metz, Gottlieb and Effertz</v>
      </c>
      <c r="D1726">
        <v>2207769609</v>
      </c>
      <c r="E1726" s="1">
        <v>44323</v>
      </c>
      <c r="F1726" s="1">
        <v>44353</v>
      </c>
      <c r="G1726">
        <v>5022</v>
      </c>
      <c r="H1726">
        <v>1</v>
      </c>
      <c r="I1726" t="str">
        <f>IF(Table1[[#This Row],[disputed]]=1,"Yes","No")</f>
        <v>Yes</v>
      </c>
      <c r="J1726">
        <v>0</v>
      </c>
      <c r="K1726" t="str">
        <f>IF(Table1[[#This Row],[disputed]]=0, "no dispute", IF(Table1[[#This Row],[dispute_loss]]=0, "won","lost"))</f>
        <v>won</v>
      </c>
      <c r="L1726" s="1">
        <v>44353</v>
      </c>
      <c r="M1726">
        <v>30</v>
      </c>
      <c r="N1726">
        <v>0</v>
      </c>
    </row>
    <row r="1727" spans="1:14" x14ac:dyDescent="0.3">
      <c r="A1727" t="s">
        <v>22</v>
      </c>
      <c r="B1727" t="s">
        <v>78</v>
      </c>
      <c r="C1727" t="str">
        <f>VLOOKUP(Table1[[#This Row],[customer_ID]],'Company Names'!A:B,2,0)</f>
        <v>Muller, Gaylord and Pollich</v>
      </c>
      <c r="D1727">
        <v>6946879920</v>
      </c>
      <c r="E1727" s="1">
        <v>44139</v>
      </c>
      <c r="F1727" s="1">
        <v>44169</v>
      </c>
      <c r="G1727">
        <v>3749</v>
      </c>
      <c r="H1727">
        <v>0</v>
      </c>
      <c r="I1727" t="str">
        <f>IF(Table1[[#This Row],[disputed]]=1,"Yes","No")</f>
        <v>No</v>
      </c>
      <c r="J1727">
        <v>0</v>
      </c>
      <c r="K1727" t="str">
        <f>IF(Table1[[#This Row],[disputed]]=0, "no dispute", IF(Table1[[#This Row],[dispute_loss]]=0, "won","lost"))</f>
        <v>no dispute</v>
      </c>
      <c r="L1727" s="1">
        <v>44158</v>
      </c>
      <c r="M1727">
        <v>19</v>
      </c>
      <c r="N1727">
        <v>0</v>
      </c>
    </row>
    <row r="1728" spans="1:14" x14ac:dyDescent="0.3">
      <c r="A1728" t="s">
        <v>20</v>
      </c>
      <c r="B1728" t="s">
        <v>43</v>
      </c>
      <c r="C1728" t="str">
        <f>VLOOKUP(Table1[[#This Row],[customer_ID]],'Company Names'!A:B,2,0)</f>
        <v>Spinka, Bogisich and Pouros</v>
      </c>
      <c r="D1728">
        <v>6950783855</v>
      </c>
      <c r="E1728" s="1">
        <v>43911</v>
      </c>
      <c r="F1728" s="1">
        <v>43941</v>
      </c>
      <c r="G1728">
        <v>8813</v>
      </c>
      <c r="H1728">
        <v>1</v>
      </c>
      <c r="I1728" t="str">
        <f>IF(Table1[[#This Row],[disputed]]=1,"Yes","No")</f>
        <v>Yes</v>
      </c>
      <c r="J1728">
        <v>0</v>
      </c>
      <c r="K1728" t="str">
        <f>IF(Table1[[#This Row],[disputed]]=0, "no dispute", IF(Table1[[#This Row],[dispute_loss]]=0, "won","lost"))</f>
        <v>won</v>
      </c>
      <c r="L1728" s="1">
        <v>43927</v>
      </c>
      <c r="M1728">
        <v>16</v>
      </c>
      <c r="N1728">
        <v>0</v>
      </c>
    </row>
    <row r="1729" spans="1:14" x14ac:dyDescent="0.3">
      <c r="A1729" t="s">
        <v>17</v>
      </c>
      <c r="B1729" t="s">
        <v>112</v>
      </c>
      <c r="C1729" t="str">
        <f>VLOOKUP(Table1[[#This Row],[customer_ID]],'Company Names'!A:B,2,0)</f>
        <v>Grant, Kessler and Kassulke</v>
      </c>
      <c r="D1729">
        <v>6959096166</v>
      </c>
      <c r="E1729" s="1">
        <v>44374</v>
      </c>
      <c r="F1729" s="1">
        <v>44404</v>
      </c>
      <c r="G1729">
        <v>5534</v>
      </c>
      <c r="H1729">
        <v>0</v>
      </c>
      <c r="I1729" t="str">
        <f>IF(Table1[[#This Row],[disputed]]=1,"Yes","No")</f>
        <v>No</v>
      </c>
      <c r="J1729">
        <v>0</v>
      </c>
      <c r="K1729" t="str">
        <f>IF(Table1[[#This Row],[disputed]]=0, "no dispute", IF(Table1[[#This Row],[dispute_loss]]=0, "won","lost"))</f>
        <v>no dispute</v>
      </c>
      <c r="L1729" s="1">
        <v>44397</v>
      </c>
      <c r="M1729">
        <v>23</v>
      </c>
      <c r="N1729">
        <v>0</v>
      </c>
    </row>
    <row r="1730" spans="1:14" x14ac:dyDescent="0.3">
      <c r="A1730" t="s">
        <v>20</v>
      </c>
      <c r="B1730" t="s">
        <v>90</v>
      </c>
      <c r="C1730" t="str">
        <f>VLOOKUP(Table1[[#This Row],[customer_ID]],'Company Names'!A:B,2,0)</f>
        <v>Bosco and Sons</v>
      </c>
      <c r="D1730">
        <v>6959534505</v>
      </c>
      <c r="E1730" s="1">
        <v>44150</v>
      </c>
      <c r="F1730" s="1">
        <v>44180</v>
      </c>
      <c r="G1730">
        <v>1036</v>
      </c>
      <c r="H1730">
        <v>0</v>
      </c>
      <c r="I1730" t="str">
        <f>IF(Table1[[#This Row],[disputed]]=1,"Yes","No")</f>
        <v>No</v>
      </c>
      <c r="J1730">
        <v>0</v>
      </c>
      <c r="K1730" t="str">
        <f>IF(Table1[[#This Row],[disputed]]=0, "no dispute", IF(Table1[[#This Row],[dispute_loss]]=0, "won","lost"))</f>
        <v>no dispute</v>
      </c>
      <c r="L1730" s="1">
        <v>44173</v>
      </c>
      <c r="M1730">
        <v>23</v>
      </c>
      <c r="N1730">
        <v>0</v>
      </c>
    </row>
    <row r="1731" spans="1:14" x14ac:dyDescent="0.3">
      <c r="A1731" t="s">
        <v>13</v>
      </c>
      <c r="B1731" t="s">
        <v>27</v>
      </c>
      <c r="C1731" t="str">
        <f>VLOOKUP(Table1[[#This Row],[customer_ID]],'Company Names'!A:B,2,0)</f>
        <v>Ryan Inc</v>
      </c>
      <c r="D1731">
        <v>6960019922</v>
      </c>
      <c r="E1731" s="1">
        <v>44033</v>
      </c>
      <c r="F1731" s="1">
        <v>44063</v>
      </c>
      <c r="G1731">
        <v>7958</v>
      </c>
      <c r="H1731">
        <v>0</v>
      </c>
      <c r="I1731" t="str">
        <f>IF(Table1[[#This Row],[disputed]]=1,"Yes","No")</f>
        <v>No</v>
      </c>
      <c r="J1731">
        <v>0</v>
      </c>
      <c r="K1731" t="str">
        <f>IF(Table1[[#This Row],[disputed]]=0, "no dispute", IF(Table1[[#This Row],[dispute_loss]]=0, "won","lost"))</f>
        <v>no dispute</v>
      </c>
      <c r="L1731" s="1">
        <v>44041</v>
      </c>
      <c r="M1731">
        <v>8</v>
      </c>
      <c r="N1731">
        <v>0</v>
      </c>
    </row>
    <row r="1732" spans="1:14" x14ac:dyDescent="0.3">
      <c r="A1732" t="s">
        <v>22</v>
      </c>
      <c r="B1732" t="s">
        <v>100</v>
      </c>
      <c r="C1732" t="str">
        <f>VLOOKUP(Table1[[#This Row],[customer_ID]],'Company Names'!A:B,2,0)</f>
        <v>Stark - Paucek</v>
      </c>
      <c r="D1732">
        <v>6961910816</v>
      </c>
      <c r="E1732" s="1">
        <v>44434</v>
      </c>
      <c r="F1732" s="1">
        <v>44464</v>
      </c>
      <c r="G1732">
        <v>5978</v>
      </c>
      <c r="H1732">
        <v>1</v>
      </c>
      <c r="I1732" t="str">
        <f>IF(Table1[[#This Row],[disputed]]=1,"Yes","No")</f>
        <v>Yes</v>
      </c>
      <c r="J1732">
        <v>0</v>
      </c>
      <c r="K1732" t="str">
        <f>IF(Table1[[#This Row],[disputed]]=0, "no dispute", IF(Table1[[#This Row],[dispute_loss]]=0, "won","lost"))</f>
        <v>won</v>
      </c>
      <c r="L1732" s="1">
        <v>44460</v>
      </c>
      <c r="M1732">
        <v>26</v>
      </c>
      <c r="N1732">
        <v>0</v>
      </c>
    </row>
    <row r="1733" spans="1:14" x14ac:dyDescent="0.3">
      <c r="A1733" t="s">
        <v>22</v>
      </c>
      <c r="B1733" t="s">
        <v>78</v>
      </c>
      <c r="C1733" t="str">
        <f>VLOOKUP(Table1[[#This Row],[customer_ID]],'Company Names'!A:B,2,0)</f>
        <v>Muller, Gaylord and Pollich</v>
      </c>
      <c r="D1733">
        <v>6964839828</v>
      </c>
      <c r="E1733" s="1">
        <v>44008</v>
      </c>
      <c r="F1733" s="1">
        <v>44038</v>
      </c>
      <c r="G1733">
        <v>6812</v>
      </c>
      <c r="H1733">
        <v>0</v>
      </c>
      <c r="I1733" t="str">
        <f>IF(Table1[[#This Row],[disputed]]=1,"Yes","No")</f>
        <v>No</v>
      </c>
      <c r="J1733">
        <v>0</v>
      </c>
      <c r="K1733" t="str">
        <f>IF(Table1[[#This Row],[disputed]]=0, "no dispute", IF(Table1[[#This Row],[dispute_loss]]=0, "won","lost"))</f>
        <v>no dispute</v>
      </c>
      <c r="L1733" s="1">
        <v>44035</v>
      </c>
      <c r="M1733">
        <v>27</v>
      </c>
      <c r="N1733">
        <v>0</v>
      </c>
    </row>
    <row r="1734" spans="1:14" x14ac:dyDescent="0.3">
      <c r="A1734" t="s">
        <v>11</v>
      </c>
      <c r="B1734" t="s">
        <v>54</v>
      </c>
      <c r="C1734" t="str">
        <f>VLOOKUP(Table1[[#This Row],[customer_ID]],'Company Names'!A:B,2,0)</f>
        <v>Emmerich - Swift</v>
      </c>
      <c r="D1734">
        <v>6965323270</v>
      </c>
      <c r="E1734" s="1">
        <v>44250</v>
      </c>
      <c r="F1734" s="1">
        <v>44280</v>
      </c>
      <c r="G1734">
        <v>5898</v>
      </c>
      <c r="H1734">
        <v>0</v>
      </c>
      <c r="I1734" t="str">
        <f>IF(Table1[[#This Row],[disputed]]=1,"Yes","No")</f>
        <v>No</v>
      </c>
      <c r="J1734">
        <v>0</v>
      </c>
      <c r="K1734" t="str">
        <f>IF(Table1[[#This Row],[disputed]]=0, "no dispute", IF(Table1[[#This Row],[dispute_loss]]=0, "won","lost"))</f>
        <v>no dispute</v>
      </c>
      <c r="L1734" s="1">
        <v>44267</v>
      </c>
      <c r="M1734">
        <v>17</v>
      </c>
      <c r="N1734">
        <v>0</v>
      </c>
    </row>
    <row r="1735" spans="1:14" x14ac:dyDescent="0.3">
      <c r="A1735" t="s">
        <v>13</v>
      </c>
      <c r="B1735" t="s">
        <v>74</v>
      </c>
      <c r="C1735" t="str">
        <f>VLOOKUP(Table1[[#This Row],[customer_ID]],'Company Names'!A:B,2,0)</f>
        <v>Ankunding - Rempel</v>
      </c>
      <c r="D1735">
        <v>706375400</v>
      </c>
      <c r="E1735" s="1">
        <v>44328</v>
      </c>
      <c r="F1735" s="1">
        <v>44358</v>
      </c>
      <c r="G1735">
        <v>5499</v>
      </c>
      <c r="H1735">
        <v>1</v>
      </c>
      <c r="I1735" t="str">
        <f>IF(Table1[[#This Row],[disputed]]=1,"Yes","No")</f>
        <v>Yes</v>
      </c>
      <c r="J1735">
        <v>0</v>
      </c>
      <c r="K1735" t="str">
        <f>IF(Table1[[#This Row],[disputed]]=0, "no dispute", IF(Table1[[#This Row],[dispute_loss]]=0, "won","lost"))</f>
        <v>won</v>
      </c>
      <c r="L1735" s="1">
        <v>44362</v>
      </c>
      <c r="M1735">
        <v>34</v>
      </c>
      <c r="N1735">
        <v>4</v>
      </c>
    </row>
    <row r="1736" spans="1:14" x14ac:dyDescent="0.3">
      <c r="A1736" t="s">
        <v>11</v>
      </c>
      <c r="B1736" t="s">
        <v>114</v>
      </c>
      <c r="C1736" t="str">
        <f>VLOOKUP(Table1[[#This Row],[customer_ID]],'Company Names'!A:B,2,0)</f>
        <v>Davis and Sons</v>
      </c>
      <c r="D1736">
        <v>6970184838</v>
      </c>
      <c r="E1736" s="1">
        <v>44436</v>
      </c>
      <c r="F1736" s="1">
        <v>44466</v>
      </c>
      <c r="G1736">
        <v>8128</v>
      </c>
      <c r="H1736">
        <v>0</v>
      </c>
      <c r="I1736" t="str">
        <f>IF(Table1[[#This Row],[disputed]]=1,"Yes","No")</f>
        <v>No</v>
      </c>
      <c r="J1736">
        <v>0</v>
      </c>
      <c r="K1736" t="str">
        <f>IF(Table1[[#This Row],[disputed]]=0, "no dispute", IF(Table1[[#This Row],[dispute_loss]]=0, "won","lost"))</f>
        <v>no dispute</v>
      </c>
      <c r="L1736" s="1">
        <v>44461</v>
      </c>
      <c r="M1736">
        <v>25</v>
      </c>
      <c r="N1736">
        <v>0</v>
      </c>
    </row>
    <row r="1737" spans="1:14" x14ac:dyDescent="0.3">
      <c r="A1737" t="s">
        <v>20</v>
      </c>
      <c r="B1737" t="s">
        <v>43</v>
      </c>
      <c r="C1737" t="str">
        <f>VLOOKUP(Table1[[#This Row],[customer_ID]],'Company Names'!A:B,2,0)</f>
        <v>Spinka, Bogisich and Pouros</v>
      </c>
      <c r="D1737">
        <v>6974701547</v>
      </c>
      <c r="E1737" s="1">
        <v>44101</v>
      </c>
      <c r="F1737" s="1">
        <v>44131</v>
      </c>
      <c r="G1737">
        <v>1422</v>
      </c>
      <c r="H1737">
        <v>0</v>
      </c>
      <c r="I1737" t="str">
        <f>IF(Table1[[#This Row],[disputed]]=1,"Yes","No")</f>
        <v>No</v>
      </c>
      <c r="J1737">
        <v>0</v>
      </c>
      <c r="K1737" t="str">
        <f>IF(Table1[[#This Row],[disputed]]=0, "no dispute", IF(Table1[[#This Row],[dispute_loss]]=0, "won","lost"))</f>
        <v>no dispute</v>
      </c>
      <c r="L1737" s="1">
        <v>44108</v>
      </c>
      <c r="M1737">
        <v>7</v>
      </c>
      <c r="N1737">
        <v>0</v>
      </c>
    </row>
    <row r="1738" spans="1:14" x14ac:dyDescent="0.3">
      <c r="A1738" t="s">
        <v>22</v>
      </c>
      <c r="B1738" t="s">
        <v>23</v>
      </c>
      <c r="C1738" t="str">
        <f>VLOOKUP(Table1[[#This Row],[customer_ID]],'Company Names'!A:B,2,0)</f>
        <v>Kub, McLaughlin and Renner</v>
      </c>
      <c r="D1738">
        <v>6984488539</v>
      </c>
      <c r="E1738" s="1">
        <v>44276</v>
      </c>
      <c r="F1738" s="1">
        <v>44306</v>
      </c>
      <c r="G1738">
        <v>8443</v>
      </c>
      <c r="H1738">
        <v>1</v>
      </c>
      <c r="I1738" t="str">
        <f>IF(Table1[[#This Row],[disputed]]=1,"Yes","No")</f>
        <v>Yes</v>
      </c>
      <c r="J1738">
        <v>0</v>
      </c>
      <c r="K1738" t="str">
        <f>IF(Table1[[#This Row],[disputed]]=0, "no dispute", IF(Table1[[#This Row],[dispute_loss]]=0, "won","lost"))</f>
        <v>won</v>
      </c>
      <c r="L1738" s="1">
        <v>44336</v>
      </c>
      <c r="M1738">
        <v>60</v>
      </c>
      <c r="N1738">
        <v>30</v>
      </c>
    </row>
    <row r="1739" spans="1:14" x14ac:dyDescent="0.3">
      <c r="A1739" t="s">
        <v>17</v>
      </c>
      <c r="B1739" t="s">
        <v>112</v>
      </c>
      <c r="C1739" t="str">
        <f>VLOOKUP(Table1[[#This Row],[customer_ID]],'Company Names'!A:B,2,0)</f>
        <v>Grant, Kessler and Kassulke</v>
      </c>
      <c r="D1739">
        <v>6985831527</v>
      </c>
      <c r="E1739" s="1">
        <v>44491</v>
      </c>
      <c r="F1739" s="1">
        <v>44521</v>
      </c>
      <c r="G1739">
        <v>6672</v>
      </c>
      <c r="H1739">
        <v>0</v>
      </c>
      <c r="I1739" t="str">
        <f>IF(Table1[[#This Row],[disputed]]=1,"Yes","No")</f>
        <v>No</v>
      </c>
      <c r="J1739">
        <v>0</v>
      </c>
      <c r="K1739" t="str">
        <f>IF(Table1[[#This Row],[disputed]]=0, "no dispute", IF(Table1[[#This Row],[dispute_loss]]=0, "won","lost"))</f>
        <v>no dispute</v>
      </c>
      <c r="L1739" s="1">
        <v>44510</v>
      </c>
      <c r="M1739">
        <v>19</v>
      </c>
      <c r="N1739">
        <v>0</v>
      </c>
    </row>
    <row r="1740" spans="1:14" x14ac:dyDescent="0.3">
      <c r="A1740" t="s">
        <v>13</v>
      </c>
      <c r="B1740" t="s">
        <v>66</v>
      </c>
      <c r="C1740" t="str">
        <f>VLOOKUP(Table1[[#This Row],[customer_ID]],'Company Names'!A:B,2,0)</f>
        <v>Bednar Group</v>
      </c>
      <c r="D1740">
        <v>6988048839</v>
      </c>
      <c r="E1740" s="1">
        <v>43987</v>
      </c>
      <c r="F1740" s="1">
        <v>44017</v>
      </c>
      <c r="G1740">
        <v>7160</v>
      </c>
      <c r="H1740">
        <v>0</v>
      </c>
      <c r="I1740" t="str">
        <f>IF(Table1[[#This Row],[disputed]]=1,"Yes","No")</f>
        <v>No</v>
      </c>
      <c r="J1740">
        <v>0</v>
      </c>
      <c r="K1740" t="str">
        <f>IF(Table1[[#This Row],[disputed]]=0, "no dispute", IF(Table1[[#This Row],[dispute_loss]]=0, "won","lost"))</f>
        <v>no dispute</v>
      </c>
      <c r="L1740" s="1">
        <v>43988</v>
      </c>
      <c r="M1740">
        <v>1</v>
      </c>
      <c r="N1740">
        <v>0</v>
      </c>
    </row>
    <row r="1741" spans="1:14" x14ac:dyDescent="0.3">
      <c r="A1741" t="s">
        <v>17</v>
      </c>
      <c r="B1741" t="s">
        <v>30</v>
      </c>
      <c r="C1741" t="str">
        <f>VLOOKUP(Table1[[#This Row],[customer_ID]],'Company Names'!A:B,2,0)</f>
        <v>Jacobi - Nolan</v>
      </c>
      <c r="D1741">
        <v>6998465986</v>
      </c>
      <c r="E1741" s="1">
        <v>43875</v>
      </c>
      <c r="F1741" s="1">
        <v>43905</v>
      </c>
      <c r="G1741">
        <v>3005</v>
      </c>
      <c r="H1741">
        <v>0</v>
      </c>
      <c r="I1741" t="str">
        <f>IF(Table1[[#This Row],[disputed]]=1,"Yes","No")</f>
        <v>No</v>
      </c>
      <c r="J1741">
        <v>0</v>
      </c>
      <c r="K1741" t="str">
        <f>IF(Table1[[#This Row],[disputed]]=0, "no dispute", IF(Table1[[#This Row],[dispute_loss]]=0, "won","lost"))</f>
        <v>no dispute</v>
      </c>
      <c r="L1741" s="1">
        <v>43882</v>
      </c>
      <c r="M1741">
        <v>7</v>
      </c>
      <c r="N1741">
        <v>0</v>
      </c>
    </row>
    <row r="1742" spans="1:14" x14ac:dyDescent="0.3">
      <c r="A1742" t="s">
        <v>20</v>
      </c>
      <c r="B1742" t="s">
        <v>90</v>
      </c>
      <c r="C1742" t="str">
        <f>VLOOKUP(Table1[[#This Row],[customer_ID]],'Company Names'!A:B,2,0)</f>
        <v>Bosco and Sons</v>
      </c>
      <c r="D1742">
        <v>7005945991</v>
      </c>
      <c r="E1742" s="1">
        <v>44309</v>
      </c>
      <c r="F1742" s="1">
        <v>44339</v>
      </c>
      <c r="G1742">
        <v>3275</v>
      </c>
      <c r="H1742">
        <v>0</v>
      </c>
      <c r="I1742" t="str">
        <f>IF(Table1[[#This Row],[disputed]]=1,"Yes","No")</f>
        <v>No</v>
      </c>
      <c r="J1742">
        <v>0</v>
      </c>
      <c r="K1742" t="str">
        <f>IF(Table1[[#This Row],[disputed]]=0, "no dispute", IF(Table1[[#This Row],[dispute_loss]]=0, "won","lost"))</f>
        <v>no dispute</v>
      </c>
      <c r="L1742" s="1">
        <v>44342</v>
      </c>
      <c r="M1742">
        <v>33</v>
      </c>
      <c r="N1742">
        <v>3</v>
      </c>
    </row>
    <row r="1743" spans="1:14" x14ac:dyDescent="0.3">
      <c r="A1743" t="s">
        <v>17</v>
      </c>
      <c r="B1743" t="s">
        <v>112</v>
      </c>
      <c r="C1743" t="str">
        <f>VLOOKUP(Table1[[#This Row],[customer_ID]],'Company Names'!A:B,2,0)</f>
        <v>Grant, Kessler and Kassulke</v>
      </c>
      <c r="D1743">
        <v>7008503597</v>
      </c>
      <c r="E1743" s="1">
        <v>44198</v>
      </c>
      <c r="F1743" s="1">
        <v>44228</v>
      </c>
      <c r="G1743">
        <v>5066</v>
      </c>
      <c r="H1743">
        <v>0</v>
      </c>
      <c r="I1743" t="str">
        <f>IF(Table1[[#This Row],[disputed]]=1,"Yes","No")</f>
        <v>No</v>
      </c>
      <c r="J1743">
        <v>0</v>
      </c>
      <c r="K1743" t="str">
        <f>IF(Table1[[#This Row],[disputed]]=0, "no dispute", IF(Table1[[#This Row],[dispute_loss]]=0, "won","lost"))</f>
        <v>no dispute</v>
      </c>
      <c r="L1743" s="1">
        <v>44220</v>
      </c>
      <c r="M1743">
        <v>22</v>
      </c>
      <c r="N1743">
        <v>0</v>
      </c>
    </row>
    <row r="1744" spans="1:14" x14ac:dyDescent="0.3">
      <c r="A1744" t="s">
        <v>22</v>
      </c>
      <c r="B1744" t="s">
        <v>85</v>
      </c>
      <c r="C1744" t="str">
        <f>VLOOKUP(Table1[[#This Row],[customer_ID]],'Company Names'!A:B,2,0)</f>
        <v>Bailey - Ondricka</v>
      </c>
      <c r="D1744">
        <v>7009543833</v>
      </c>
      <c r="E1744" s="1">
        <v>44046</v>
      </c>
      <c r="F1744" s="1">
        <v>44076</v>
      </c>
      <c r="G1744">
        <v>2338</v>
      </c>
      <c r="H1744">
        <v>0</v>
      </c>
      <c r="I1744" t="str">
        <f>IF(Table1[[#This Row],[disputed]]=1,"Yes","No")</f>
        <v>No</v>
      </c>
      <c r="J1744">
        <v>0</v>
      </c>
      <c r="K1744" t="str">
        <f>IF(Table1[[#This Row],[disputed]]=0, "no dispute", IF(Table1[[#This Row],[dispute_loss]]=0, "won","lost"))</f>
        <v>no dispute</v>
      </c>
      <c r="L1744" s="1">
        <v>44077</v>
      </c>
      <c r="M1744">
        <v>31</v>
      </c>
      <c r="N1744">
        <v>1</v>
      </c>
    </row>
    <row r="1745" spans="1:14" x14ac:dyDescent="0.3">
      <c r="A1745" t="s">
        <v>13</v>
      </c>
      <c r="B1745" t="s">
        <v>62</v>
      </c>
      <c r="C1745" t="str">
        <f>VLOOKUP(Table1[[#This Row],[customer_ID]],'Company Names'!A:B,2,0)</f>
        <v>Bosco, Gutkowski and Strosin</v>
      </c>
      <c r="D1745">
        <v>3960704578</v>
      </c>
      <c r="E1745" s="1">
        <v>44328</v>
      </c>
      <c r="F1745" s="1">
        <v>44358</v>
      </c>
      <c r="G1745">
        <v>10016</v>
      </c>
      <c r="H1745">
        <v>1</v>
      </c>
      <c r="I1745" t="str">
        <f>IF(Table1[[#This Row],[disputed]]=1,"Yes","No")</f>
        <v>Yes</v>
      </c>
      <c r="J1745">
        <v>0</v>
      </c>
      <c r="K1745" t="str">
        <f>IF(Table1[[#This Row],[disputed]]=0, "no dispute", IF(Table1[[#This Row],[dispute_loss]]=0, "won","lost"))</f>
        <v>won</v>
      </c>
      <c r="L1745" s="1">
        <v>44369</v>
      </c>
      <c r="M1745">
        <v>41</v>
      </c>
      <c r="N1745">
        <v>11</v>
      </c>
    </row>
    <row r="1746" spans="1:14" x14ac:dyDescent="0.3">
      <c r="A1746" t="s">
        <v>11</v>
      </c>
      <c r="B1746" t="s">
        <v>54</v>
      </c>
      <c r="C1746" t="str">
        <f>VLOOKUP(Table1[[#This Row],[customer_ID]],'Company Names'!A:B,2,0)</f>
        <v>Emmerich - Swift</v>
      </c>
      <c r="D1746">
        <v>7022807641</v>
      </c>
      <c r="E1746" s="1">
        <v>43893</v>
      </c>
      <c r="F1746" s="1">
        <v>43923</v>
      </c>
      <c r="G1746">
        <v>6117</v>
      </c>
      <c r="H1746">
        <v>0</v>
      </c>
      <c r="I1746" t="str">
        <f>IF(Table1[[#This Row],[disputed]]=1,"Yes","No")</f>
        <v>No</v>
      </c>
      <c r="J1746">
        <v>0</v>
      </c>
      <c r="K1746" t="str">
        <f>IF(Table1[[#This Row],[disputed]]=0, "no dispute", IF(Table1[[#This Row],[dispute_loss]]=0, "won","lost"))</f>
        <v>no dispute</v>
      </c>
      <c r="L1746" s="1">
        <v>43919</v>
      </c>
      <c r="M1746">
        <v>26</v>
      </c>
      <c r="N1746">
        <v>0</v>
      </c>
    </row>
    <row r="1747" spans="1:14" x14ac:dyDescent="0.3">
      <c r="A1747" t="s">
        <v>17</v>
      </c>
      <c r="B1747" t="s">
        <v>34</v>
      </c>
      <c r="C1747" t="str">
        <f>VLOOKUP(Table1[[#This Row],[customer_ID]],'Company Names'!A:B,2,0)</f>
        <v>Rosenbaum LLC</v>
      </c>
      <c r="D1747">
        <v>7032806438</v>
      </c>
      <c r="E1747" s="1">
        <v>43875</v>
      </c>
      <c r="F1747" s="1">
        <v>43905</v>
      </c>
      <c r="G1747">
        <v>4666</v>
      </c>
      <c r="H1747">
        <v>0</v>
      </c>
      <c r="I1747" t="str">
        <f>IF(Table1[[#This Row],[disputed]]=1,"Yes","No")</f>
        <v>No</v>
      </c>
      <c r="J1747">
        <v>0</v>
      </c>
      <c r="K1747" t="str">
        <f>IF(Table1[[#This Row],[disputed]]=0, "no dispute", IF(Table1[[#This Row],[dispute_loss]]=0, "won","lost"))</f>
        <v>no dispute</v>
      </c>
      <c r="L1747" s="1">
        <v>43917</v>
      </c>
      <c r="M1747">
        <v>42</v>
      </c>
      <c r="N1747">
        <v>12</v>
      </c>
    </row>
    <row r="1748" spans="1:14" x14ac:dyDescent="0.3">
      <c r="A1748" t="s">
        <v>13</v>
      </c>
      <c r="B1748" t="s">
        <v>71</v>
      </c>
      <c r="C1748" t="str">
        <f>VLOOKUP(Table1[[#This Row],[customer_ID]],'Company Names'!A:B,2,0)</f>
        <v>Murphy Inc</v>
      </c>
      <c r="D1748">
        <v>2014191611</v>
      </c>
      <c r="E1748" s="1">
        <v>44333</v>
      </c>
      <c r="F1748" s="1">
        <v>44363</v>
      </c>
      <c r="G1748">
        <v>7672</v>
      </c>
      <c r="H1748">
        <v>1</v>
      </c>
      <c r="I1748" t="str">
        <f>IF(Table1[[#This Row],[disputed]]=1,"Yes","No")</f>
        <v>Yes</v>
      </c>
      <c r="J1748">
        <v>0</v>
      </c>
      <c r="K1748" t="str">
        <f>IF(Table1[[#This Row],[disputed]]=0, "no dispute", IF(Table1[[#This Row],[dispute_loss]]=0, "won","lost"))</f>
        <v>won</v>
      </c>
      <c r="L1748" s="1">
        <v>44353</v>
      </c>
      <c r="M1748">
        <v>20</v>
      </c>
      <c r="N1748">
        <v>0</v>
      </c>
    </row>
    <row r="1749" spans="1:14" x14ac:dyDescent="0.3">
      <c r="A1749" t="s">
        <v>11</v>
      </c>
      <c r="B1749" t="s">
        <v>114</v>
      </c>
      <c r="C1749" t="str">
        <f>VLOOKUP(Table1[[#This Row],[customer_ID]],'Company Names'!A:B,2,0)</f>
        <v>Davis and Sons</v>
      </c>
      <c r="D1749">
        <v>7043895839</v>
      </c>
      <c r="E1749" s="1">
        <v>43953</v>
      </c>
      <c r="F1749" s="1">
        <v>43983</v>
      </c>
      <c r="G1749">
        <v>12076</v>
      </c>
      <c r="H1749">
        <v>0</v>
      </c>
      <c r="I1749" t="str">
        <f>IF(Table1[[#This Row],[disputed]]=1,"Yes","No")</f>
        <v>No</v>
      </c>
      <c r="J1749">
        <v>0</v>
      </c>
      <c r="K1749" t="str">
        <f>IF(Table1[[#This Row],[disputed]]=0, "no dispute", IF(Table1[[#This Row],[dispute_loss]]=0, "won","lost"))</f>
        <v>no dispute</v>
      </c>
      <c r="L1749" s="1">
        <v>43975</v>
      </c>
      <c r="M1749">
        <v>22</v>
      </c>
      <c r="N1749">
        <v>0</v>
      </c>
    </row>
    <row r="1750" spans="1:14" x14ac:dyDescent="0.3">
      <c r="A1750" t="s">
        <v>22</v>
      </c>
      <c r="B1750" t="s">
        <v>99</v>
      </c>
      <c r="C1750" t="str">
        <f>VLOOKUP(Table1[[#This Row],[customer_ID]],'Company Names'!A:B,2,0)</f>
        <v>Durgan - Hamill</v>
      </c>
      <c r="D1750">
        <v>7050267416</v>
      </c>
      <c r="E1750" s="1">
        <v>44429</v>
      </c>
      <c r="F1750" s="1">
        <v>44459</v>
      </c>
      <c r="G1750">
        <v>6816</v>
      </c>
      <c r="H1750">
        <v>0</v>
      </c>
      <c r="I1750" t="str">
        <f>IF(Table1[[#This Row],[disputed]]=1,"Yes","No")</f>
        <v>No</v>
      </c>
      <c r="J1750">
        <v>0</v>
      </c>
      <c r="K1750" t="str">
        <f>IF(Table1[[#This Row],[disputed]]=0, "no dispute", IF(Table1[[#This Row],[dispute_loss]]=0, "won","lost"))</f>
        <v>no dispute</v>
      </c>
      <c r="L1750" s="1">
        <v>44450</v>
      </c>
      <c r="M1750">
        <v>21</v>
      </c>
      <c r="N1750">
        <v>0</v>
      </c>
    </row>
    <row r="1751" spans="1:14" x14ac:dyDescent="0.3">
      <c r="A1751" t="s">
        <v>11</v>
      </c>
      <c r="B1751" t="s">
        <v>38</v>
      </c>
      <c r="C1751" t="str">
        <f>VLOOKUP(Table1[[#This Row],[customer_ID]],'Company Names'!A:B,2,0)</f>
        <v>Willms, Yundt and Smitham</v>
      </c>
      <c r="D1751">
        <v>7056189326</v>
      </c>
      <c r="E1751" s="1">
        <v>43971</v>
      </c>
      <c r="F1751" s="1">
        <v>44001</v>
      </c>
      <c r="G1751">
        <v>5381</v>
      </c>
      <c r="H1751">
        <v>0</v>
      </c>
      <c r="I1751" t="str">
        <f>IF(Table1[[#This Row],[disputed]]=1,"Yes","No")</f>
        <v>No</v>
      </c>
      <c r="J1751">
        <v>0</v>
      </c>
      <c r="K1751" t="str">
        <f>IF(Table1[[#This Row],[disputed]]=0, "no dispute", IF(Table1[[#This Row],[dispute_loss]]=0, "won","lost"))</f>
        <v>no dispute</v>
      </c>
      <c r="L1751" s="1">
        <v>43999</v>
      </c>
      <c r="M1751">
        <v>28</v>
      </c>
      <c r="N1751">
        <v>0</v>
      </c>
    </row>
    <row r="1752" spans="1:14" x14ac:dyDescent="0.3">
      <c r="A1752" t="s">
        <v>22</v>
      </c>
      <c r="B1752" t="s">
        <v>103</v>
      </c>
      <c r="C1752" t="str">
        <f>VLOOKUP(Table1[[#This Row],[customer_ID]],'Company Names'!A:B,2,0)</f>
        <v>Bernier - Mueller</v>
      </c>
      <c r="D1752">
        <v>7056862793</v>
      </c>
      <c r="E1752" s="1">
        <v>44384</v>
      </c>
      <c r="F1752" s="1">
        <v>44414</v>
      </c>
      <c r="G1752">
        <v>6803</v>
      </c>
      <c r="H1752">
        <v>0</v>
      </c>
      <c r="I1752" t="str">
        <f>IF(Table1[[#This Row],[disputed]]=1,"Yes","No")</f>
        <v>No</v>
      </c>
      <c r="J1752">
        <v>0</v>
      </c>
      <c r="K1752" t="str">
        <f>IF(Table1[[#This Row],[disputed]]=0, "no dispute", IF(Table1[[#This Row],[dispute_loss]]=0, "won","lost"))</f>
        <v>no dispute</v>
      </c>
      <c r="L1752" s="1">
        <v>44409</v>
      </c>
      <c r="M1752">
        <v>25</v>
      </c>
      <c r="N1752">
        <v>0</v>
      </c>
    </row>
    <row r="1753" spans="1:14" x14ac:dyDescent="0.3">
      <c r="A1753" t="s">
        <v>22</v>
      </c>
      <c r="B1753" t="s">
        <v>72</v>
      </c>
      <c r="C1753" t="str">
        <f>VLOOKUP(Table1[[#This Row],[customer_ID]],'Company Names'!A:B,2,0)</f>
        <v>Muller - Hickle</v>
      </c>
      <c r="D1753">
        <v>7059816083</v>
      </c>
      <c r="E1753" s="1">
        <v>44447</v>
      </c>
      <c r="F1753" s="1">
        <v>44477</v>
      </c>
      <c r="G1753">
        <v>3800</v>
      </c>
      <c r="H1753">
        <v>1</v>
      </c>
      <c r="I1753" t="str">
        <f>IF(Table1[[#This Row],[disputed]]=1,"Yes","No")</f>
        <v>Yes</v>
      </c>
      <c r="J1753">
        <v>0</v>
      </c>
      <c r="K1753" t="str">
        <f>IF(Table1[[#This Row],[disputed]]=0, "no dispute", IF(Table1[[#This Row],[dispute_loss]]=0, "won","lost"))</f>
        <v>won</v>
      </c>
      <c r="L1753" s="1">
        <v>44471</v>
      </c>
      <c r="M1753">
        <v>24</v>
      </c>
      <c r="N1753">
        <v>0</v>
      </c>
    </row>
    <row r="1754" spans="1:14" x14ac:dyDescent="0.3">
      <c r="A1754" t="s">
        <v>22</v>
      </c>
      <c r="B1754" t="s">
        <v>67</v>
      </c>
      <c r="C1754" t="str">
        <f>VLOOKUP(Table1[[#This Row],[customer_ID]],'Company Names'!A:B,2,0)</f>
        <v>Kemmer Inc</v>
      </c>
      <c r="D1754">
        <v>7074243715</v>
      </c>
      <c r="E1754" s="1">
        <v>44442</v>
      </c>
      <c r="F1754" s="1">
        <v>44472</v>
      </c>
      <c r="G1754">
        <v>6929</v>
      </c>
      <c r="H1754">
        <v>0</v>
      </c>
      <c r="I1754" t="str">
        <f>IF(Table1[[#This Row],[disputed]]=1,"Yes","No")</f>
        <v>No</v>
      </c>
      <c r="J1754">
        <v>0</v>
      </c>
      <c r="K1754" t="str">
        <f>IF(Table1[[#This Row],[disputed]]=0, "no dispute", IF(Table1[[#This Row],[dispute_loss]]=0, "won","lost"))</f>
        <v>no dispute</v>
      </c>
      <c r="L1754" s="1">
        <v>44473</v>
      </c>
      <c r="M1754">
        <v>31</v>
      </c>
      <c r="N1754">
        <v>1</v>
      </c>
    </row>
    <row r="1755" spans="1:14" x14ac:dyDescent="0.3">
      <c r="A1755" t="s">
        <v>17</v>
      </c>
      <c r="B1755" t="s">
        <v>77</v>
      </c>
      <c r="C1755" t="str">
        <f>VLOOKUP(Table1[[#This Row],[customer_ID]],'Company Names'!A:B,2,0)</f>
        <v>Daniel - Deckow</v>
      </c>
      <c r="D1755">
        <v>7074598959</v>
      </c>
      <c r="E1755" s="1">
        <v>44292</v>
      </c>
      <c r="F1755" s="1">
        <v>44322</v>
      </c>
      <c r="G1755">
        <v>4225</v>
      </c>
      <c r="H1755">
        <v>0</v>
      </c>
      <c r="I1755" t="str">
        <f>IF(Table1[[#This Row],[disputed]]=1,"Yes","No")</f>
        <v>No</v>
      </c>
      <c r="J1755">
        <v>0</v>
      </c>
      <c r="K1755" t="str">
        <f>IF(Table1[[#This Row],[disputed]]=0, "no dispute", IF(Table1[[#This Row],[dispute_loss]]=0, "won","lost"))</f>
        <v>no dispute</v>
      </c>
      <c r="L1755" s="1">
        <v>44297</v>
      </c>
      <c r="M1755">
        <v>5</v>
      </c>
      <c r="N1755">
        <v>0</v>
      </c>
    </row>
    <row r="1756" spans="1:14" x14ac:dyDescent="0.3">
      <c r="A1756" t="s">
        <v>13</v>
      </c>
      <c r="B1756" t="s">
        <v>70</v>
      </c>
      <c r="C1756" t="str">
        <f>VLOOKUP(Table1[[#This Row],[customer_ID]],'Company Names'!A:B,2,0)</f>
        <v>Gutkowski, Koch and Gleason</v>
      </c>
      <c r="D1756">
        <v>7076480298</v>
      </c>
      <c r="E1756" s="1">
        <v>44334</v>
      </c>
      <c r="F1756" s="1">
        <v>44364</v>
      </c>
      <c r="G1756">
        <v>5153</v>
      </c>
      <c r="H1756">
        <v>0</v>
      </c>
      <c r="I1756" t="str">
        <f>IF(Table1[[#This Row],[disputed]]=1,"Yes","No")</f>
        <v>No</v>
      </c>
      <c r="J1756">
        <v>0</v>
      </c>
      <c r="K1756" t="str">
        <f>IF(Table1[[#This Row],[disputed]]=0, "no dispute", IF(Table1[[#This Row],[dispute_loss]]=0, "won","lost"))</f>
        <v>no dispute</v>
      </c>
      <c r="L1756" s="1">
        <v>44350</v>
      </c>
      <c r="M1756">
        <v>16</v>
      </c>
      <c r="N1756">
        <v>0</v>
      </c>
    </row>
    <row r="1757" spans="1:14" x14ac:dyDescent="0.3">
      <c r="A1757" t="s">
        <v>17</v>
      </c>
      <c r="B1757" t="s">
        <v>28</v>
      </c>
      <c r="C1757" t="str">
        <f>VLOOKUP(Table1[[#This Row],[customer_ID]],'Company Names'!A:B,2,0)</f>
        <v>Halvorson and Sons</v>
      </c>
      <c r="D1757">
        <v>7083555556</v>
      </c>
      <c r="E1757" s="1">
        <v>43982</v>
      </c>
      <c r="F1757" s="1">
        <v>44012</v>
      </c>
      <c r="G1757">
        <v>8426</v>
      </c>
      <c r="H1757">
        <v>0</v>
      </c>
      <c r="I1757" t="str">
        <f>IF(Table1[[#This Row],[disputed]]=1,"Yes","No")</f>
        <v>No</v>
      </c>
      <c r="J1757">
        <v>0</v>
      </c>
      <c r="K1757" t="str">
        <f>IF(Table1[[#This Row],[disputed]]=0, "no dispute", IF(Table1[[#This Row],[dispute_loss]]=0, "won","lost"))</f>
        <v>no dispute</v>
      </c>
      <c r="L1757" s="1">
        <v>43991</v>
      </c>
      <c r="M1757">
        <v>9</v>
      </c>
      <c r="N1757">
        <v>0</v>
      </c>
    </row>
    <row r="1758" spans="1:14" x14ac:dyDescent="0.3">
      <c r="A1758" t="s">
        <v>17</v>
      </c>
      <c r="B1758" t="s">
        <v>101</v>
      </c>
      <c r="C1758" t="str">
        <f>VLOOKUP(Table1[[#This Row],[customer_ID]],'Company Names'!A:B,2,0)</f>
        <v>Daugherty LLC</v>
      </c>
      <c r="D1758">
        <v>7084470394</v>
      </c>
      <c r="E1758" s="1">
        <v>44348</v>
      </c>
      <c r="F1758" s="1">
        <v>44378</v>
      </c>
      <c r="G1758">
        <v>8153</v>
      </c>
      <c r="H1758">
        <v>1</v>
      </c>
      <c r="I1758" t="str">
        <f>IF(Table1[[#This Row],[disputed]]=1,"Yes","No")</f>
        <v>Yes</v>
      </c>
      <c r="J1758">
        <v>0</v>
      </c>
      <c r="K1758" t="str">
        <f>IF(Table1[[#This Row],[disputed]]=0, "no dispute", IF(Table1[[#This Row],[dispute_loss]]=0, "won","lost"))</f>
        <v>won</v>
      </c>
      <c r="L1758" s="1">
        <v>44390</v>
      </c>
      <c r="M1758">
        <v>42</v>
      </c>
      <c r="N1758">
        <v>12</v>
      </c>
    </row>
    <row r="1759" spans="1:14" x14ac:dyDescent="0.3">
      <c r="A1759" t="s">
        <v>13</v>
      </c>
      <c r="B1759" t="s">
        <v>95</v>
      </c>
      <c r="C1759" t="str">
        <f>VLOOKUP(Table1[[#This Row],[customer_ID]],'Company Names'!A:B,2,0)</f>
        <v>Rempel - Morar</v>
      </c>
      <c r="D1759">
        <v>7085238926</v>
      </c>
      <c r="E1759" s="1">
        <v>44421</v>
      </c>
      <c r="F1759" s="1">
        <v>44451</v>
      </c>
      <c r="G1759">
        <v>6332</v>
      </c>
      <c r="H1759">
        <v>0</v>
      </c>
      <c r="I1759" t="str">
        <f>IF(Table1[[#This Row],[disputed]]=1,"Yes","No")</f>
        <v>No</v>
      </c>
      <c r="J1759">
        <v>0</v>
      </c>
      <c r="K1759" t="str">
        <f>IF(Table1[[#This Row],[disputed]]=0, "no dispute", IF(Table1[[#This Row],[dispute_loss]]=0, "won","lost"))</f>
        <v>no dispute</v>
      </c>
      <c r="L1759" s="1">
        <v>44450</v>
      </c>
      <c r="M1759">
        <v>29</v>
      </c>
      <c r="N1759">
        <v>0</v>
      </c>
    </row>
    <row r="1760" spans="1:14" x14ac:dyDescent="0.3">
      <c r="A1760" t="s">
        <v>17</v>
      </c>
      <c r="B1760" t="s">
        <v>97</v>
      </c>
      <c r="C1760" t="str">
        <f>VLOOKUP(Table1[[#This Row],[customer_ID]],'Company Names'!A:B,2,0)</f>
        <v>Kemmer LLC</v>
      </c>
      <c r="D1760">
        <v>7091388946</v>
      </c>
      <c r="E1760" s="1">
        <v>44239</v>
      </c>
      <c r="F1760" s="1">
        <v>44269</v>
      </c>
      <c r="G1760">
        <v>6030</v>
      </c>
      <c r="H1760">
        <v>1</v>
      </c>
      <c r="I1760" t="str">
        <f>IF(Table1[[#This Row],[disputed]]=1,"Yes","No")</f>
        <v>Yes</v>
      </c>
      <c r="J1760">
        <v>0</v>
      </c>
      <c r="K1760" t="str">
        <f>IF(Table1[[#This Row],[disputed]]=0, "no dispute", IF(Table1[[#This Row],[dispute_loss]]=0, "won","lost"))</f>
        <v>won</v>
      </c>
      <c r="L1760" s="1">
        <v>44292</v>
      </c>
      <c r="M1760">
        <v>53</v>
      </c>
      <c r="N1760">
        <v>23</v>
      </c>
    </row>
    <row r="1761" spans="1:14" x14ac:dyDescent="0.3">
      <c r="A1761" t="s">
        <v>20</v>
      </c>
      <c r="B1761" t="s">
        <v>81</v>
      </c>
      <c r="C1761" t="str">
        <f>VLOOKUP(Table1[[#This Row],[customer_ID]],'Company Names'!A:B,2,0)</f>
        <v>Rowe and Sons</v>
      </c>
      <c r="D1761">
        <v>7091811282</v>
      </c>
      <c r="E1761" s="1">
        <v>44061</v>
      </c>
      <c r="F1761" s="1">
        <v>44091</v>
      </c>
      <c r="G1761">
        <v>1518</v>
      </c>
      <c r="H1761">
        <v>0</v>
      </c>
      <c r="I1761" t="str">
        <f>IF(Table1[[#This Row],[disputed]]=1,"Yes","No")</f>
        <v>No</v>
      </c>
      <c r="J1761">
        <v>0</v>
      </c>
      <c r="K1761" t="str">
        <f>IF(Table1[[#This Row],[disputed]]=0, "no dispute", IF(Table1[[#This Row],[dispute_loss]]=0, "won","lost"))</f>
        <v>no dispute</v>
      </c>
      <c r="L1761" s="1">
        <v>44068</v>
      </c>
      <c r="M1761">
        <v>7</v>
      </c>
      <c r="N1761">
        <v>0</v>
      </c>
    </row>
    <row r="1762" spans="1:14" x14ac:dyDescent="0.3">
      <c r="A1762" t="s">
        <v>11</v>
      </c>
      <c r="B1762" t="s">
        <v>73</v>
      </c>
      <c r="C1762" t="str">
        <f>VLOOKUP(Table1[[#This Row],[customer_ID]],'Company Names'!A:B,2,0)</f>
        <v>Rau, Hodkiewicz and Bauch</v>
      </c>
      <c r="D1762">
        <v>7092718520</v>
      </c>
      <c r="E1762" s="1">
        <v>44167</v>
      </c>
      <c r="F1762" s="1">
        <v>44197</v>
      </c>
      <c r="G1762">
        <v>5017</v>
      </c>
      <c r="H1762">
        <v>0</v>
      </c>
      <c r="I1762" t="str">
        <f>IF(Table1[[#This Row],[disputed]]=1,"Yes","No")</f>
        <v>No</v>
      </c>
      <c r="J1762">
        <v>0</v>
      </c>
      <c r="K1762" t="str">
        <f>IF(Table1[[#This Row],[disputed]]=0, "no dispute", IF(Table1[[#This Row],[dispute_loss]]=0, "won","lost"))</f>
        <v>no dispute</v>
      </c>
      <c r="L1762" s="1">
        <v>44189</v>
      </c>
      <c r="M1762">
        <v>22</v>
      </c>
      <c r="N1762">
        <v>0</v>
      </c>
    </row>
    <row r="1763" spans="1:14" x14ac:dyDescent="0.3">
      <c r="A1763" t="s">
        <v>20</v>
      </c>
      <c r="B1763" t="s">
        <v>25</v>
      </c>
      <c r="C1763" t="str">
        <f>VLOOKUP(Table1[[#This Row],[customer_ID]],'Company Names'!A:B,2,0)</f>
        <v>Homenick - Tromp</v>
      </c>
      <c r="D1763">
        <v>7093044151</v>
      </c>
      <c r="E1763" s="1">
        <v>44221</v>
      </c>
      <c r="F1763" s="1">
        <v>44251</v>
      </c>
      <c r="G1763">
        <v>708</v>
      </c>
      <c r="H1763">
        <v>0</v>
      </c>
      <c r="I1763" t="str">
        <f>IF(Table1[[#This Row],[disputed]]=1,"Yes","No")</f>
        <v>No</v>
      </c>
      <c r="J1763">
        <v>0</v>
      </c>
      <c r="K1763" t="str">
        <f>IF(Table1[[#This Row],[disputed]]=0, "no dispute", IF(Table1[[#This Row],[dispute_loss]]=0, "won","lost"))</f>
        <v>no dispute</v>
      </c>
      <c r="L1763" s="1">
        <v>44246</v>
      </c>
      <c r="M1763">
        <v>25</v>
      </c>
      <c r="N1763">
        <v>0</v>
      </c>
    </row>
    <row r="1764" spans="1:14" x14ac:dyDescent="0.3">
      <c r="A1764" t="s">
        <v>17</v>
      </c>
      <c r="B1764" t="s">
        <v>112</v>
      </c>
      <c r="C1764" t="str">
        <f>VLOOKUP(Table1[[#This Row],[customer_ID]],'Company Names'!A:B,2,0)</f>
        <v>Grant, Kessler and Kassulke</v>
      </c>
      <c r="D1764">
        <v>7096221227</v>
      </c>
      <c r="E1764" s="1">
        <v>44441</v>
      </c>
      <c r="F1764" s="1">
        <v>44471</v>
      </c>
      <c r="G1764">
        <v>6659</v>
      </c>
      <c r="H1764">
        <v>0</v>
      </c>
      <c r="I1764" t="str">
        <f>IF(Table1[[#This Row],[disputed]]=1,"Yes","No")</f>
        <v>No</v>
      </c>
      <c r="J1764">
        <v>0</v>
      </c>
      <c r="K1764" t="str">
        <f>IF(Table1[[#This Row],[disputed]]=0, "no dispute", IF(Table1[[#This Row],[dispute_loss]]=0, "won","lost"))</f>
        <v>no dispute</v>
      </c>
      <c r="L1764" s="1">
        <v>44472</v>
      </c>
      <c r="M1764">
        <v>31</v>
      </c>
      <c r="N1764">
        <v>1</v>
      </c>
    </row>
    <row r="1765" spans="1:14" x14ac:dyDescent="0.3">
      <c r="A1765" t="s">
        <v>11</v>
      </c>
      <c r="B1765" t="s">
        <v>114</v>
      </c>
      <c r="C1765" t="str">
        <f>VLOOKUP(Table1[[#This Row],[customer_ID]],'Company Names'!A:B,2,0)</f>
        <v>Davis and Sons</v>
      </c>
      <c r="D1765">
        <v>7097948653</v>
      </c>
      <c r="E1765" s="1">
        <v>43839</v>
      </c>
      <c r="F1765" s="1">
        <v>43869</v>
      </c>
      <c r="G1765">
        <v>5686</v>
      </c>
      <c r="H1765">
        <v>0</v>
      </c>
      <c r="I1765" t="str">
        <f>IF(Table1[[#This Row],[disputed]]=1,"Yes","No")</f>
        <v>No</v>
      </c>
      <c r="J1765">
        <v>0</v>
      </c>
      <c r="K1765" t="str">
        <f>IF(Table1[[#This Row],[disputed]]=0, "no dispute", IF(Table1[[#This Row],[dispute_loss]]=0, "won","lost"))</f>
        <v>no dispute</v>
      </c>
      <c r="L1765" s="1">
        <v>43857</v>
      </c>
      <c r="M1765">
        <v>18</v>
      </c>
      <c r="N1765">
        <v>0</v>
      </c>
    </row>
    <row r="1766" spans="1:14" x14ac:dyDescent="0.3">
      <c r="A1766" t="s">
        <v>11</v>
      </c>
      <c r="B1766" t="s">
        <v>94</v>
      </c>
      <c r="C1766" t="str">
        <f>VLOOKUP(Table1[[#This Row],[customer_ID]],'Company Names'!A:B,2,0)</f>
        <v>Schimmel, Kuhlman and Kassulke</v>
      </c>
      <c r="D1766">
        <v>7100218787</v>
      </c>
      <c r="E1766" s="1">
        <v>44400</v>
      </c>
      <c r="F1766" s="1">
        <v>44430</v>
      </c>
      <c r="G1766">
        <v>6189</v>
      </c>
      <c r="H1766">
        <v>0</v>
      </c>
      <c r="I1766" t="str">
        <f>IF(Table1[[#This Row],[disputed]]=1,"Yes","No")</f>
        <v>No</v>
      </c>
      <c r="J1766">
        <v>0</v>
      </c>
      <c r="K1766" t="str">
        <f>IF(Table1[[#This Row],[disputed]]=0, "no dispute", IF(Table1[[#This Row],[dispute_loss]]=0, "won","lost"))</f>
        <v>no dispute</v>
      </c>
      <c r="L1766" s="1">
        <v>44418</v>
      </c>
      <c r="M1766">
        <v>18</v>
      </c>
      <c r="N1766">
        <v>0</v>
      </c>
    </row>
    <row r="1767" spans="1:14" x14ac:dyDescent="0.3">
      <c r="A1767" t="s">
        <v>13</v>
      </c>
      <c r="B1767" t="s">
        <v>59</v>
      </c>
      <c r="C1767" t="str">
        <f>VLOOKUP(Table1[[#This Row],[customer_ID]],'Company Names'!A:B,2,0)</f>
        <v>Hane - Gleichner</v>
      </c>
      <c r="D1767">
        <v>4900239305</v>
      </c>
      <c r="E1767" s="1">
        <v>44333</v>
      </c>
      <c r="F1767" s="1">
        <v>44363</v>
      </c>
      <c r="G1767">
        <v>9888</v>
      </c>
      <c r="H1767">
        <v>1</v>
      </c>
      <c r="I1767" t="str">
        <f>IF(Table1[[#This Row],[disputed]]=1,"Yes","No")</f>
        <v>Yes</v>
      </c>
      <c r="J1767">
        <v>0</v>
      </c>
      <c r="K1767" t="str">
        <f>IF(Table1[[#This Row],[disputed]]=0, "no dispute", IF(Table1[[#This Row],[dispute_loss]]=0, "won","lost"))</f>
        <v>won</v>
      </c>
      <c r="L1767" s="1">
        <v>44381</v>
      </c>
      <c r="M1767">
        <v>48</v>
      </c>
      <c r="N1767">
        <v>18</v>
      </c>
    </row>
    <row r="1768" spans="1:14" x14ac:dyDescent="0.3">
      <c r="A1768" t="s">
        <v>20</v>
      </c>
      <c r="B1768" t="s">
        <v>25</v>
      </c>
      <c r="C1768" t="str">
        <f>VLOOKUP(Table1[[#This Row],[customer_ID]],'Company Names'!A:B,2,0)</f>
        <v>Homenick - Tromp</v>
      </c>
      <c r="D1768">
        <v>7108337906</v>
      </c>
      <c r="E1768" s="1">
        <v>44380</v>
      </c>
      <c r="F1768" s="1">
        <v>44410</v>
      </c>
      <c r="G1768">
        <v>1712</v>
      </c>
      <c r="H1768">
        <v>0</v>
      </c>
      <c r="I1768" t="str">
        <f>IF(Table1[[#This Row],[disputed]]=1,"Yes","No")</f>
        <v>No</v>
      </c>
      <c r="J1768">
        <v>0</v>
      </c>
      <c r="K1768" t="str">
        <f>IF(Table1[[#This Row],[disputed]]=0, "no dispute", IF(Table1[[#This Row],[dispute_loss]]=0, "won","lost"))</f>
        <v>no dispute</v>
      </c>
      <c r="L1768" s="1">
        <v>44409</v>
      </c>
      <c r="M1768">
        <v>29</v>
      </c>
      <c r="N1768">
        <v>0</v>
      </c>
    </row>
    <row r="1769" spans="1:14" x14ac:dyDescent="0.3">
      <c r="A1769" t="s">
        <v>22</v>
      </c>
      <c r="B1769" t="s">
        <v>47</v>
      </c>
      <c r="C1769" t="str">
        <f>VLOOKUP(Table1[[#This Row],[customer_ID]],'Company Names'!A:B,2,0)</f>
        <v>Bergnaum - Weimann</v>
      </c>
      <c r="D1769">
        <v>7115348997</v>
      </c>
      <c r="E1769" s="1">
        <v>44523</v>
      </c>
      <c r="F1769" s="1">
        <v>44553</v>
      </c>
      <c r="G1769">
        <v>4747</v>
      </c>
      <c r="H1769">
        <v>0</v>
      </c>
      <c r="I1769" t="str">
        <f>IF(Table1[[#This Row],[disputed]]=1,"Yes","No")</f>
        <v>No</v>
      </c>
      <c r="J1769">
        <v>0</v>
      </c>
      <c r="K1769" t="str">
        <f>IF(Table1[[#This Row],[disputed]]=0, "no dispute", IF(Table1[[#This Row],[dispute_loss]]=0, "won","lost"))</f>
        <v>no dispute</v>
      </c>
      <c r="L1769" s="1">
        <v>44542</v>
      </c>
      <c r="M1769">
        <v>19</v>
      </c>
      <c r="N1769">
        <v>0</v>
      </c>
    </row>
    <row r="1770" spans="1:14" x14ac:dyDescent="0.3">
      <c r="A1770" t="s">
        <v>11</v>
      </c>
      <c r="B1770" t="s">
        <v>64</v>
      </c>
      <c r="C1770" t="str">
        <f>VLOOKUP(Table1[[#This Row],[customer_ID]],'Company Names'!A:B,2,0)</f>
        <v>Weber - Lindgren</v>
      </c>
      <c r="D1770">
        <v>7117238418</v>
      </c>
      <c r="E1770" s="1">
        <v>43893</v>
      </c>
      <c r="F1770" s="1">
        <v>43923</v>
      </c>
      <c r="G1770">
        <v>3626</v>
      </c>
      <c r="H1770">
        <v>0</v>
      </c>
      <c r="I1770" t="str">
        <f>IF(Table1[[#This Row],[disputed]]=1,"Yes","No")</f>
        <v>No</v>
      </c>
      <c r="J1770">
        <v>0</v>
      </c>
      <c r="K1770" t="str">
        <f>IF(Table1[[#This Row],[disputed]]=0, "no dispute", IF(Table1[[#This Row],[dispute_loss]]=0, "won","lost"))</f>
        <v>no dispute</v>
      </c>
      <c r="L1770" s="1">
        <v>43918</v>
      </c>
      <c r="M1770">
        <v>25</v>
      </c>
      <c r="N1770">
        <v>0</v>
      </c>
    </row>
    <row r="1771" spans="1:14" x14ac:dyDescent="0.3">
      <c r="A1771" t="s">
        <v>13</v>
      </c>
      <c r="B1771" t="s">
        <v>95</v>
      </c>
      <c r="C1771" t="str">
        <f>VLOOKUP(Table1[[#This Row],[customer_ID]],'Company Names'!A:B,2,0)</f>
        <v>Rempel - Morar</v>
      </c>
      <c r="D1771">
        <v>7117316793</v>
      </c>
      <c r="E1771" s="1">
        <v>44152</v>
      </c>
      <c r="F1771" s="1">
        <v>44182</v>
      </c>
      <c r="G1771">
        <v>6217</v>
      </c>
      <c r="H1771">
        <v>0</v>
      </c>
      <c r="I1771" t="str">
        <f>IF(Table1[[#This Row],[disputed]]=1,"Yes","No")</f>
        <v>No</v>
      </c>
      <c r="J1771">
        <v>0</v>
      </c>
      <c r="K1771" t="str">
        <f>IF(Table1[[#This Row],[disputed]]=0, "no dispute", IF(Table1[[#This Row],[dispute_loss]]=0, "won","lost"))</f>
        <v>no dispute</v>
      </c>
      <c r="L1771" s="1">
        <v>44200</v>
      </c>
      <c r="M1771">
        <v>48</v>
      </c>
      <c r="N1771">
        <v>18</v>
      </c>
    </row>
    <row r="1772" spans="1:14" x14ac:dyDescent="0.3">
      <c r="A1772" t="s">
        <v>20</v>
      </c>
      <c r="B1772" t="s">
        <v>69</v>
      </c>
      <c r="C1772" t="str">
        <f>VLOOKUP(Table1[[#This Row],[customer_ID]],'Company Names'!A:B,2,0)</f>
        <v>Kulas, Mante and Reichert</v>
      </c>
      <c r="D1772">
        <v>7127477711</v>
      </c>
      <c r="E1772" s="1">
        <v>44525</v>
      </c>
      <c r="F1772" s="1">
        <v>44555</v>
      </c>
      <c r="G1772">
        <v>4108</v>
      </c>
      <c r="H1772">
        <v>0</v>
      </c>
      <c r="I1772" t="str">
        <f>IF(Table1[[#This Row],[disputed]]=1,"Yes","No")</f>
        <v>No</v>
      </c>
      <c r="J1772">
        <v>0</v>
      </c>
      <c r="K1772" t="str">
        <f>IF(Table1[[#This Row],[disputed]]=0, "no dispute", IF(Table1[[#This Row],[dispute_loss]]=0, "won","lost"))</f>
        <v>no dispute</v>
      </c>
      <c r="L1772" s="1">
        <v>44563</v>
      </c>
      <c r="M1772">
        <v>38</v>
      </c>
      <c r="N1772">
        <v>8</v>
      </c>
    </row>
    <row r="1773" spans="1:14" x14ac:dyDescent="0.3">
      <c r="A1773" t="s">
        <v>11</v>
      </c>
      <c r="B1773" t="s">
        <v>49</v>
      </c>
      <c r="C1773" t="str">
        <f>VLOOKUP(Table1[[#This Row],[customer_ID]],'Company Names'!A:B,2,0)</f>
        <v>Strosin Inc</v>
      </c>
      <c r="D1773">
        <v>7133128659</v>
      </c>
      <c r="E1773" s="1">
        <v>44448</v>
      </c>
      <c r="F1773" s="1">
        <v>44478</v>
      </c>
      <c r="G1773">
        <v>4852</v>
      </c>
      <c r="H1773">
        <v>0</v>
      </c>
      <c r="I1773" t="str">
        <f>IF(Table1[[#This Row],[disputed]]=1,"Yes","No")</f>
        <v>No</v>
      </c>
      <c r="J1773">
        <v>0</v>
      </c>
      <c r="K1773" t="str">
        <f>IF(Table1[[#This Row],[disputed]]=0, "no dispute", IF(Table1[[#This Row],[dispute_loss]]=0, "won","lost"))</f>
        <v>no dispute</v>
      </c>
      <c r="L1773" s="1">
        <v>44458</v>
      </c>
      <c r="M1773">
        <v>10</v>
      </c>
      <c r="N1773">
        <v>0</v>
      </c>
    </row>
    <row r="1774" spans="1:14" x14ac:dyDescent="0.3">
      <c r="A1774" t="s">
        <v>13</v>
      </c>
      <c r="B1774" t="s">
        <v>84</v>
      </c>
      <c r="C1774" t="str">
        <f>VLOOKUP(Table1[[#This Row],[customer_ID]],'Company Names'!A:B,2,0)</f>
        <v>Schultz, Wiegand and Kling</v>
      </c>
      <c r="D1774">
        <v>7138243506</v>
      </c>
      <c r="E1774" s="1">
        <v>43947</v>
      </c>
      <c r="F1774" s="1">
        <v>43977</v>
      </c>
      <c r="G1774">
        <v>9676</v>
      </c>
      <c r="H1774">
        <v>0</v>
      </c>
      <c r="I1774" t="str">
        <f>IF(Table1[[#This Row],[disputed]]=1,"Yes","No")</f>
        <v>No</v>
      </c>
      <c r="J1774">
        <v>0</v>
      </c>
      <c r="K1774" t="str">
        <f>IF(Table1[[#This Row],[disputed]]=0, "no dispute", IF(Table1[[#This Row],[dispute_loss]]=0, "won","lost"))</f>
        <v>no dispute</v>
      </c>
      <c r="L1774" s="1">
        <v>43975</v>
      </c>
      <c r="M1774">
        <v>28</v>
      </c>
      <c r="N1774">
        <v>0</v>
      </c>
    </row>
    <row r="1775" spans="1:14" x14ac:dyDescent="0.3">
      <c r="A1775" t="s">
        <v>22</v>
      </c>
      <c r="B1775" t="s">
        <v>82</v>
      </c>
      <c r="C1775" t="str">
        <f>VLOOKUP(Table1[[#This Row],[customer_ID]],'Company Names'!A:B,2,0)</f>
        <v>Veum, Erdman and Zieme</v>
      </c>
      <c r="D1775">
        <v>7142055006</v>
      </c>
      <c r="E1775" s="1">
        <v>44262</v>
      </c>
      <c r="F1775" s="1">
        <v>44292</v>
      </c>
      <c r="G1775">
        <v>5660</v>
      </c>
      <c r="H1775">
        <v>1</v>
      </c>
      <c r="I1775" t="str">
        <f>IF(Table1[[#This Row],[disputed]]=1,"Yes","No")</f>
        <v>Yes</v>
      </c>
      <c r="J1775">
        <v>0</v>
      </c>
      <c r="K1775" t="str">
        <f>IF(Table1[[#This Row],[disputed]]=0, "no dispute", IF(Table1[[#This Row],[dispute_loss]]=0, "won","lost"))</f>
        <v>won</v>
      </c>
      <c r="L1775" s="1">
        <v>44287</v>
      </c>
      <c r="M1775">
        <v>25</v>
      </c>
      <c r="N1775">
        <v>0</v>
      </c>
    </row>
    <row r="1776" spans="1:14" x14ac:dyDescent="0.3">
      <c r="A1776" t="s">
        <v>22</v>
      </c>
      <c r="B1776" t="s">
        <v>72</v>
      </c>
      <c r="C1776" t="str">
        <f>VLOOKUP(Table1[[#This Row],[customer_ID]],'Company Names'!A:B,2,0)</f>
        <v>Muller - Hickle</v>
      </c>
      <c r="D1776">
        <v>7152404667</v>
      </c>
      <c r="E1776" s="1">
        <v>44209</v>
      </c>
      <c r="F1776" s="1">
        <v>44239</v>
      </c>
      <c r="G1776">
        <v>5660</v>
      </c>
      <c r="H1776">
        <v>1</v>
      </c>
      <c r="I1776" t="str">
        <f>IF(Table1[[#This Row],[disputed]]=1,"Yes","No")</f>
        <v>Yes</v>
      </c>
      <c r="J1776">
        <v>0</v>
      </c>
      <c r="K1776" t="str">
        <f>IF(Table1[[#This Row],[disputed]]=0, "no dispute", IF(Table1[[#This Row],[dispute_loss]]=0, "won","lost"))</f>
        <v>won</v>
      </c>
      <c r="L1776" s="1">
        <v>44236</v>
      </c>
      <c r="M1776">
        <v>27</v>
      </c>
      <c r="N1776">
        <v>0</v>
      </c>
    </row>
    <row r="1777" spans="1:14" x14ac:dyDescent="0.3">
      <c r="A1777" t="s">
        <v>20</v>
      </c>
      <c r="B1777" t="s">
        <v>63</v>
      </c>
      <c r="C1777" t="str">
        <f>VLOOKUP(Table1[[#This Row],[customer_ID]],'Company Names'!A:B,2,0)</f>
        <v>Hauck - Hodkiewicz</v>
      </c>
      <c r="D1777">
        <v>7152757733</v>
      </c>
      <c r="E1777" s="1">
        <v>44151</v>
      </c>
      <c r="F1777" s="1">
        <v>44181</v>
      </c>
      <c r="G1777">
        <v>3939</v>
      </c>
      <c r="H1777">
        <v>1</v>
      </c>
      <c r="I1777" t="str">
        <f>IF(Table1[[#This Row],[disputed]]=1,"Yes","No")</f>
        <v>Yes</v>
      </c>
      <c r="J1777">
        <v>0</v>
      </c>
      <c r="K1777" t="str">
        <f>IF(Table1[[#This Row],[disputed]]=0, "no dispute", IF(Table1[[#This Row],[dispute_loss]]=0, "won","lost"))</f>
        <v>won</v>
      </c>
      <c r="L1777" s="1">
        <v>44199</v>
      </c>
      <c r="M1777">
        <v>48</v>
      </c>
      <c r="N1777">
        <v>18</v>
      </c>
    </row>
    <row r="1778" spans="1:14" x14ac:dyDescent="0.3">
      <c r="A1778" t="s">
        <v>22</v>
      </c>
      <c r="B1778" t="s">
        <v>96</v>
      </c>
      <c r="C1778" t="str">
        <f>VLOOKUP(Table1[[#This Row],[customer_ID]],'Company Names'!A:B,2,0)</f>
        <v>Schuppe Inc</v>
      </c>
      <c r="D1778">
        <v>7152768721</v>
      </c>
      <c r="E1778" s="1">
        <v>44429</v>
      </c>
      <c r="F1778" s="1">
        <v>44459</v>
      </c>
      <c r="G1778">
        <v>8185</v>
      </c>
      <c r="H1778">
        <v>0</v>
      </c>
      <c r="I1778" t="str">
        <f>IF(Table1[[#This Row],[disputed]]=1,"Yes","No")</f>
        <v>No</v>
      </c>
      <c r="J1778">
        <v>0</v>
      </c>
      <c r="K1778" t="str">
        <f>IF(Table1[[#This Row],[disputed]]=0, "no dispute", IF(Table1[[#This Row],[dispute_loss]]=0, "won","lost"))</f>
        <v>no dispute</v>
      </c>
      <c r="L1778" s="1">
        <v>44447</v>
      </c>
      <c r="M1778">
        <v>18</v>
      </c>
      <c r="N1778">
        <v>0</v>
      </c>
    </row>
    <row r="1779" spans="1:14" x14ac:dyDescent="0.3">
      <c r="A1779" t="s">
        <v>22</v>
      </c>
      <c r="B1779" t="s">
        <v>82</v>
      </c>
      <c r="C1779" t="str">
        <f>VLOOKUP(Table1[[#This Row],[customer_ID]],'Company Names'!A:B,2,0)</f>
        <v>Veum, Erdman and Zieme</v>
      </c>
      <c r="D1779">
        <v>7166848125</v>
      </c>
      <c r="E1779" s="1">
        <v>44464</v>
      </c>
      <c r="F1779" s="1">
        <v>44494</v>
      </c>
      <c r="G1779">
        <v>5245</v>
      </c>
      <c r="H1779">
        <v>0</v>
      </c>
      <c r="I1779" t="str">
        <f>IF(Table1[[#This Row],[disputed]]=1,"Yes","No")</f>
        <v>No</v>
      </c>
      <c r="J1779">
        <v>0</v>
      </c>
      <c r="K1779" t="str">
        <f>IF(Table1[[#This Row],[disputed]]=0, "no dispute", IF(Table1[[#This Row],[dispute_loss]]=0, "won","lost"))</f>
        <v>no dispute</v>
      </c>
      <c r="L1779" s="1">
        <v>44481</v>
      </c>
      <c r="M1779">
        <v>17</v>
      </c>
      <c r="N1779">
        <v>0</v>
      </c>
    </row>
    <row r="1780" spans="1:14" x14ac:dyDescent="0.3">
      <c r="A1780" t="s">
        <v>13</v>
      </c>
      <c r="B1780" t="s">
        <v>51</v>
      </c>
      <c r="C1780" t="str">
        <f>VLOOKUP(Table1[[#This Row],[customer_ID]],'Company Names'!A:B,2,0)</f>
        <v>Kilback Inc</v>
      </c>
      <c r="D1780">
        <v>7167433652</v>
      </c>
      <c r="E1780" s="1">
        <v>43869</v>
      </c>
      <c r="F1780" s="1">
        <v>43899</v>
      </c>
      <c r="G1780">
        <v>4847</v>
      </c>
      <c r="H1780">
        <v>0</v>
      </c>
      <c r="I1780" t="str">
        <f>IF(Table1[[#This Row],[disputed]]=1,"Yes","No")</f>
        <v>No</v>
      </c>
      <c r="J1780">
        <v>0</v>
      </c>
      <c r="K1780" t="str">
        <f>IF(Table1[[#This Row],[disputed]]=0, "no dispute", IF(Table1[[#This Row],[dispute_loss]]=0, "won","lost"))</f>
        <v>no dispute</v>
      </c>
      <c r="L1780" s="1">
        <v>43908</v>
      </c>
      <c r="M1780">
        <v>39</v>
      </c>
      <c r="N1780">
        <v>9</v>
      </c>
    </row>
    <row r="1781" spans="1:14" x14ac:dyDescent="0.3">
      <c r="A1781" t="s">
        <v>20</v>
      </c>
      <c r="B1781" t="s">
        <v>107</v>
      </c>
      <c r="C1781" t="str">
        <f>VLOOKUP(Table1[[#This Row],[customer_ID]],'Company Names'!A:B,2,0)</f>
        <v>Ernser Inc</v>
      </c>
      <c r="D1781">
        <v>7170674351</v>
      </c>
      <c r="E1781" s="1">
        <v>44448</v>
      </c>
      <c r="F1781" s="1">
        <v>44478</v>
      </c>
      <c r="G1781">
        <v>796</v>
      </c>
      <c r="H1781">
        <v>0</v>
      </c>
      <c r="I1781" t="str">
        <f>IF(Table1[[#This Row],[disputed]]=1,"Yes","No")</f>
        <v>No</v>
      </c>
      <c r="J1781">
        <v>0</v>
      </c>
      <c r="K1781" t="str">
        <f>IF(Table1[[#This Row],[disputed]]=0, "no dispute", IF(Table1[[#This Row],[dispute_loss]]=0, "won","lost"))</f>
        <v>no dispute</v>
      </c>
      <c r="L1781" s="1">
        <v>44461</v>
      </c>
      <c r="M1781">
        <v>13</v>
      </c>
      <c r="N1781">
        <v>0</v>
      </c>
    </row>
    <row r="1782" spans="1:14" x14ac:dyDescent="0.3">
      <c r="A1782" t="s">
        <v>11</v>
      </c>
      <c r="B1782" t="s">
        <v>39</v>
      </c>
      <c r="C1782" t="str">
        <f>VLOOKUP(Table1[[#This Row],[customer_ID]],'Company Names'!A:B,2,0)</f>
        <v>Schmitt Inc</v>
      </c>
      <c r="D1782">
        <v>7171739266</v>
      </c>
      <c r="E1782" s="1">
        <v>43875</v>
      </c>
      <c r="F1782" s="1">
        <v>43905</v>
      </c>
      <c r="G1782">
        <v>7647</v>
      </c>
      <c r="H1782">
        <v>0</v>
      </c>
      <c r="I1782" t="str">
        <f>IF(Table1[[#This Row],[disputed]]=1,"Yes","No")</f>
        <v>No</v>
      </c>
      <c r="J1782">
        <v>0</v>
      </c>
      <c r="K1782" t="str">
        <f>IF(Table1[[#This Row],[disputed]]=0, "no dispute", IF(Table1[[#This Row],[dispute_loss]]=0, "won","lost"))</f>
        <v>no dispute</v>
      </c>
      <c r="L1782" s="1">
        <v>43918</v>
      </c>
      <c r="M1782">
        <v>43</v>
      </c>
      <c r="N1782">
        <v>13</v>
      </c>
    </row>
    <row r="1783" spans="1:14" x14ac:dyDescent="0.3">
      <c r="A1783" t="s">
        <v>11</v>
      </c>
      <c r="B1783" t="s">
        <v>31</v>
      </c>
      <c r="C1783" t="str">
        <f>VLOOKUP(Table1[[#This Row],[customer_ID]],'Company Names'!A:B,2,0)</f>
        <v>McGlynn, Rutherford and Schiller</v>
      </c>
      <c r="D1783">
        <v>7175346419</v>
      </c>
      <c r="E1783" s="1">
        <v>43922</v>
      </c>
      <c r="F1783" s="1">
        <v>43952</v>
      </c>
      <c r="G1783">
        <v>10070</v>
      </c>
      <c r="H1783">
        <v>0</v>
      </c>
      <c r="I1783" t="str">
        <f>IF(Table1[[#This Row],[disputed]]=1,"Yes","No")</f>
        <v>No</v>
      </c>
      <c r="J1783">
        <v>0</v>
      </c>
      <c r="K1783" t="str">
        <f>IF(Table1[[#This Row],[disputed]]=0, "no dispute", IF(Table1[[#This Row],[dispute_loss]]=0, "won","lost"))</f>
        <v>no dispute</v>
      </c>
      <c r="L1783" s="1">
        <v>43937</v>
      </c>
      <c r="M1783">
        <v>15</v>
      </c>
      <c r="N1783">
        <v>0</v>
      </c>
    </row>
    <row r="1784" spans="1:14" x14ac:dyDescent="0.3">
      <c r="A1784" t="s">
        <v>17</v>
      </c>
      <c r="B1784" t="s">
        <v>37</v>
      </c>
      <c r="C1784" t="str">
        <f>VLOOKUP(Table1[[#This Row],[customer_ID]],'Company Names'!A:B,2,0)</f>
        <v>Morissette LLC</v>
      </c>
      <c r="D1784">
        <v>7176685266</v>
      </c>
      <c r="E1784" s="1">
        <v>43900</v>
      </c>
      <c r="F1784" s="1">
        <v>43930</v>
      </c>
      <c r="G1784">
        <v>7599</v>
      </c>
      <c r="H1784">
        <v>0</v>
      </c>
      <c r="I1784" t="str">
        <f>IF(Table1[[#This Row],[disputed]]=1,"Yes","No")</f>
        <v>No</v>
      </c>
      <c r="J1784">
        <v>0</v>
      </c>
      <c r="K1784" t="str">
        <f>IF(Table1[[#This Row],[disputed]]=0, "no dispute", IF(Table1[[#This Row],[dispute_loss]]=0, "won","lost"))</f>
        <v>no dispute</v>
      </c>
      <c r="L1784" s="1">
        <v>43922</v>
      </c>
      <c r="M1784">
        <v>22</v>
      </c>
      <c r="N1784">
        <v>0</v>
      </c>
    </row>
    <row r="1785" spans="1:14" x14ac:dyDescent="0.3">
      <c r="A1785" t="s">
        <v>20</v>
      </c>
      <c r="B1785" t="s">
        <v>113</v>
      </c>
      <c r="C1785" t="str">
        <f>VLOOKUP(Table1[[#This Row],[customer_ID]],'Company Names'!A:B,2,0)</f>
        <v>Ryan and Sons</v>
      </c>
      <c r="D1785">
        <v>7186710473</v>
      </c>
      <c r="E1785" s="1">
        <v>44283</v>
      </c>
      <c r="F1785" s="1">
        <v>44313</v>
      </c>
      <c r="G1785">
        <v>5557</v>
      </c>
      <c r="H1785">
        <v>0</v>
      </c>
      <c r="I1785" t="str">
        <f>IF(Table1[[#This Row],[disputed]]=1,"Yes","No")</f>
        <v>No</v>
      </c>
      <c r="J1785">
        <v>0</v>
      </c>
      <c r="K1785" t="str">
        <f>IF(Table1[[#This Row],[disputed]]=0, "no dispute", IF(Table1[[#This Row],[dispute_loss]]=0, "won","lost"))</f>
        <v>no dispute</v>
      </c>
      <c r="L1785" s="1">
        <v>44305</v>
      </c>
      <c r="M1785">
        <v>22</v>
      </c>
      <c r="N1785">
        <v>0</v>
      </c>
    </row>
    <row r="1786" spans="1:14" x14ac:dyDescent="0.3">
      <c r="A1786" t="s">
        <v>13</v>
      </c>
      <c r="B1786" t="s">
        <v>32</v>
      </c>
      <c r="C1786" t="str">
        <f>VLOOKUP(Table1[[#This Row],[customer_ID]],'Company Names'!A:B,2,0)</f>
        <v>Nolan Group</v>
      </c>
      <c r="D1786">
        <v>7190128567</v>
      </c>
      <c r="E1786" s="1">
        <v>44194</v>
      </c>
      <c r="F1786" s="1">
        <v>44224</v>
      </c>
      <c r="G1786">
        <v>8393</v>
      </c>
      <c r="H1786">
        <v>0</v>
      </c>
      <c r="I1786" t="str">
        <f>IF(Table1[[#This Row],[disputed]]=1,"Yes","No")</f>
        <v>No</v>
      </c>
      <c r="J1786">
        <v>0</v>
      </c>
      <c r="K1786" t="str">
        <f>IF(Table1[[#This Row],[disputed]]=0, "no dispute", IF(Table1[[#This Row],[dispute_loss]]=0, "won","lost"))</f>
        <v>no dispute</v>
      </c>
      <c r="L1786" s="1">
        <v>44214</v>
      </c>
      <c r="M1786">
        <v>20</v>
      </c>
      <c r="N1786">
        <v>0</v>
      </c>
    </row>
    <row r="1787" spans="1:14" x14ac:dyDescent="0.3">
      <c r="A1787" t="s">
        <v>11</v>
      </c>
      <c r="B1787" t="s">
        <v>54</v>
      </c>
      <c r="C1787" t="str">
        <f>VLOOKUP(Table1[[#This Row],[customer_ID]],'Company Names'!A:B,2,0)</f>
        <v>Emmerich - Swift</v>
      </c>
      <c r="D1787">
        <v>7197069769</v>
      </c>
      <c r="E1787" s="1">
        <v>43888</v>
      </c>
      <c r="F1787" s="1">
        <v>43918</v>
      </c>
      <c r="G1787">
        <v>4875</v>
      </c>
      <c r="H1787">
        <v>0</v>
      </c>
      <c r="I1787" t="str">
        <f>IF(Table1[[#This Row],[disputed]]=1,"Yes","No")</f>
        <v>No</v>
      </c>
      <c r="J1787">
        <v>0</v>
      </c>
      <c r="K1787" t="str">
        <f>IF(Table1[[#This Row],[disputed]]=0, "no dispute", IF(Table1[[#This Row],[dispute_loss]]=0, "won","lost"))</f>
        <v>no dispute</v>
      </c>
      <c r="L1787" s="1">
        <v>43909</v>
      </c>
      <c r="M1787">
        <v>21</v>
      </c>
      <c r="N1787">
        <v>0</v>
      </c>
    </row>
    <row r="1788" spans="1:14" x14ac:dyDescent="0.3">
      <c r="A1788" t="s">
        <v>22</v>
      </c>
      <c r="B1788" t="s">
        <v>58</v>
      </c>
      <c r="C1788" t="str">
        <f>VLOOKUP(Table1[[#This Row],[customer_ID]],'Company Names'!A:B,2,0)</f>
        <v>Bashirian Inc</v>
      </c>
      <c r="D1788">
        <v>7197991217</v>
      </c>
      <c r="E1788" s="1">
        <v>44281</v>
      </c>
      <c r="F1788" s="1">
        <v>44311</v>
      </c>
      <c r="G1788">
        <v>4898</v>
      </c>
      <c r="H1788">
        <v>0</v>
      </c>
      <c r="I1788" t="str">
        <f>IF(Table1[[#This Row],[disputed]]=1,"Yes","No")</f>
        <v>No</v>
      </c>
      <c r="J1788">
        <v>0</v>
      </c>
      <c r="K1788" t="str">
        <f>IF(Table1[[#This Row],[disputed]]=0, "no dispute", IF(Table1[[#This Row],[dispute_loss]]=0, "won","lost"))</f>
        <v>no dispute</v>
      </c>
      <c r="L1788" s="1">
        <v>44307</v>
      </c>
      <c r="M1788">
        <v>26</v>
      </c>
      <c r="N1788">
        <v>0</v>
      </c>
    </row>
    <row r="1789" spans="1:14" x14ac:dyDescent="0.3">
      <c r="A1789" t="s">
        <v>17</v>
      </c>
      <c r="B1789" t="s">
        <v>40</v>
      </c>
      <c r="C1789" t="str">
        <f>VLOOKUP(Table1[[#This Row],[customer_ID]],'Company Names'!A:B,2,0)</f>
        <v>Nolan - Bayer</v>
      </c>
      <c r="D1789">
        <v>7200684326</v>
      </c>
      <c r="E1789" s="1">
        <v>44490</v>
      </c>
      <c r="F1789" s="1">
        <v>44520</v>
      </c>
      <c r="G1789">
        <v>5521</v>
      </c>
      <c r="H1789">
        <v>0</v>
      </c>
      <c r="I1789" t="str">
        <f>IF(Table1[[#This Row],[disputed]]=1,"Yes","No")</f>
        <v>No</v>
      </c>
      <c r="J1789">
        <v>0</v>
      </c>
      <c r="K1789" t="str">
        <f>IF(Table1[[#This Row],[disputed]]=0, "no dispute", IF(Table1[[#This Row],[dispute_loss]]=0, "won","lost"))</f>
        <v>no dispute</v>
      </c>
      <c r="L1789" s="1">
        <v>44506</v>
      </c>
      <c r="M1789">
        <v>16</v>
      </c>
      <c r="N1789">
        <v>0</v>
      </c>
    </row>
    <row r="1790" spans="1:14" x14ac:dyDescent="0.3">
      <c r="A1790" t="s">
        <v>22</v>
      </c>
      <c r="B1790" t="s">
        <v>103</v>
      </c>
      <c r="C1790" t="str">
        <f>VLOOKUP(Table1[[#This Row],[customer_ID]],'Company Names'!A:B,2,0)</f>
        <v>Bernier - Mueller</v>
      </c>
      <c r="D1790">
        <v>7203564937</v>
      </c>
      <c r="E1790" s="1">
        <v>44521</v>
      </c>
      <c r="F1790" s="1">
        <v>44551</v>
      </c>
      <c r="G1790">
        <v>9248</v>
      </c>
      <c r="H1790">
        <v>0</v>
      </c>
      <c r="I1790" t="str">
        <f>IF(Table1[[#This Row],[disputed]]=1,"Yes","No")</f>
        <v>No</v>
      </c>
      <c r="J1790">
        <v>0</v>
      </c>
      <c r="K1790" t="str">
        <f>IF(Table1[[#This Row],[disputed]]=0, "no dispute", IF(Table1[[#This Row],[dispute_loss]]=0, "won","lost"))</f>
        <v>no dispute</v>
      </c>
      <c r="L1790" s="1">
        <v>44542</v>
      </c>
      <c r="M1790">
        <v>21</v>
      </c>
      <c r="N1790">
        <v>0</v>
      </c>
    </row>
    <row r="1791" spans="1:14" x14ac:dyDescent="0.3">
      <c r="A1791" t="s">
        <v>11</v>
      </c>
      <c r="B1791" t="s">
        <v>64</v>
      </c>
      <c r="C1791" t="str">
        <f>VLOOKUP(Table1[[#This Row],[customer_ID]],'Company Names'!A:B,2,0)</f>
        <v>Weber - Lindgren</v>
      </c>
      <c r="D1791">
        <v>7210230347</v>
      </c>
      <c r="E1791" s="1">
        <v>43992</v>
      </c>
      <c r="F1791" s="1">
        <v>44022</v>
      </c>
      <c r="G1791">
        <v>4389</v>
      </c>
      <c r="H1791">
        <v>1</v>
      </c>
      <c r="I1791" t="str">
        <f>IF(Table1[[#This Row],[disputed]]=1,"Yes","No")</f>
        <v>Yes</v>
      </c>
      <c r="J1791">
        <v>0</v>
      </c>
      <c r="K1791" t="str">
        <f>IF(Table1[[#This Row],[disputed]]=0, "no dispute", IF(Table1[[#This Row],[dispute_loss]]=0, "won","lost"))</f>
        <v>won</v>
      </c>
      <c r="L1791" s="1">
        <v>44024</v>
      </c>
      <c r="M1791">
        <v>32</v>
      </c>
      <c r="N1791">
        <v>2</v>
      </c>
    </row>
    <row r="1792" spans="1:14" x14ac:dyDescent="0.3">
      <c r="A1792" t="s">
        <v>17</v>
      </c>
      <c r="B1792" t="s">
        <v>33</v>
      </c>
      <c r="C1792" t="str">
        <f>VLOOKUP(Table1[[#This Row],[customer_ID]],'Company Names'!A:B,2,0)</f>
        <v>Grimes - Bode</v>
      </c>
      <c r="D1792">
        <v>7211101726</v>
      </c>
      <c r="E1792" s="1">
        <v>44071</v>
      </c>
      <c r="F1792" s="1">
        <v>44101</v>
      </c>
      <c r="G1792">
        <v>7943</v>
      </c>
      <c r="H1792">
        <v>1</v>
      </c>
      <c r="I1792" t="str">
        <f>IF(Table1[[#This Row],[disputed]]=1,"Yes","No")</f>
        <v>Yes</v>
      </c>
      <c r="J1792">
        <v>1</v>
      </c>
      <c r="K1792" t="str">
        <f>IF(Table1[[#This Row],[disputed]]=0, "no dispute", IF(Table1[[#This Row],[dispute_loss]]=0, "won","lost"))</f>
        <v>lost</v>
      </c>
      <c r="L1792" s="1">
        <v>44086</v>
      </c>
      <c r="M1792">
        <v>15</v>
      </c>
      <c r="N1792">
        <v>0</v>
      </c>
    </row>
    <row r="1793" spans="1:14" x14ac:dyDescent="0.3">
      <c r="A1793" t="s">
        <v>11</v>
      </c>
      <c r="B1793" t="s">
        <v>115</v>
      </c>
      <c r="C1793" t="str">
        <f>VLOOKUP(Table1[[#This Row],[customer_ID]],'Company Names'!A:B,2,0)</f>
        <v>Ritchie, Lesch and Conroy</v>
      </c>
      <c r="D1793">
        <v>7214076449</v>
      </c>
      <c r="E1793" s="1">
        <v>43998</v>
      </c>
      <c r="F1793" s="1">
        <v>44028</v>
      </c>
      <c r="G1793">
        <v>6447</v>
      </c>
      <c r="H1793">
        <v>1</v>
      </c>
      <c r="I1793" t="str">
        <f>IF(Table1[[#This Row],[disputed]]=1,"Yes","No")</f>
        <v>Yes</v>
      </c>
      <c r="J1793">
        <v>0</v>
      </c>
      <c r="K1793" t="str">
        <f>IF(Table1[[#This Row],[disputed]]=0, "no dispute", IF(Table1[[#This Row],[dispute_loss]]=0, "won","lost"))</f>
        <v>won</v>
      </c>
      <c r="L1793" s="1">
        <v>44016</v>
      </c>
      <c r="M1793">
        <v>18</v>
      </c>
      <c r="N1793">
        <v>0</v>
      </c>
    </row>
    <row r="1794" spans="1:14" x14ac:dyDescent="0.3">
      <c r="A1794" t="s">
        <v>17</v>
      </c>
      <c r="B1794" t="s">
        <v>101</v>
      </c>
      <c r="C1794" t="str">
        <f>VLOOKUP(Table1[[#This Row],[customer_ID]],'Company Names'!A:B,2,0)</f>
        <v>Daugherty LLC</v>
      </c>
      <c r="D1794">
        <v>7214943606</v>
      </c>
      <c r="E1794" s="1">
        <v>43942</v>
      </c>
      <c r="F1794" s="1">
        <v>43972</v>
      </c>
      <c r="G1794">
        <v>8836</v>
      </c>
      <c r="H1794">
        <v>1</v>
      </c>
      <c r="I1794" t="str">
        <f>IF(Table1[[#This Row],[disputed]]=1,"Yes","No")</f>
        <v>Yes</v>
      </c>
      <c r="J1794">
        <v>0</v>
      </c>
      <c r="K1794" t="str">
        <f>IF(Table1[[#This Row],[disputed]]=0, "no dispute", IF(Table1[[#This Row],[dispute_loss]]=0, "won","lost"))</f>
        <v>won</v>
      </c>
      <c r="L1794" s="1">
        <v>43994</v>
      </c>
      <c r="M1794">
        <v>52</v>
      </c>
      <c r="N1794">
        <v>22</v>
      </c>
    </row>
    <row r="1795" spans="1:14" x14ac:dyDescent="0.3">
      <c r="A1795" t="s">
        <v>20</v>
      </c>
      <c r="B1795" t="s">
        <v>90</v>
      </c>
      <c r="C1795" t="str">
        <f>VLOOKUP(Table1[[#This Row],[customer_ID]],'Company Names'!A:B,2,0)</f>
        <v>Bosco and Sons</v>
      </c>
      <c r="D1795">
        <v>7217104959</v>
      </c>
      <c r="E1795" s="1">
        <v>43931</v>
      </c>
      <c r="F1795" s="1">
        <v>43961</v>
      </c>
      <c r="G1795">
        <v>2099</v>
      </c>
      <c r="H1795">
        <v>1</v>
      </c>
      <c r="I1795" t="str">
        <f>IF(Table1[[#This Row],[disputed]]=1,"Yes","No")</f>
        <v>Yes</v>
      </c>
      <c r="J1795">
        <v>0</v>
      </c>
      <c r="K1795" t="str">
        <f>IF(Table1[[#This Row],[disputed]]=0, "no dispute", IF(Table1[[#This Row],[dispute_loss]]=0, "won","lost"))</f>
        <v>won</v>
      </c>
      <c r="L1795" s="1">
        <v>43971</v>
      </c>
      <c r="M1795">
        <v>40</v>
      </c>
      <c r="N1795">
        <v>10</v>
      </c>
    </row>
    <row r="1796" spans="1:14" x14ac:dyDescent="0.3">
      <c r="A1796" t="s">
        <v>11</v>
      </c>
      <c r="B1796" t="s">
        <v>15</v>
      </c>
      <c r="C1796" t="str">
        <f>VLOOKUP(Table1[[#This Row],[customer_ID]],'Company Names'!A:B,2,0)</f>
        <v>Spencer - Purdy</v>
      </c>
      <c r="D1796">
        <v>7218524698</v>
      </c>
      <c r="E1796" s="1">
        <v>43907</v>
      </c>
      <c r="F1796" s="1">
        <v>43937</v>
      </c>
      <c r="G1796">
        <v>8015</v>
      </c>
      <c r="H1796">
        <v>0</v>
      </c>
      <c r="I1796" t="str">
        <f>IF(Table1[[#This Row],[disputed]]=1,"Yes","No")</f>
        <v>No</v>
      </c>
      <c r="J1796">
        <v>0</v>
      </c>
      <c r="K1796" t="str">
        <f>IF(Table1[[#This Row],[disputed]]=0, "no dispute", IF(Table1[[#This Row],[dispute_loss]]=0, "won","lost"))</f>
        <v>no dispute</v>
      </c>
      <c r="L1796" s="1">
        <v>43913</v>
      </c>
      <c r="M1796">
        <v>6</v>
      </c>
      <c r="N1796">
        <v>0</v>
      </c>
    </row>
    <row r="1797" spans="1:14" x14ac:dyDescent="0.3">
      <c r="A1797" t="s">
        <v>22</v>
      </c>
      <c r="B1797" t="s">
        <v>58</v>
      </c>
      <c r="C1797" t="str">
        <f>VLOOKUP(Table1[[#This Row],[customer_ID]],'Company Names'!A:B,2,0)</f>
        <v>Bashirian Inc</v>
      </c>
      <c r="D1797">
        <v>7218542419</v>
      </c>
      <c r="E1797" s="1">
        <v>44119</v>
      </c>
      <c r="F1797" s="1">
        <v>44149</v>
      </c>
      <c r="G1797">
        <v>4664</v>
      </c>
      <c r="H1797">
        <v>0</v>
      </c>
      <c r="I1797" t="str">
        <f>IF(Table1[[#This Row],[disputed]]=1,"Yes","No")</f>
        <v>No</v>
      </c>
      <c r="J1797">
        <v>0</v>
      </c>
      <c r="K1797" t="str">
        <f>IF(Table1[[#This Row],[disputed]]=0, "no dispute", IF(Table1[[#This Row],[dispute_loss]]=0, "won","lost"))</f>
        <v>no dispute</v>
      </c>
      <c r="L1797" s="1">
        <v>44143</v>
      </c>
      <c r="M1797">
        <v>24</v>
      </c>
      <c r="N1797">
        <v>0</v>
      </c>
    </row>
    <row r="1798" spans="1:14" x14ac:dyDescent="0.3">
      <c r="A1798" t="s">
        <v>13</v>
      </c>
      <c r="B1798" t="s">
        <v>74</v>
      </c>
      <c r="C1798" t="str">
        <f>VLOOKUP(Table1[[#This Row],[customer_ID]],'Company Names'!A:B,2,0)</f>
        <v>Ankunding - Rempel</v>
      </c>
      <c r="D1798">
        <v>1933976534</v>
      </c>
      <c r="E1798" s="1">
        <v>44335</v>
      </c>
      <c r="F1798" s="1">
        <v>44365</v>
      </c>
      <c r="G1798">
        <v>5999</v>
      </c>
      <c r="H1798">
        <v>1</v>
      </c>
      <c r="I1798" t="str">
        <f>IF(Table1[[#This Row],[disputed]]=1,"Yes","No")</f>
        <v>Yes</v>
      </c>
      <c r="J1798">
        <v>1</v>
      </c>
      <c r="K1798" t="str">
        <f>IF(Table1[[#This Row],[disputed]]=0, "no dispute", IF(Table1[[#This Row],[dispute_loss]]=0, "won","lost"))</f>
        <v>lost</v>
      </c>
      <c r="L1798" s="1">
        <v>44364</v>
      </c>
      <c r="M1798">
        <v>29</v>
      </c>
      <c r="N1798">
        <v>0</v>
      </c>
    </row>
    <row r="1799" spans="1:14" x14ac:dyDescent="0.3">
      <c r="A1799" t="s">
        <v>11</v>
      </c>
      <c r="B1799" t="s">
        <v>50</v>
      </c>
      <c r="C1799" t="str">
        <f>VLOOKUP(Table1[[#This Row],[customer_ID]],'Company Names'!A:B,2,0)</f>
        <v>Rutherford, McGlynn and Kling</v>
      </c>
      <c r="D1799">
        <v>7237340902</v>
      </c>
      <c r="E1799" s="1">
        <v>43864</v>
      </c>
      <c r="F1799" s="1">
        <v>43894</v>
      </c>
      <c r="G1799">
        <v>6848</v>
      </c>
      <c r="H1799">
        <v>0</v>
      </c>
      <c r="I1799" t="str">
        <f>IF(Table1[[#This Row],[disputed]]=1,"Yes","No")</f>
        <v>No</v>
      </c>
      <c r="J1799">
        <v>0</v>
      </c>
      <c r="K1799" t="str">
        <f>IF(Table1[[#This Row],[disputed]]=0, "no dispute", IF(Table1[[#This Row],[dispute_loss]]=0, "won","lost"))</f>
        <v>no dispute</v>
      </c>
      <c r="L1799" s="1">
        <v>43895</v>
      </c>
      <c r="M1799">
        <v>31</v>
      </c>
      <c r="N1799">
        <v>1</v>
      </c>
    </row>
    <row r="1800" spans="1:14" x14ac:dyDescent="0.3">
      <c r="A1800" t="s">
        <v>11</v>
      </c>
      <c r="B1800" t="s">
        <v>49</v>
      </c>
      <c r="C1800" t="str">
        <f>VLOOKUP(Table1[[#This Row],[customer_ID]],'Company Names'!A:B,2,0)</f>
        <v>Strosin Inc</v>
      </c>
      <c r="D1800">
        <v>7244293293</v>
      </c>
      <c r="E1800" s="1">
        <v>44120</v>
      </c>
      <c r="F1800" s="1">
        <v>44150</v>
      </c>
      <c r="G1800">
        <v>6958</v>
      </c>
      <c r="H1800">
        <v>0</v>
      </c>
      <c r="I1800" t="str">
        <f>IF(Table1[[#This Row],[disputed]]=1,"Yes","No")</f>
        <v>No</v>
      </c>
      <c r="J1800">
        <v>0</v>
      </c>
      <c r="K1800" t="str">
        <f>IF(Table1[[#This Row],[disputed]]=0, "no dispute", IF(Table1[[#This Row],[dispute_loss]]=0, "won","lost"))</f>
        <v>no dispute</v>
      </c>
      <c r="L1800" s="1">
        <v>44134</v>
      </c>
      <c r="M1800">
        <v>14</v>
      </c>
      <c r="N1800">
        <v>0</v>
      </c>
    </row>
    <row r="1801" spans="1:14" x14ac:dyDescent="0.3">
      <c r="A1801" t="s">
        <v>13</v>
      </c>
      <c r="B1801" t="s">
        <v>27</v>
      </c>
      <c r="C1801" t="str">
        <f>VLOOKUP(Table1[[#This Row],[customer_ID]],'Company Names'!A:B,2,0)</f>
        <v>Ryan Inc</v>
      </c>
      <c r="D1801">
        <v>321937283</v>
      </c>
      <c r="E1801" s="1">
        <v>44341</v>
      </c>
      <c r="F1801" s="1">
        <v>44371</v>
      </c>
      <c r="G1801">
        <v>7285</v>
      </c>
      <c r="H1801">
        <v>1</v>
      </c>
      <c r="I1801" t="str">
        <f>IF(Table1[[#This Row],[disputed]]=1,"Yes","No")</f>
        <v>Yes</v>
      </c>
      <c r="J1801">
        <v>0</v>
      </c>
      <c r="K1801" t="str">
        <f>IF(Table1[[#This Row],[disputed]]=0, "no dispute", IF(Table1[[#This Row],[dispute_loss]]=0, "won","lost"))</f>
        <v>won</v>
      </c>
      <c r="L1801" s="1">
        <v>44355</v>
      </c>
      <c r="M1801">
        <v>14</v>
      </c>
      <c r="N1801">
        <v>0</v>
      </c>
    </row>
    <row r="1802" spans="1:14" x14ac:dyDescent="0.3">
      <c r="A1802" t="s">
        <v>20</v>
      </c>
      <c r="B1802" t="s">
        <v>81</v>
      </c>
      <c r="C1802" t="str">
        <f>VLOOKUP(Table1[[#This Row],[customer_ID]],'Company Names'!A:B,2,0)</f>
        <v>Rowe and Sons</v>
      </c>
      <c r="D1802">
        <v>7254664069</v>
      </c>
      <c r="E1802" s="1">
        <v>44038</v>
      </c>
      <c r="F1802" s="1">
        <v>44068</v>
      </c>
      <c r="G1802">
        <v>1336</v>
      </c>
      <c r="H1802">
        <v>0</v>
      </c>
      <c r="I1802" t="str">
        <f>IF(Table1[[#This Row],[disputed]]=1,"Yes","No")</f>
        <v>No</v>
      </c>
      <c r="J1802">
        <v>0</v>
      </c>
      <c r="K1802" t="str">
        <f>IF(Table1[[#This Row],[disputed]]=0, "no dispute", IF(Table1[[#This Row],[dispute_loss]]=0, "won","lost"))</f>
        <v>no dispute</v>
      </c>
      <c r="L1802" s="1">
        <v>44049</v>
      </c>
      <c r="M1802">
        <v>11</v>
      </c>
      <c r="N1802">
        <v>0</v>
      </c>
    </row>
    <row r="1803" spans="1:14" x14ac:dyDescent="0.3">
      <c r="A1803" t="s">
        <v>22</v>
      </c>
      <c r="B1803" t="s">
        <v>99</v>
      </c>
      <c r="C1803" t="str">
        <f>VLOOKUP(Table1[[#This Row],[customer_ID]],'Company Names'!A:B,2,0)</f>
        <v>Durgan - Hamill</v>
      </c>
      <c r="D1803">
        <v>7259837539</v>
      </c>
      <c r="E1803" s="1">
        <v>43934</v>
      </c>
      <c r="F1803" s="1">
        <v>43964</v>
      </c>
      <c r="G1803">
        <v>6729</v>
      </c>
      <c r="H1803">
        <v>0</v>
      </c>
      <c r="I1803" t="str">
        <f>IF(Table1[[#This Row],[disputed]]=1,"Yes","No")</f>
        <v>No</v>
      </c>
      <c r="J1803">
        <v>0</v>
      </c>
      <c r="K1803" t="str">
        <f>IF(Table1[[#This Row],[disputed]]=0, "no dispute", IF(Table1[[#This Row],[dispute_loss]]=0, "won","lost"))</f>
        <v>no dispute</v>
      </c>
      <c r="L1803" s="1">
        <v>43963</v>
      </c>
      <c r="M1803">
        <v>29</v>
      </c>
      <c r="N1803">
        <v>0</v>
      </c>
    </row>
    <row r="1804" spans="1:14" x14ac:dyDescent="0.3">
      <c r="A1804" t="s">
        <v>22</v>
      </c>
      <c r="B1804" t="s">
        <v>78</v>
      </c>
      <c r="C1804" t="str">
        <f>VLOOKUP(Table1[[#This Row],[customer_ID]],'Company Names'!A:B,2,0)</f>
        <v>Muller, Gaylord and Pollich</v>
      </c>
      <c r="D1804">
        <v>7270249713</v>
      </c>
      <c r="E1804" s="1">
        <v>44047</v>
      </c>
      <c r="F1804" s="1">
        <v>44077</v>
      </c>
      <c r="G1804">
        <v>8683</v>
      </c>
      <c r="H1804">
        <v>0</v>
      </c>
      <c r="I1804" t="str">
        <f>IF(Table1[[#This Row],[disputed]]=1,"Yes","No")</f>
        <v>No</v>
      </c>
      <c r="J1804">
        <v>0</v>
      </c>
      <c r="K1804" t="str">
        <f>IF(Table1[[#This Row],[disputed]]=0, "no dispute", IF(Table1[[#This Row],[dispute_loss]]=0, "won","lost"))</f>
        <v>no dispute</v>
      </c>
      <c r="L1804" s="1">
        <v>44080</v>
      </c>
      <c r="M1804">
        <v>33</v>
      </c>
      <c r="N1804">
        <v>3</v>
      </c>
    </row>
    <row r="1805" spans="1:14" x14ac:dyDescent="0.3">
      <c r="A1805" t="s">
        <v>13</v>
      </c>
      <c r="B1805" t="s">
        <v>68</v>
      </c>
      <c r="C1805" t="str">
        <f>VLOOKUP(Table1[[#This Row],[customer_ID]],'Company Names'!A:B,2,0)</f>
        <v>West - Rogahn</v>
      </c>
      <c r="D1805">
        <v>5493577724</v>
      </c>
      <c r="E1805" s="1">
        <v>44341</v>
      </c>
      <c r="F1805" s="1">
        <v>44371</v>
      </c>
      <c r="G1805">
        <v>10981</v>
      </c>
      <c r="H1805">
        <v>1</v>
      </c>
      <c r="I1805" t="str">
        <f>IF(Table1[[#This Row],[disputed]]=1,"Yes","No")</f>
        <v>Yes</v>
      </c>
      <c r="J1805">
        <v>1</v>
      </c>
      <c r="K1805" t="str">
        <f>IF(Table1[[#This Row],[disputed]]=0, "no dispute", IF(Table1[[#This Row],[dispute_loss]]=0, "won","lost"))</f>
        <v>lost</v>
      </c>
      <c r="L1805" s="1">
        <v>44365</v>
      </c>
      <c r="M1805">
        <v>24</v>
      </c>
      <c r="N1805">
        <v>0</v>
      </c>
    </row>
    <row r="1806" spans="1:14" x14ac:dyDescent="0.3">
      <c r="A1806" t="s">
        <v>11</v>
      </c>
      <c r="B1806" t="s">
        <v>105</v>
      </c>
      <c r="C1806" t="str">
        <f>VLOOKUP(Table1[[#This Row],[customer_ID]],'Company Names'!A:B,2,0)</f>
        <v>Terry - Johns</v>
      </c>
      <c r="D1806">
        <v>7282316945</v>
      </c>
      <c r="E1806" s="1">
        <v>44321</v>
      </c>
      <c r="F1806" s="1">
        <v>44351</v>
      </c>
      <c r="G1806">
        <v>7470</v>
      </c>
      <c r="H1806">
        <v>0</v>
      </c>
      <c r="I1806" t="str">
        <f>IF(Table1[[#This Row],[disputed]]=1,"Yes","No")</f>
        <v>No</v>
      </c>
      <c r="J1806">
        <v>0</v>
      </c>
      <c r="K1806" t="str">
        <f>IF(Table1[[#This Row],[disputed]]=0, "no dispute", IF(Table1[[#This Row],[dispute_loss]]=0, "won","lost"))</f>
        <v>no dispute</v>
      </c>
      <c r="L1806" s="1">
        <v>44357</v>
      </c>
      <c r="M1806">
        <v>36</v>
      </c>
      <c r="N1806">
        <v>6</v>
      </c>
    </row>
    <row r="1807" spans="1:14" x14ac:dyDescent="0.3">
      <c r="A1807" t="s">
        <v>11</v>
      </c>
      <c r="B1807" t="s">
        <v>12</v>
      </c>
      <c r="C1807" t="str">
        <f>VLOOKUP(Table1[[#This Row],[customer_ID]],'Company Names'!A:B,2,0)</f>
        <v>Morissette - Bernier</v>
      </c>
      <c r="D1807">
        <v>7285560671</v>
      </c>
      <c r="E1807" s="1">
        <v>44424</v>
      </c>
      <c r="F1807" s="1">
        <v>44454</v>
      </c>
      <c r="G1807">
        <v>7090</v>
      </c>
      <c r="H1807">
        <v>0</v>
      </c>
      <c r="I1807" t="str">
        <f>IF(Table1[[#This Row],[disputed]]=1,"Yes","No")</f>
        <v>No</v>
      </c>
      <c r="J1807">
        <v>0</v>
      </c>
      <c r="K1807" t="str">
        <f>IF(Table1[[#This Row],[disputed]]=0, "no dispute", IF(Table1[[#This Row],[dispute_loss]]=0, "won","lost"))</f>
        <v>no dispute</v>
      </c>
      <c r="L1807" s="1">
        <v>44439</v>
      </c>
      <c r="M1807">
        <v>15</v>
      </c>
      <c r="N1807">
        <v>0</v>
      </c>
    </row>
    <row r="1808" spans="1:14" x14ac:dyDescent="0.3">
      <c r="A1808" t="s">
        <v>22</v>
      </c>
      <c r="B1808" t="s">
        <v>24</v>
      </c>
      <c r="C1808" t="str">
        <f>VLOOKUP(Table1[[#This Row],[customer_ID]],'Company Names'!A:B,2,0)</f>
        <v>Turcotte, Wolff and Lynch</v>
      </c>
      <c r="D1808">
        <v>7295000938</v>
      </c>
      <c r="E1808" s="1">
        <v>44457</v>
      </c>
      <c r="F1808" s="1">
        <v>44487</v>
      </c>
      <c r="G1808">
        <v>5865</v>
      </c>
      <c r="H1808">
        <v>0</v>
      </c>
      <c r="I1808" t="str">
        <f>IF(Table1[[#This Row],[disputed]]=1,"Yes","No")</f>
        <v>No</v>
      </c>
      <c r="J1808">
        <v>0</v>
      </c>
      <c r="K1808" t="str">
        <f>IF(Table1[[#This Row],[disputed]]=0, "no dispute", IF(Table1[[#This Row],[dispute_loss]]=0, "won","lost"))</f>
        <v>no dispute</v>
      </c>
      <c r="L1808" s="1">
        <v>44498</v>
      </c>
      <c r="M1808">
        <v>41</v>
      </c>
      <c r="N1808">
        <v>11</v>
      </c>
    </row>
    <row r="1809" spans="1:14" x14ac:dyDescent="0.3">
      <c r="A1809" t="s">
        <v>20</v>
      </c>
      <c r="B1809" t="s">
        <v>81</v>
      </c>
      <c r="C1809" t="str">
        <f>VLOOKUP(Table1[[#This Row],[customer_ID]],'Company Names'!A:B,2,0)</f>
        <v>Rowe and Sons</v>
      </c>
      <c r="D1809">
        <v>7296232451</v>
      </c>
      <c r="E1809" s="1">
        <v>44236</v>
      </c>
      <c r="F1809" s="1">
        <v>44266</v>
      </c>
      <c r="G1809">
        <v>4052</v>
      </c>
      <c r="H1809">
        <v>0</v>
      </c>
      <c r="I1809" t="str">
        <f>IF(Table1[[#This Row],[disputed]]=1,"Yes","No")</f>
        <v>No</v>
      </c>
      <c r="J1809">
        <v>0</v>
      </c>
      <c r="K1809" t="str">
        <f>IF(Table1[[#This Row],[disputed]]=0, "no dispute", IF(Table1[[#This Row],[dispute_loss]]=0, "won","lost"))</f>
        <v>no dispute</v>
      </c>
      <c r="L1809" s="1">
        <v>44244</v>
      </c>
      <c r="M1809">
        <v>8</v>
      </c>
      <c r="N1809">
        <v>0</v>
      </c>
    </row>
    <row r="1810" spans="1:14" x14ac:dyDescent="0.3">
      <c r="A1810" t="s">
        <v>22</v>
      </c>
      <c r="B1810" t="s">
        <v>86</v>
      </c>
      <c r="C1810" t="str">
        <f>VLOOKUP(Table1[[#This Row],[customer_ID]],'Company Names'!A:B,2,0)</f>
        <v>Langosh - Luettgen</v>
      </c>
      <c r="D1810">
        <v>7298116315</v>
      </c>
      <c r="E1810" s="1">
        <v>43858</v>
      </c>
      <c r="F1810" s="1">
        <v>43888</v>
      </c>
      <c r="G1810">
        <v>6017</v>
      </c>
      <c r="H1810">
        <v>0</v>
      </c>
      <c r="I1810" t="str">
        <f>IF(Table1[[#This Row],[disputed]]=1,"Yes","No")</f>
        <v>No</v>
      </c>
      <c r="J1810">
        <v>0</v>
      </c>
      <c r="K1810" t="str">
        <f>IF(Table1[[#This Row],[disputed]]=0, "no dispute", IF(Table1[[#This Row],[dispute_loss]]=0, "won","lost"))</f>
        <v>no dispute</v>
      </c>
      <c r="L1810" s="1">
        <v>43869</v>
      </c>
      <c r="M1810">
        <v>11</v>
      </c>
      <c r="N1810">
        <v>0</v>
      </c>
    </row>
    <row r="1811" spans="1:14" x14ac:dyDescent="0.3">
      <c r="A1811" t="s">
        <v>11</v>
      </c>
      <c r="B1811" t="s">
        <v>50</v>
      </c>
      <c r="C1811" t="str">
        <f>VLOOKUP(Table1[[#This Row],[customer_ID]],'Company Names'!A:B,2,0)</f>
        <v>Rutherford, McGlynn and Kling</v>
      </c>
      <c r="D1811">
        <v>7303916505</v>
      </c>
      <c r="E1811" s="1">
        <v>43861</v>
      </c>
      <c r="F1811" s="1">
        <v>43891</v>
      </c>
      <c r="G1811">
        <v>6955</v>
      </c>
      <c r="H1811">
        <v>0</v>
      </c>
      <c r="I1811" t="str">
        <f>IF(Table1[[#This Row],[disputed]]=1,"Yes","No")</f>
        <v>No</v>
      </c>
      <c r="J1811">
        <v>0</v>
      </c>
      <c r="K1811" t="str">
        <f>IF(Table1[[#This Row],[disputed]]=0, "no dispute", IF(Table1[[#This Row],[dispute_loss]]=0, "won","lost"))</f>
        <v>no dispute</v>
      </c>
      <c r="L1811" s="1">
        <v>43889</v>
      </c>
      <c r="M1811">
        <v>28</v>
      </c>
      <c r="N1811">
        <v>0</v>
      </c>
    </row>
    <row r="1812" spans="1:14" x14ac:dyDescent="0.3">
      <c r="A1812" t="s">
        <v>17</v>
      </c>
      <c r="B1812" t="s">
        <v>42</v>
      </c>
      <c r="C1812" t="str">
        <f>VLOOKUP(Table1[[#This Row],[customer_ID]],'Company Names'!A:B,2,0)</f>
        <v>Ortiz - Schiller</v>
      </c>
      <c r="D1812">
        <v>7310206701</v>
      </c>
      <c r="E1812" s="1">
        <v>44394</v>
      </c>
      <c r="F1812" s="1">
        <v>44424</v>
      </c>
      <c r="G1812">
        <v>3621</v>
      </c>
      <c r="H1812">
        <v>1</v>
      </c>
      <c r="I1812" t="str">
        <f>IF(Table1[[#This Row],[disputed]]=1,"Yes","No")</f>
        <v>Yes</v>
      </c>
      <c r="J1812">
        <v>0</v>
      </c>
      <c r="K1812" t="str">
        <f>IF(Table1[[#This Row],[disputed]]=0, "no dispute", IF(Table1[[#This Row],[dispute_loss]]=0, "won","lost"))</f>
        <v>won</v>
      </c>
      <c r="L1812" s="1">
        <v>44436</v>
      </c>
      <c r="M1812">
        <v>42</v>
      </c>
      <c r="N1812">
        <v>12</v>
      </c>
    </row>
    <row r="1813" spans="1:14" x14ac:dyDescent="0.3">
      <c r="A1813" t="s">
        <v>11</v>
      </c>
      <c r="B1813" t="s">
        <v>31</v>
      </c>
      <c r="C1813" t="str">
        <f>VLOOKUP(Table1[[#This Row],[customer_ID]],'Company Names'!A:B,2,0)</f>
        <v>McGlynn, Rutherford and Schiller</v>
      </c>
      <c r="D1813">
        <v>7314902402</v>
      </c>
      <c r="E1813" s="1">
        <v>44389</v>
      </c>
      <c r="F1813" s="1">
        <v>44419</v>
      </c>
      <c r="G1813">
        <v>7196</v>
      </c>
      <c r="H1813">
        <v>0</v>
      </c>
      <c r="I1813" t="str">
        <f>IF(Table1[[#This Row],[disputed]]=1,"Yes","No")</f>
        <v>No</v>
      </c>
      <c r="J1813">
        <v>0</v>
      </c>
      <c r="K1813" t="str">
        <f>IF(Table1[[#This Row],[disputed]]=0, "no dispute", IF(Table1[[#This Row],[dispute_loss]]=0, "won","lost"))</f>
        <v>no dispute</v>
      </c>
      <c r="L1813" s="1">
        <v>44391</v>
      </c>
      <c r="M1813">
        <v>2</v>
      </c>
      <c r="N1813">
        <v>0</v>
      </c>
    </row>
    <row r="1814" spans="1:14" x14ac:dyDescent="0.3">
      <c r="A1814" t="s">
        <v>22</v>
      </c>
      <c r="B1814" t="s">
        <v>88</v>
      </c>
      <c r="C1814" t="str">
        <f>VLOOKUP(Table1[[#This Row],[customer_ID]],'Company Names'!A:B,2,0)</f>
        <v>Rohan - Carroll</v>
      </c>
      <c r="D1814">
        <v>7314906808</v>
      </c>
      <c r="E1814" s="1">
        <v>43931</v>
      </c>
      <c r="F1814" s="1">
        <v>43961</v>
      </c>
      <c r="G1814">
        <v>6035</v>
      </c>
      <c r="H1814">
        <v>0</v>
      </c>
      <c r="I1814" t="str">
        <f>IF(Table1[[#This Row],[disputed]]=1,"Yes","No")</f>
        <v>No</v>
      </c>
      <c r="J1814">
        <v>0</v>
      </c>
      <c r="K1814" t="str">
        <f>IF(Table1[[#This Row],[disputed]]=0, "no dispute", IF(Table1[[#This Row],[dispute_loss]]=0, "won","lost"))</f>
        <v>no dispute</v>
      </c>
      <c r="L1814" s="1">
        <v>43954</v>
      </c>
      <c r="M1814">
        <v>23</v>
      </c>
      <c r="N1814">
        <v>0</v>
      </c>
    </row>
    <row r="1815" spans="1:14" x14ac:dyDescent="0.3">
      <c r="A1815" t="s">
        <v>22</v>
      </c>
      <c r="B1815" t="s">
        <v>100</v>
      </c>
      <c r="C1815" t="str">
        <f>VLOOKUP(Table1[[#This Row],[customer_ID]],'Company Names'!A:B,2,0)</f>
        <v>Stark - Paucek</v>
      </c>
      <c r="D1815">
        <v>7329436593</v>
      </c>
      <c r="E1815" s="1">
        <v>44463</v>
      </c>
      <c r="F1815" s="1">
        <v>44493</v>
      </c>
      <c r="G1815">
        <v>4371</v>
      </c>
      <c r="H1815">
        <v>0</v>
      </c>
      <c r="I1815" t="str">
        <f>IF(Table1[[#This Row],[disputed]]=1,"Yes","No")</f>
        <v>No</v>
      </c>
      <c r="J1815">
        <v>0</v>
      </c>
      <c r="K1815" t="str">
        <f>IF(Table1[[#This Row],[disputed]]=0, "no dispute", IF(Table1[[#This Row],[dispute_loss]]=0, "won","lost"))</f>
        <v>no dispute</v>
      </c>
      <c r="L1815" s="1">
        <v>44475</v>
      </c>
      <c r="M1815">
        <v>12</v>
      </c>
      <c r="N1815">
        <v>0</v>
      </c>
    </row>
    <row r="1816" spans="1:14" x14ac:dyDescent="0.3">
      <c r="A1816" t="s">
        <v>11</v>
      </c>
      <c r="B1816" t="s">
        <v>38</v>
      </c>
      <c r="C1816" t="str">
        <f>VLOOKUP(Table1[[#This Row],[customer_ID]],'Company Names'!A:B,2,0)</f>
        <v>Willms, Yundt and Smitham</v>
      </c>
      <c r="D1816">
        <v>7332034292</v>
      </c>
      <c r="E1816" s="1">
        <v>44359</v>
      </c>
      <c r="F1816" s="1">
        <v>44389</v>
      </c>
      <c r="G1816">
        <v>5353</v>
      </c>
      <c r="H1816">
        <v>0</v>
      </c>
      <c r="I1816" t="str">
        <f>IF(Table1[[#This Row],[disputed]]=1,"Yes","No")</f>
        <v>No</v>
      </c>
      <c r="J1816">
        <v>0</v>
      </c>
      <c r="K1816" t="str">
        <f>IF(Table1[[#This Row],[disputed]]=0, "no dispute", IF(Table1[[#This Row],[dispute_loss]]=0, "won","lost"))</f>
        <v>no dispute</v>
      </c>
      <c r="L1816" s="1">
        <v>44377</v>
      </c>
      <c r="M1816">
        <v>18</v>
      </c>
      <c r="N1816">
        <v>0</v>
      </c>
    </row>
    <row r="1817" spans="1:14" x14ac:dyDescent="0.3">
      <c r="A1817" t="s">
        <v>13</v>
      </c>
      <c r="B1817" t="s">
        <v>32</v>
      </c>
      <c r="C1817" t="str">
        <f>VLOOKUP(Table1[[#This Row],[customer_ID]],'Company Names'!A:B,2,0)</f>
        <v>Nolan Group</v>
      </c>
      <c r="D1817">
        <v>7336219886</v>
      </c>
      <c r="E1817" s="1">
        <v>44369</v>
      </c>
      <c r="F1817" s="1">
        <v>44399</v>
      </c>
      <c r="G1817">
        <v>6294</v>
      </c>
      <c r="H1817">
        <v>0</v>
      </c>
      <c r="I1817" t="str">
        <f>IF(Table1[[#This Row],[disputed]]=1,"Yes","No")</f>
        <v>No</v>
      </c>
      <c r="J1817">
        <v>0</v>
      </c>
      <c r="K1817" t="str">
        <f>IF(Table1[[#This Row],[disputed]]=0, "no dispute", IF(Table1[[#This Row],[dispute_loss]]=0, "won","lost"))</f>
        <v>no dispute</v>
      </c>
      <c r="L1817" s="1">
        <v>44399</v>
      </c>
      <c r="M1817">
        <v>30</v>
      </c>
      <c r="N1817">
        <v>0</v>
      </c>
    </row>
    <row r="1818" spans="1:14" x14ac:dyDescent="0.3">
      <c r="A1818" t="s">
        <v>22</v>
      </c>
      <c r="B1818" t="s">
        <v>72</v>
      </c>
      <c r="C1818" t="str">
        <f>VLOOKUP(Table1[[#This Row],[customer_ID]],'Company Names'!A:B,2,0)</f>
        <v>Muller - Hickle</v>
      </c>
      <c r="D1818">
        <v>7344346525</v>
      </c>
      <c r="E1818" s="1">
        <v>43926</v>
      </c>
      <c r="F1818" s="1">
        <v>43956</v>
      </c>
      <c r="G1818">
        <v>2353</v>
      </c>
      <c r="H1818">
        <v>0</v>
      </c>
      <c r="I1818" t="str">
        <f>IF(Table1[[#This Row],[disputed]]=1,"Yes","No")</f>
        <v>No</v>
      </c>
      <c r="J1818">
        <v>0</v>
      </c>
      <c r="K1818" t="str">
        <f>IF(Table1[[#This Row],[disputed]]=0, "no dispute", IF(Table1[[#This Row],[dispute_loss]]=0, "won","lost"))</f>
        <v>no dispute</v>
      </c>
      <c r="L1818" s="1">
        <v>43944</v>
      </c>
      <c r="M1818">
        <v>18</v>
      </c>
      <c r="N1818">
        <v>0</v>
      </c>
    </row>
    <row r="1819" spans="1:14" x14ac:dyDescent="0.3">
      <c r="A1819" t="s">
        <v>22</v>
      </c>
      <c r="B1819" t="s">
        <v>89</v>
      </c>
      <c r="C1819" t="str">
        <f>VLOOKUP(Table1[[#This Row],[customer_ID]],'Company Names'!A:B,2,0)</f>
        <v>Lynch - Lebsack</v>
      </c>
      <c r="D1819">
        <v>7356874575</v>
      </c>
      <c r="E1819" s="1">
        <v>44394</v>
      </c>
      <c r="F1819" s="1">
        <v>44424</v>
      </c>
      <c r="G1819">
        <v>5673</v>
      </c>
      <c r="H1819">
        <v>0</v>
      </c>
      <c r="I1819" t="str">
        <f>IF(Table1[[#This Row],[disputed]]=1,"Yes","No")</f>
        <v>No</v>
      </c>
      <c r="J1819">
        <v>0</v>
      </c>
      <c r="K1819" t="str">
        <f>IF(Table1[[#This Row],[disputed]]=0, "no dispute", IF(Table1[[#This Row],[dispute_loss]]=0, "won","lost"))</f>
        <v>no dispute</v>
      </c>
      <c r="L1819" s="1">
        <v>44438</v>
      </c>
      <c r="M1819">
        <v>44</v>
      </c>
      <c r="N1819">
        <v>14</v>
      </c>
    </row>
    <row r="1820" spans="1:14" x14ac:dyDescent="0.3">
      <c r="A1820" t="s">
        <v>22</v>
      </c>
      <c r="B1820" t="s">
        <v>89</v>
      </c>
      <c r="C1820" t="str">
        <f>VLOOKUP(Table1[[#This Row],[customer_ID]],'Company Names'!A:B,2,0)</f>
        <v>Lynch - Lebsack</v>
      </c>
      <c r="D1820">
        <v>7358381863</v>
      </c>
      <c r="E1820" s="1">
        <v>44001</v>
      </c>
      <c r="F1820" s="1">
        <v>44031</v>
      </c>
      <c r="G1820">
        <v>6046</v>
      </c>
      <c r="H1820">
        <v>0</v>
      </c>
      <c r="I1820" t="str">
        <f>IF(Table1[[#This Row],[disputed]]=1,"Yes","No")</f>
        <v>No</v>
      </c>
      <c r="J1820">
        <v>0</v>
      </c>
      <c r="K1820" t="str">
        <f>IF(Table1[[#This Row],[disputed]]=0, "no dispute", IF(Table1[[#This Row],[dispute_loss]]=0, "won","lost"))</f>
        <v>no dispute</v>
      </c>
      <c r="L1820" s="1">
        <v>44041</v>
      </c>
      <c r="M1820">
        <v>40</v>
      </c>
      <c r="N1820">
        <v>10</v>
      </c>
    </row>
    <row r="1821" spans="1:14" x14ac:dyDescent="0.3">
      <c r="A1821" t="s">
        <v>20</v>
      </c>
      <c r="B1821" t="s">
        <v>81</v>
      </c>
      <c r="C1821" t="str">
        <f>VLOOKUP(Table1[[#This Row],[customer_ID]],'Company Names'!A:B,2,0)</f>
        <v>Rowe and Sons</v>
      </c>
      <c r="D1821">
        <v>7361584692</v>
      </c>
      <c r="E1821" s="1">
        <v>44162</v>
      </c>
      <c r="F1821" s="1">
        <v>44192</v>
      </c>
      <c r="G1821">
        <v>3549</v>
      </c>
      <c r="H1821">
        <v>0</v>
      </c>
      <c r="I1821" t="str">
        <f>IF(Table1[[#This Row],[disputed]]=1,"Yes","No")</f>
        <v>No</v>
      </c>
      <c r="J1821">
        <v>0</v>
      </c>
      <c r="K1821" t="str">
        <f>IF(Table1[[#This Row],[disputed]]=0, "no dispute", IF(Table1[[#This Row],[dispute_loss]]=0, "won","lost"))</f>
        <v>no dispute</v>
      </c>
      <c r="L1821" s="1">
        <v>44176</v>
      </c>
      <c r="M1821">
        <v>14</v>
      </c>
      <c r="N1821">
        <v>0</v>
      </c>
    </row>
    <row r="1822" spans="1:14" x14ac:dyDescent="0.3">
      <c r="A1822" t="s">
        <v>22</v>
      </c>
      <c r="B1822" t="s">
        <v>23</v>
      </c>
      <c r="C1822" t="str">
        <f>VLOOKUP(Table1[[#This Row],[customer_ID]],'Company Names'!A:B,2,0)</f>
        <v>Kub, McLaughlin and Renner</v>
      </c>
      <c r="D1822">
        <v>7364920654</v>
      </c>
      <c r="E1822" s="1">
        <v>44105</v>
      </c>
      <c r="F1822" s="1">
        <v>44135</v>
      </c>
      <c r="G1822">
        <v>5819</v>
      </c>
      <c r="H1822">
        <v>1</v>
      </c>
      <c r="I1822" t="str">
        <f>IF(Table1[[#This Row],[disputed]]=1,"Yes","No")</f>
        <v>Yes</v>
      </c>
      <c r="J1822">
        <v>0</v>
      </c>
      <c r="K1822" t="str">
        <f>IF(Table1[[#This Row],[disputed]]=0, "no dispute", IF(Table1[[#This Row],[dispute_loss]]=0, "won","lost"))</f>
        <v>won</v>
      </c>
      <c r="L1822" s="1">
        <v>44156</v>
      </c>
      <c r="M1822">
        <v>51</v>
      </c>
      <c r="N1822">
        <v>21</v>
      </c>
    </row>
    <row r="1823" spans="1:14" x14ac:dyDescent="0.3">
      <c r="A1823" t="s">
        <v>20</v>
      </c>
      <c r="B1823" t="s">
        <v>43</v>
      </c>
      <c r="C1823" t="str">
        <f>VLOOKUP(Table1[[#This Row],[customer_ID]],'Company Names'!A:B,2,0)</f>
        <v>Spinka, Bogisich and Pouros</v>
      </c>
      <c r="D1823">
        <v>7365861488</v>
      </c>
      <c r="E1823" s="1">
        <v>44474</v>
      </c>
      <c r="F1823" s="1">
        <v>44504</v>
      </c>
      <c r="G1823">
        <v>9142</v>
      </c>
      <c r="H1823">
        <v>0</v>
      </c>
      <c r="I1823" t="str">
        <f>IF(Table1[[#This Row],[disputed]]=1,"Yes","No")</f>
        <v>No</v>
      </c>
      <c r="J1823">
        <v>0</v>
      </c>
      <c r="K1823" t="str">
        <f>IF(Table1[[#This Row],[disputed]]=0, "no dispute", IF(Table1[[#This Row],[dispute_loss]]=0, "won","lost"))</f>
        <v>no dispute</v>
      </c>
      <c r="L1823" s="1">
        <v>44477</v>
      </c>
      <c r="M1823">
        <v>3</v>
      </c>
      <c r="N1823">
        <v>0</v>
      </c>
    </row>
    <row r="1824" spans="1:14" x14ac:dyDescent="0.3">
      <c r="A1824" t="s">
        <v>13</v>
      </c>
      <c r="B1824" t="s">
        <v>56</v>
      </c>
      <c r="C1824" t="str">
        <f>VLOOKUP(Table1[[#This Row],[customer_ID]],'Company Names'!A:B,2,0)</f>
        <v>Nader - Dooley</v>
      </c>
      <c r="D1824">
        <v>4965519306</v>
      </c>
      <c r="E1824" s="1">
        <v>44342</v>
      </c>
      <c r="F1824" s="1">
        <v>44372</v>
      </c>
      <c r="G1824">
        <v>5656</v>
      </c>
      <c r="H1824">
        <v>1</v>
      </c>
      <c r="I1824" t="str">
        <f>IF(Table1[[#This Row],[disputed]]=1,"Yes","No")</f>
        <v>Yes</v>
      </c>
      <c r="J1824">
        <v>1</v>
      </c>
      <c r="K1824" t="str">
        <f>IF(Table1[[#This Row],[disputed]]=0, "no dispute", IF(Table1[[#This Row],[dispute_loss]]=0, "won","lost"))</f>
        <v>lost</v>
      </c>
      <c r="L1824" s="1">
        <v>44353</v>
      </c>
      <c r="M1824">
        <v>11</v>
      </c>
      <c r="N1824">
        <v>0</v>
      </c>
    </row>
    <row r="1825" spans="1:14" x14ac:dyDescent="0.3">
      <c r="A1825" t="s">
        <v>17</v>
      </c>
      <c r="B1825" t="s">
        <v>33</v>
      </c>
      <c r="C1825" t="str">
        <f>VLOOKUP(Table1[[#This Row],[customer_ID]],'Company Names'!A:B,2,0)</f>
        <v>Grimes - Bode</v>
      </c>
      <c r="D1825">
        <v>7372190093</v>
      </c>
      <c r="E1825" s="1">
        <v>43996</v>
      </c>
      <c r="F1825" s="1">
        <v>44026</v>
      </c>
      <c r="G1825">
        <v>5063</v>
      </c>
      <c r="H1825">
        <v>1</v>
      </c>
      <c r="I1825" t="str">
        <f>IF(Table1[[#This Row],[disputed]]=1,"Yes","No")</f>
        <v>Yes</v>
      </c>
      <c r="J1825">
        <v>0</v>
      </c>
      <c r="K1825" t="str">
        <f>IF(Table1[[#This Row],[disputed]]=0, "no dispute", IF(Table1[[#This Row],[dispute_loss]]=0, "won","lost"))</f>
        <v>won</v>
      </c>
      <c r="L1825" s="1">
        <v>44014</v>
      </c>
      <c r="M1825">
        <v>18</v>
      </c>
      <c r="N1825">
        <v>0</v>
      </c>
    </row>
    <row r="1826" spans="1:14" x14ac:dyDescent="0.3">
      <c r="A1826" t="s">
        <v>22</v>
      </c>
      <c r="B1826" t="s">
        <v>23</v>
      </c>
      <c r="C1826" t="str">
        <f>VLOOKUP(Table1[[#This Row],[customer_ID]],'Company Names'!A:B,2,0)</f>
        <v>Kub, McLaughlin and Renner</v>
      </c>
      <c r="D1826">
        <v>7372412216</v>
      </c>
      <c r="E1826" s="1">
        <v>44102</v>
      </c>
      <c r="F1826" s="1">
        <v>44132</v>
      </c>
      <c r="G1826">
        <v>9057</v>
      </c>
      <c r="H1826">
        <v>0</v>
      </c>
      <c r="I1826" t="str">
        <f>IF(Table1[[#This Row],[disputed]]=1,"Yes","No")</f>
        <v>No</v>
      </c>
      <c r="J1826">
        <v>0</v>
      </c>
      <c r="K1826" t="str">
        <f>IF(Table1[[#This Row],[disputed]]=0, "no dispute", IF(Table1[[#This Row],[dispute_loss]]=0, "won","lost"))</f>
        <v>no dispute</v>
      </c>
      <c r="L1826" s="1">
        <v>44137</v>
      </c>
      <c r="M1826">
        <v>35</v>
      </c>
      <c r="N1826">
        <v>5</v>
      </c>
    </row>
    <row r="1827" spans="1:14" x14ac:dyDescent="0.3">
      <c r="A1827" t="s">
        <v>11</v>
      </c>
      <c r="B1827" t="s">
        <v>39</v>
      </c>
      <c r="C1827" t="str">
        <f>VLOOKUP(Table1[[#This Row],[customer_ID]],'Company Names'!A:B,2,0)</f>
        <v>Schmitt Inc</v>
      </c>
      <c r="D1827">
        <v>7373872006</v>
      </c>
      <c r="E1827" s="1">
        <v>44125</v>
      </c>
      <c r="F1827" s="1">
        <v>44155</v>
      </c>
      <c r="G1827">
        <v>7012</v>
      </c>
      <c r="H1827">
        <v>0</v>
      </c>
      <c r="I1827" t="str">
        <f>IF(Table1[[#This Row],[disputed]]=1,"Yes","No")</f>
        <v>No</v>
      </c>
      <c r="J1827">
        <v>0</v>
      </c>
      <c r="K1827" t="str">
        <f>IF(Table1[[#This Row],[disputed]]=0, "no dispute", IF(Table1[[#This Row],[dispute_loss]]=0, "won","lost"))</f>
        <v>no dispute</v>
      </c>
      <c r="L1827" s="1">
        <v>44157</v>
      </c>
      <c r="M1827">
        <v>32</v>
      </c>
      <c r="N1827">
        <v>2</v>
      </c>
    </row>
    <row r="1828" spans="1:14" x14ac:dyDescent="0.3">
      <c r="A1828" t="s">
        <v>13</v>
      </c>
      <c r="B1828" t="s">
        <v>70</v>
      </c>
      <c r="C1828" t="str">
        <f>VLOOKUP(Table1[[#This Row],[customer_ID]],'Company Names'!A:B,2,0)</f>
        <v>Gutkowski, Koch and Gleason</v>
      </c>
      <c r="D1828">
        <v>7379159223</v>
      </c>
      <c r="E1828" s="1">
        <v>44228</v>
      </c>
      <c r="F1828" s="1">
        <v>44258</v>
      </c>
      <c r="G1828">
        <v>5500</v>
      </c>
      <c r="H1828">
        <v>0</v>
      </c>
      <c r="I1828" t="str">
        <f>IF(Table1[[#This Row],[disputed]]=1,"Yes","No")</f>
        <v>No</v>
      </c>
      <c r="J1828">
        <v>0</v>
      </c>
      <c r="K1828" t="str">
        <f>IF(Table1[[#This Row],[disputed]]=0, "no dispute", IF(Table1[[#This Row],[dispute_loss]]=0, "won","lost"))</f>
        <v>no dispute</v>
      </c>
      <c r="L1828" s="1">
        <v>44249</v>
      </c>
      <c r="M1828">
        <v>21</v>
      </c>
      <c r="N1828">
        <v>0</v>
      </c>
    </row>
    <row r="1829" spans="1:14" x14ac:dyDescent="0.3">
      <c r="A1829" t="s">
        <v>13</v>
      </c>
      <c r="B1829" t="s">
        <v>70</v>
      </c>
      <c r="C1829" t="str">
        <f>VLOOKUP(Table1[[#This Row],[customer_ID]],'Company Names'!A:B,2,0)</f>
        <v>Gutkowski, Koch and Gleason</v>
      </c>
      <c r="D1829">
        <v>7394801898</v>
      </c>
      <c r="E1829" s="1">
        <v>44343</v>
      </c>
      <c r="F1829" s="1">
        <v>44373</v>
      </c>
      <c r="G1829">
        <v>5089</v>
      </c>
      <c r="H1829">
        <v>0</v>
      </c>
      <c r="I1829" t="str">
        <f>IF(Table1[[#This Row],[disputed]]=1,"Yes","No")</f>
        <v>No</v>
      </c>
      <c r="J1829">
        <v>0</v>
      </c>
      <c r="K1829" t="str">
        <f>IF(Table1[[#This Row],[disputed]]=0, "no dispute", IF(Table1[[#This Row],[dispute_loss]]=0, "won","lost"))</f>
        <v>no dispute</v>
      </c>
      <c r="L1829" s="1">
        <v>44357</v>
      </c>
      <c r="M1829">
        <v>14</v>
      </c>
      <c r="N1829">
        <v>0</v>
      </c>
    </row>
    <row r="1830" spans="1:14" x14ac:dyDescent="0.3">
      <c r="A1830" t="s">
        <v>20</v>
      </c>
      <c r="B1830" t="s">
        <v>81</v>
      </c>
      <c r="C1830" t="str">
        <f>VLOOKUP(Table1[[#This Row],[customer_ID]],'Company Names'!A:B,2,0)</f>
        <v>Rowe and Sons</v>
      </c>
      <c r="D1830">
        <v>7400497460</v>
      </c>
      <c r="E1830" s="1">
        <v>44026</v>
      </c>
      <c r="F1830" s="1">
        <v>44056</v>
      </c>
      <c r="G1830">
        <v>1631</v>
      </c>
      <c r="H1830">
        <v>0</v>
      </c>
      <c r="I1830" t="str">
        <f>IF(Table1[[#This Row],[disputed]]=1,"Yes","No")</f>
        <v>No</v>
      </c>
      <c r="J1830">
        <v>0</v>
      </c>
      <c r="K1830" t="str">
        <f>IF(Table1[[#This Row],[disputed]]=0, "no dispute", IF(Table1[[#This Row],[dispute_loss]]=0, "won","lost"))</f>
        <v>no dispute</v>
      </c>
      <c r="L1830" s="1">
        <v>44038</v>
      </c>
      <c r="M1830">
        <v>12</v>
      </c>
      <c r="N1830">
        <v>0</v>
      </c>
    </row>
    <row r="1831" spans="1:14" x14ac:dyDescent="0.3">
      <c r="A1831" t="s">
        <v>20</v>
      </c>
      <c r="B1831" t="s">
        <v>63</v>
      </c>
      <c r="C1831" t="str">
        <f>VLOOKUP(Table1[[#This Row],[customer_ID]],'Company Names'!A:B,2,0)</f>
        <v>Hauck - Hodkiewicz</v>
      </c>
      <c r="D1831">
        <v>7403439811</v>
      </c>
      <c r="E1831" s="1">
        <v>44349</v>
      </c>
      <c r="F1831" s="1">
        <v>44379</v>
      </c>
      <c r="G1831">
        <v>4156</v>
      </c>
      <c r="H1831">
        <v>0</v>
      </c>
      <c r="I1831" t="str">
        <f>IF(Table1[[#This Row],[disputed]]=1,"Yes","No")</f>
        <v>No</v>
      </c>
      <c r="J1831">
        <v>0</v>
      </c>
      <c r="K1831" t="str">
        <f>IF(Table1[[#This Row],[disputed]]=0, "no dispute", IF(Table1[[#This Row],[dispute_loss]]=0, "won","lost"))</f>
        <v>no dispute</v>
      </c>
      <c r="L1831" s="1">
        <v>44386</v>
      </c>
      <c r="M1831">
        <v>37</v>
      </c>
      <c r="N1831">
        <v>7</v>
      </c>
    </row>
    <row r="1832" spans="1:14" x14ac:dyDescent="0.3">
      <c r="A1832" t="s">
        <v>17</v>
      </c>
      <c r="B1832" t="s">
        <v>34</v>
      </c>
      <c r="C1832" t="str">
        <f>VLOOKUP(Table1[[#This Row],[customer_ID]],'Company Names'!A:B,2,0)</f>
        <v>Rosenbaum LLC</v>
      </c>
      <c r="D1832">
        <v>7406229116</v>
      </c>
      <c r="E1832" s="1">
        <v>44220</v>
      </c>
      <c r="F1832" s="1">
        <v>44250</v>
      </c>
      <c r="G1832">
        <v>6102</v>
      </c>
      <c r="H1832">
        <v>1</v>
      </c>
      <c r="I1832" t="str">
        <f>IF(Table1[[#This Row],[disputed]]=1,"Yes","No")</f>
        <v>Yes</v>
      </c>
      <c r="J1832">
        <v>0</v>
      </c>
      <c r="K1832" t="str">
        <f>IF(Table1[[#This Row],[disputed]]=0, "no dispute", IF(Table1[[#This Row],[dispute_loss]]=0, "won","lost"))</f>
        <v>won</v>
      </c>
      <c r="L1832" s="1">
        <v>44271</v>
      </c>
      <c r="M1832">
        <v>51</v>
      </c>
      <c r="N1832">
        <v>21</v>
      </c>
    </row>
    <row r="1833" spans="1:14" x14ac:dyDescent="0.3">
      <c r="A1833" t="s">
        <v>11</v>
      </c>
      <c r="B1833" t="s">
        <v>39</v>
      </c>
      <c r="C1833" t="str">
        <f>VLOOKUP(Table1[[#This Row],[customer_ID]],'Company Names'!A:B,2,0)</f>
        <v>Schmitt Inc</v>
      </c>
      <c r="D1833">
        <v>7410471356</v>
      </c>
      <c r="E1833" s="1">
        <v>44081</v>
      </c>
      <c r="F1833" s="1">
        <v>44111</v>
      </c>
      <c r="G1833">
        <v>5088</v>
      </c>
      <c r="H1833">
        <v>0</v>
      </c>
      <c r="I1833" t="str">
        <f>IF(Table1[[#This Row],[disputed]]=1,"Yes","No")</f>
        <v>No</v>
      </c>
      <c r="J1833">
        <v>0</v>
      </c>
      <c r="K1833" t="str">
        <f>IF(Table1[[#This Row],[disputed]]=0, "no dispute", IF(Table1[[#This Row],[dispute_loss]]=0, "won","lost"))</f>
        <v>no dispute</v>
      </c>
      <c r="L1833" s="1">
        <v>44112</v>
      </c>
      <c r="M1833">
        <v>31</v>
      </c>
      <c r="N1833">
        <v>1</v>
      </c>
    </row>
    <row r="1834" spans="1:14" x14ac:dyDescent="0.3">
      <c r="A1834" t="s">
        <v>17</v>
      </c>
      <c r="B1834" t="s">
        <v>77</v>
      </c>
      <c r="C1834" t="str">
        <f>VLOOKUP(Table1[[#This Row],[customer_ID]],'Company Names'!A:B,2,0)</f>
        <v>Daniel - Deckow</v>
      </c>
      <c r="D1834">
        <v>7419219204</v>
      </c>
      <c r="E1834" s="1">
        <v>43868</v>
      </c>
      <c r="F1834" s="1">
        <v>43898</v>
      </c>
      <c r="G1834">
        <v>7249</v>
      </c>
      <c r="H1834">
        <v>0</v>
      </c>
      <c r="I1834" t="str">
        <f>IF(Table1[[#This Row],[disputed]]=1,"Yes","No")</f>
        <v>No</v>
      </c>
      <c r="J1834">
        <v>0</v>
      </c>
      <c r="K1834" t="str">
        <f>IF(Table1[[#This Row],[disputed]]=0, "no dispute", IF(Table1[[#This Row],[dispute_loss]]=0, "won","lost"))</f>
        <v>no dispute</v>
      </c>
      <c r="L1834" s="1">
        <v>43871</v>
      </c>
      <c r="M1834">
        <v>3</v>
      </c>
      <c r="N1834">
        <v>0</v>
      </c>
    </row>
    <row r="1835" spans="1:14" x14ac:dyDescent="0.3">
      <c r="A1835" t="s">
        <v>20</v>
      </c>
      <c r="B1835" t="s">
        <v>21</v>
      </c>
      <c r="C1835" t="str">
        <f>VLOOKUP(Table1[[#This Row],[customer_ID]],'Company Names'!A:B,2,0)</f>
        <v>Turner and Sons</v>
      </c>
      <c r="D1835">
        <v>7421024088</v>
      </c>
      <c r="E1835" s="1">
        <v>44281</v>
      </c>
      <c r="F1835" s="1">
        <v>44311</v>
      </c>
      <c r="G1835">
        <v>5797</v>
      </c>
      <c r="H1835">
        <v>1</v>
      </c>
      <c r="I1835" t="str">
        <f>IF(Table1[[#This Row],[disputed]]=1,"Yes","No")</f>
        <v>Yes</v>
      </c>
      <c r="J1835">
        <v>0</v>
      </c>
      <c r="K1835" t="str">
        <f>IF(Table1[[#This Row],[disputed]]=0, "no dispute", IF(Table1[[#This Row],[dispute_loss]]=0, "won","lost"))</f>
        <v>won</v>
      </c>
      <c r="L1835" s="1">
        <v>44338</v>
      </c>
      <c r="M1835">
        <v>57</v>
      </c>
      <c r="N1835">
        <v>27</v>
      </c>
    </row>
    <row r="1836" spans="1:14" x14ac:dyDescent="0.3">
      <c r="A1836" t="s">
        <v>22</v>
      </c>
      <c r="B1836" t="s">
        <v>67</v>
      </c>
      <c r="C1836" t="str">
        <f>VLOOKUP(Table1[[#This Row],[customer_ID]],'Company Names'!A:B,2,0)</f>
        <v>Kemmer Inc</v>
      </c>
      <c r="D1836">
        <v>7423547921</v>
      </c>
      <c r="E1836" s="1">
        <v>44180</v>
      </c>
      <c r="F1836" s="1">
        <v>44210</v>
      </c>
      <c r="G1836">
        <v>6047</v>
      </c>
      <c r="H1836">
        <v>0</v>
      </c>
      <c r="I1836" t="str">
        <f>IF(Table1[[#This Row],[disputed]]=1,"Yes","No")</f>
        <v>No</v>
      </c>
      <c r="J1836">
        <v>0</v>
      </c>
      <c r="K1836" t="str">
        <f>IF(Table1[[#This Row],[disputed]]=0, "no dispute", IF(Table1[[#This Row],[dispute_loss]]=0, "won","lost"))</f>
        <v>no dispute</v>
      </c>
      <c r="L1836" s="1">
        <v>44215</v>
      </c>
      <c r="M1836">
        <v>35</v>
      </c>
      <c r="N1836">
        <v>5</v>
      </c>
    </row>
    <row r="1837" spans="1:14" x14ac:dyDescent="0.3">
      <c r="A1837" t="s">
        <v>22</v>
      </c>
      <c r="B1837" t="s">
        <v>24</v>
      </c>
      <c r="C1837" t="str">
        <f>VLOOKUP(Table1[[#This Row],[customer_ID]],'Company Names'!A:B,2,0)</f>
        <v>Turcotte, Wolff and Lynch</v>
      </c>
      <c r="D1837">
        <v>7424213127</v>
      </c>
      <c r="E1837" s="1">
        <v>44390</v>
      </c>
      <c r="F1837" s="1">
        <v>44420</v>
      </c>
      <c r="G1837">
        <v>4656</v>
      </c>
      <c r="H1837">
        <v>0</v>
      </c>
      <c r="I1837" t="str">
        <f>IF(Table1[[#This Row],[disputed]]=1,"Yes","No")</f>
        <v>No</v>
      </c>
      <c r="J1837">
        <v>0</v>
      </c>
      <c r="K1837" t="str">
        <f>IF(Table1[[#This Row],[disputed]]=0, "no dispute", IF(Table1[[#This Row],[dispute_loss]]=0, "won","lost"))</f>
        <v>no dispute</v>
      </c>
      <c r="L1837" s="1">
        <v>44420</v>
      </c>
      <c r="M1837">
        <v>30</v>
      </c>
      <c r="N1837">
        <v>0</v>
      </c>
    </row>
    <row r="1838" spans="1:14" x14ac:dyDescent="0.3">
      <c r="A1838" t="s">
        <v>17</v>
      </c>
      <c r="B1838" t="s">
        <v>42</v>
      </c>
      <c r="C1838" t="str">
        <f>VLOOKUP(Table1[[#This Row],[customer_ID]],'Company Names'!A:B,2,0)</f>
        <v>Ortiz - Schiller</v>
      </c>
      <c r="D1838">
        <v>7427150614</v>
      </c>
      <c r="E1838" s="1">
        <v>44017</v>
      </c>
      <c r="F1838" s="1">
        <v>44047</v>
      </c>
      <c r="G1838">
        <v>774</v>
      </c>
      <c r="H1838">
        <v>0</v>
      </c>
      <c r="I1838" t="str">
        <f>IF(Table1[[#This Row],[disputed]]=1,"Yes","No")</f>
        <v>No</v>
      </c>
      <c r="J1838">
        <v>0</v>
      </c>
      <c r="K1838" t="str">
        <f>IF(Table1[[#This Row],[disputed]]=0, "no dispute", IF(Table1[[#This Row],[dispute_loss]]=0, "won","lost"))</f>
        <v>no dispute</v>
      </c>
      <c r="L1838" s="1">
        <v>44049</v>
      </c>
      <c r="M1838">
        <v>32</v>
      </c>
      <c r="N1838">
        <v>2</v>
      </c>
    </row>
    <row r="1839" spans="1:14" x14ac:dyDescent="0.3">
      <c r="A1839" t="s">
        <v>17</v>
      </c>
      <c r="B1839" t="s">
        <v>112</v>
      </c>
      <c r="C1839" t="str">
        <f>VLOOKUP(Table1[[#This Row],[customer_ID]],'Company Names'!A:B,2,0)</f>
        <v>Grant, Kessler and Kassulke</v>
      </c>
      <c r="D1839">
        <v>7450963607</v>
      </c>
      <c r="E1839" s="1">
        <v>44239</v>
      </c>
      <c r="F1839" s="1">
        <v>44269</v>
      </c>
      <c r="G1839">
        <v>6570</v>
      </c>
      <c r="H1839">
        <v>0</v>
      </c>
      <c r="I1839" t="str">
        <f>IF(Table1[[#This Row],[disputed]]=1,"Yes","No")</f>
        <v>No</v>
      </c>
      <c r="J1839">
        <v>0</v>
      </c>
      <c r="K1839" t="str">
        <f>IF(Table1[[#This Row],[disputed]]=0, "no dispute", IF(Table1[[#This Row],[dispute_loss]]=0, "won","lost"))</f>
        <v>no dispute</v>
      </c>
      <c r="L1839" s="1">
        <v>44267</v>
      </c>
      <c r="M1839">
        <v>28</v>
      </c>
      <c r="N1839">
        <v>0</v>
      </c>
    </row>
    <row r="1840" spans="1:14" x14ac:dyDescent="0.3">
      <c r="A1840" t="s">
        <v>11</v>
      </c>
      <c r="B1840" t="s">
        <v>39</v>
      </c>
      <c r="C1840" t="str">
        <f>VLOOKUP(Table1[[#This Row],[customer_ID]],'Company Names'!A:B,2,0)</f>
        <v>Schmitt Inc</v>
      </c>
      <c r="D1840">
        <v>7459726574</v>
      </c>
      <c r="E1840" s="1">
        <v>44282</v>
      </c>
      <c r="F1840" s="1">
        <v>44312</v>
      </c>
      <c r="G1840">
        <v>7457</v>
      </c>
      <c r="H1840">
        <v>0</v>
      </c>
      <c r="I1840" t="str">
        <f>IF(Table1[[#This Row],[disputed]]=1,"Yes","No")</f>
        <v>No</v>
      </c>
      <c r="J1840">
        <v>0</v>
      </c>
      <c r="K1840" t="str">
        <f>IF(Table1[[#This Row],[disputed]]=0, "no dispute", IF(Table1[[#This Row],[dispute_loss]]=0, "won","lost"))</f>
        <v>no dispute</v>
      </c>
      <c r="L1840" s="1">
        <v>44314</v>
      </c>
      <c r="M1840">
        <v>32</v>
      </c>
      <c r="N1840">
        <v>2</v>
      </c>
    </row>
    <row r="1841" spans="1:14" x14ac:dyDescent="0.3">
      <c r="A1841" t="s">
        <v>17</v>
      </c>
      <c r="B1841" t="s">
        <v>37</v>
      </c>
      <c r="C1841" t="str">
        <f>VLOOKUP(Table1[[#This Row],[customer_ID]],'Company Names'!A:B,2,0)</f>
        <v>Morissette LLC</v>
      </c>
      <c r="D1841">
        <v>7461173643</v>
      </c>
      <c r="E1841" s="1">
        <v>44160</v>
      </c>
      <c r="F1841" s="1">
        <v>44190</v>
      </c>
      <c r="G1841">
        <v>7942</v>
      </c>
      <c r="H1841">
        <v>0</v>
      </c>
      <c r="I1841" t="str">
        <f>IF(Table1[[#This Row],[disputed]]=1,"Yes","No")</f>
        <v>No</v>
      </c>
      <c r="J1841">
        <v>0</v>
      </c>
      <c r="K1841" t="str">
        <f>IF(Table1[[#This Row],[disputed]]=0, "no dispute", IF(Table1[[#This Row],[dispute_loss]]=0, "won","lost"))</f>
        <v>no dispute</v>
      </c>
      <c r="L1841" s="1">
        <v>44175</v>
      </c>
      <c r="M1841">
        <v>15</v>
      </c>
      <c r="N1841">
        <v>0</v>
      </c>
    </row>
    <row r="1842" spans="1:14" x14ac:dyDescent="0.3">
      <c r="A1842" t="s">
        <v>20</v>
      </c>
      <c r="B1842" t="s">
        <v>108</v>
      </c>
      <c r="C1842" t="str">
        <f>VLOOKUP(Table1[[#This Row],[customer_ID]],'Company Names'!A:B,2,0)</f>
        <v>Bashirian, Johnston and Barrows</v>
      </c>
      <c r="D1842">
        <v>7463017763</v>
      </c>
      <c r="E1842" s="1">
        <v>44164</v>
      </c>
      <c r="F1842" s="1">
        <v>44194</v>
      </c>
      <c r="G1842">
        <v>6376</v>
      </c>
      <c r="H1842">
        <v>0</v>
      </c>
      <c r="I1842" t="str">
        <f>IF(Table1[[#This Row],[disputed]]=1,"Yes","No")</f>
        <v>No</v>
      </c>
      <c r="J1842">
        <v>0</v>
      </c>
      <c r="K1842" t="str">
        <f>IF(Table1[[#This Row],[disputed]]=0, "no dispute", IF(Table1[[#This Row],[dispute_loss]]=0, "won","lost"))</f>
        <v>no dispute</v>
      </c>
      <c r="L1842" s="1">
        <v>44192</v>
      </c>
      <c r="M1842">
        <v>28</v>
      </c>
      <c r="N1842">
        <v>0</v>
      </c>
    </row>
    <row r="1843" spans="1:14" x14ac:dyDescent="0.3">
      <c r="A1843" t="s">
        <v>11</v>
      </c>
      <c r="B1843" t="s">
        <v>44</v>
      </c>
      <c r="C1843" t="str">
        <f>VLOOKUP(Table1[[#This Row],[customer_ID]],'Company Names'!A:B,2,0)</f>
        <v>Pacocha Inc</v>
      </c>
      <c r="D1843">
        <v>7469612917</v>
      </c>
      <c r="E1843" s="1">
        <v>44332</v>
      </c>
      <c r="F1843" s="1">
        <v>44362</v>
      </c>
      <c r="G1843">
        <v>8572</v>
      </c>
      <c r="H1843">
        <v>0</v>
      </c>
      <c r="I1843" t="str">
        <f>IF(Table1[[#This Row],[disputed]]=1,"Yes","No")</f>
        <v>No</v>
      </c>
      <c r="J1843">
        <v>0</v>
      </c>
      <c r="K1843" t="str">
        <f>IF(Table1[[#This Row],[disputed]]=0, "no dispute", IF(Table1[[#This Row],[dispute_loss]]=0, "won","lost"))</f>
        <v>no dispute</v>
      </c>
      <c r="L1843" s="1">
        <v>44346</v>
      </c>
      <c r="M1843">
        <v>14</v>
      </c>
      <c r="N1843">
        <v>0</v>
      </c>
    </row>
    <row r="1844" spans="1:14" x14ac:dyDescent="0.3">
      <c r="A1844" t="s">
        <v>17</v>
      </c>
      <c r="B1844" t="s">
        <v>112</v>
      </c>
      <c r="C1844" t="str">
        <f>VLOOKUP(Table1[[#This Row],[customer_ID]],'Company Names'!A:B,2,0)</f>
        <v>Grant, Kessler and Kassulke</v>
      </c>
      <c r="D1844">
        <v>7472160858</v>
      </c>
      <c r="E1844" s="1">
        <v>43900</v>
      </c>
      <c r="F1844" s="1">
        <v>43930</v>
      </c>
      <c r="G1844">
        <v>6688</v>
      </c>
      <c r="H1844">
        <v>1</v>
      </c>
      <c r="I1844" t="str">
        <f>IF(Table1[[#This Row],[disputed]]=1,"Yes","No")</f>
        <v>Yes</v>
      </c>
      <c r="J1844">
        <v>0</v>
      </c>
      <c r="K1844" t="str">
        <f>IF(Table1[[#This Row],[disputed]]=0, "no dispute", IF(Table1[[#This Row],[dispute_loss]]=0, "won","lost"))</f>
        <v>won</v>
      </c>
      <c r="L1844" s="1">
        <v>43938</v>
      </c>
      <c r="M1844">
        <v>38</v>
      </c>
      <c r="N1844">
        <v>8</v>
      </c>
    </row>
    <row r="1845" spans="1:14" x14ac:dyDescent="0.3">
      <c r="A1845" t="s">
        <v>22</v>
      </c>
      <c r="B1845" t="s">
        <v>53</v>
      </c>
      <c r="C1845" t="str">
        <f>VLOOKUP(Table1[[#This Row],[customer_ID]],'Company Names'!A:B,2,0)</f>
        <v>Balistreri - Barrows</v>
      </c>
      <c r="D1845">
        <v>7479585452</v>
      </c>
      <c r="E1845" s="1">
        <v>44041</v>
      </c>
      <c r="F1845" s="1">
        <v>44071</v>
      </c>
      <c r="G1845">
        <v>6814</v>
      </c>
      <c r="H1845">
        <v>0</v>
      </c>
      <c r="I1845" t="str">
        <f>IF(Table1[[#This Row],[disputed]]=1,"Yes","No")</f>
        <v>No</v>
      </c>
      <c r="J1845">
        <v>0</v>
      </c>
      <c r="K1845" t="str">
        <f>IF(Table1[[#This Row],[disputed]]=0, "no dispute", IF(Table1[[#This Row],[dispute_loss]]=0, "won","lost"))</f>
        <v>no dispute</v>
      </c>
      <c r="L1845" s="1">
        <v>44070</v>
      </c>
      <c r="M1845">
        <v>29</v>
      </c>
      <c r="N1845">
        <v>0</v>
      </c>
    </row>
    <row r="1846" spans="1:14" x14ac:dyDescent="0.3">
      <c r="A1846" t="s">
        <v>11</v>
      </c>
      <c r="B1846" t="s">
        <v>49</v>
      </c>
      <c r="C1846" t="str">
        <f>VLOOKUP(Table1[[#This Row],[customer_ID]],'Company Names'!A:B,2,0)</f>
        <v>Strosin Inc</v>
      </c>
      <c r="D1846">
        <v>7481115235</v>
      </c>
      <c r="E1846" s="1">
        <v>44125</v>
      </c>
      <c r="F1846" s="1">
        <v>44155</v>
      </c>
      <c r="G1846">
        <v>7670</v>
      </c>
      <c r="H1846">
        <v>0</v>
      </c>
      <c r="I1846" t="str">
        <f>IF(Table1[[#This Row],[disputed]]=1,"Yes","No")</f>
        <v>No</v>
      </c>
      <c r="J1846">
        <v>0</v>
      </c>
      <c r="K1846" t="str">
        <f>IF(Table1[[#This Row],[disputed]]=0, "no dispute", IF(Table1[[#This Row],[dispute_loss]]=0, "won","lost"))</f>
        <v>no dispute</v>
      </c>
      <c r="L1846" s="1">
        <v>44141</v>
      </c>
      <c r="M1846">
        <v>16</v>
      </c>
      <c r="N1846">
        <v>0</v>
      </c>
    </row>
    <row r="1847" spans="1:14" x14ac:dyDescent="0.3">
      <c r="A1847" t="s">
        <v>20</v>
      </c>
      <c r="B1847" t="s">
        <v>69</v>
      </c>
      <c r="C1847" t="str">
        <f>VLOOKUP(Table1[[#This Row],[customer_ID]],'Company Names'!A:B,2,0)</f>
        <v>Kulas, Mante and Reichert</v>
      </c>
      <c r="D1847">
        <v>7483503715</v>
      </c>
      <c r="E1847" s="1">
        <v>43932</v>
      </c>
      <c r="F1847" s="1">
        <v>43962</v>
      </c>
      <c r="G1847">
        <v>5475</v>
      </c>
      <c r="H1847">
        <v>0</v>
      </c>
      <c r="I1847" t="str">
        <f>IF(Table1[[#This Row],[disputed]]=1,"Yes","No")</f>
        <v>No</v>
      </c>
      <c r="J1847">
        <v>0</v>
      </c>
      <c r="K1847" t="str">
        <f>IF(Table1[[#This Row],[disputed]]=0, "no dispute", IF(Table1[[#This Row],[dispute_loss]]=0, "won","lost"))</f>
        <v>no dispute</v>
      </c>
      <c r="L1847" s="1">
        <v>43958</v>
      </c>
      <c r="M1847">
        <v>26</v>
      </c>
      <c r="N1847">
        <v>0</v>
      </c>
    </row>
    <row r="1848" spans="1:14" x14ac:dyDescent="0.3">
      <c r="A1848" t="s">
        <v>20</v>
      </c>
      <c r="B1848" t="s">
        <v>108</v>
      </c>
      <c r="C1848" t="str">
        <f>VLOOKUP(Table1[[#This Row],[customer_ID]],'Company Names'!A:B,2,0)</f>
        <v>Bashirian, Johnston and Barrows</v>
      </c>
      <c r="D1848">
        <v>7483571988</v>
      </c>
      <c r="E1848" s="1">
        <v>44509</v>
      </c>
      <c r="F1848" s="1">
        <v>44539</v>
      </c>
      <c r="G1848">
        <v>8532</v>
      </c>
      <c r="H1848">
        <v>0</v>
      </c>
      <c r="I1848" t="str">
        <f>IF(Table1[[#This Row],[disputed]]=1,"Yes","No")</f>
        <v>No</v>
      </c>
      <c r="J1848">
        <v>0</v>
      </c>
      <c r="K1848" t="str">
        <f>IF(Table1[[#This Row],[disputed]]=0, "no dispute", IF(Table1[[#This Row],[dispute_loss]]=0, "won","lost"))</f>
        <v>no dispute</v>
      </c>
      <c r="L1848" s="1">
        <v>44523</v>
      </c>
      <c r="M1848">
        <v>14</v>
      </c>
      <c r="N1848">
        <v>0</v>
      </c>
    </row>
    <row r="1849" spans="1:14" x14ac:dyDescent="0.3">
      <c r="A1849" t="s">
        <v>17</v>
      </c>
      <c r="B1849" t="s">
        <v>52</v>
      </c>
      <c r="C1849" t="str">
        <f>VLOOKUP(Table1[[#This Row],[customer_ID]],'Company Names'!A:B,2,0)</f>
        <v>Barrows, Kessler and Howe</v>
      </c>
      <c r="D1849">
        <v>7485620358</v>
      </c>
      <c r="E1849" s="1">
        <v>44162</v>
      </c>
      <c r="F1849" s="1">
        <v>44192</v>
      </c>
      <c r="G1849">
        <v>5070</v>
      </c>
      <c r="H1849">
        <v>0</v>
      </c>
      <c r="I1849" t="str">
        <f>IF(Table1[[#This Row],[disputed]]=1,"Yes","No")</f>
        <v>No</v>
      </c>
      <c r="J1849">
        <v>0</v>
      </c>
      <c r="K1849" t="str">
        <f>IF(Table1[[#This Row],[disputed]]=0, "no dispute", IF(Table1[[#This Row],[dispute_loss]]=0, "won","lost"))</f>
        <v>no dispute</v>
      </c>
      <c r="L1849" s="1">
        <v>44186</v>
      </c>
      <c r="M1849">
        <v>24</v>
      </c>
      <c r="N1849">
        <v>0</v>
      </c>
    </row>
    <row r="1850" spans="1:14" x14ac:dyDescent="0.3">
      <c r="A1850" t="s">
        <v>22</v>
      </c>
      <c r="B1850" t="s">
        <v>26</v>
      </c>
      <c r="C1850" t="str">
        <f>VLOOKUP(Table1[[#This Row],[customer_ID]],'Company Names'!A:B,2,0)</f>
        <v>Medhurst, Runolfsdottir and Kris</v>
      </c>
      <c r="D1850">
        <v>7490803947</v>
      </c>
      <c r="E1850" s="1">
        <v>44227</v>
      </c>
      <c r="F1850" s="1">
        <v>44257</v>
      </c>
      <c r="G1850">
        <v>6879</v>
      </c>
      <c r="H1850">
        <v>0</v>
      </c>
      <c r="I1850" t="str">
        <f>IF(Table1[[#This Row],[disputed]]=1,"Yes","No")</f>
        <v>No</v>
      </c>
      <c r="J1850">
        <v>0</v>
      </c>
      <c r="K1850" t="str">
        <f>IF(Table1[[#This Row],[disputed]]=0, "no dispute", IF(Table1[[#This Row],[dispute_loss]]=0, "won","lost"))</f>
        <v>no dispute</v>
      </c>
      <c r="L1850" s="1">
        <v>44235</v>
      </c>
      <c r="M1850">
        <v>8</v>
      </c>
      <c r="N1850">
        <v>0</v>
      </c>
    </row>
    <row r="1851" spans="1:14" x14ac:dyDescent="0.3">
      <c r="A1851" t="s">
        <v>17</v>
      </c>
      <c r="B1851" t="s">
        <v>93</v>
      </c>
      <c r="C1851" t="str">
        <f>VLOOKUP(Table1[[#This Row],[customer_ID]],'Company Names'!A:B,2,0)</f>
        <v>Sawayn - Hane</v>
      </c>
      <c r="D1851">
        <v>7495748603</v>
      </c>
      <c r="E1851" s="1">
        <v>44094</v>
      </c>
      <c r="F1851" s="1">
        <v>44124</v>
      </c>
      <c r="G1851">
        <v>6366</v>
      </c>
      <c r="H1851">
        <v>0</v>
      </c>
      <c r="I1851" t="str">
        <f>IF(Table1[[#This Row],[disputed]]=1,"Yes","No")</f>
        <v>No</v>
      </c>
      <c r="J1851">
        <v>0</v>
      </c>
      <c r="K1851" t="str">
        <f>IF(Table1[[#This Row],[disputed]]=0, "no dispute", IF(Table1[[#This Row],[dispute_loss]]=0, "won","lost"))</f>
        <v>no dispute</v>
      </c>
      <c r="L1851" s="1">
        <v>44121</v>
      </c>
      <c r="M1851">
        <v>27</v>
      </c>
      <c r="N1851">
        <v>0</v>
      </c>
    </row>
    <row r="1852" spans="1:14" x14ac:dyDescent="0.3">
      <c r="A1852" t="s">
        <v>13</v>
      </c>
      <c r="B1852" t="s">
        <v>75</v>
      </c>
      <c r="C1852" t="str">
        <f>VLOOKUP(Table1[[#This Row],[customer_ID]],'Company Names'!A:B,2,0)</f>
        <v>Metz, Gottlieb and Effertz</v>
      </c>
      <c r="D1852">
        <v>9027126182</v>
      </c>
      <c r="E1852" s="1">
        <v>44345</v>
      </c>
      <c r="F1852" s="1">
        <v>44375</v>
      </c>
      <c r="G1852">
        <v>4625</v>
      </c>
      <c r="H1852">
        <v>1</v>
      </c>
      <c r="I1852" t="str">
        <f>IF(Table1[[#This Row],[disputed]]=1,"Yes","No")</f>
        <v>Yes</v>
      </c>
      <c r="J1852">
        <v>1</v>
      </c>
      <c r="K1852" t="str">
        <f>IF(Table1[[#This Row],[disputed]]=0, "no dispute", IF(Table1[[#This Row],[dispute_loss]]=0, "won","lost"))</f>
        <v>lost</v>
      </c>
      <c r="L1852" s="1">
        <v>44378</v>
      </c>
      <c r="M1852">
        <v>33</v>
      </c>
      <c r="N1852">
        <v>3</v>
      </c>
    </row>
    <row r="1853" spans="1:14" x14ac:dyDescent="0.3">
      <c r="A1853" t="s">
        <v>20</v>
      </c>
      <c r="B1853" t="s">
        <v>63</v>
      </c>
      <c r="C1853" t="str">
        <f>VLOOKUP(Table1[[#This Row],[customer_ID]],'Company Names'!A:B,2,0)</f>
        <v>Hauck - Hodkiewicz</v>
      </c>
      <c r="D1853">
        <v>7497563219</v>
      </c>
      <c r="E1853" s="1">
        <v>44440</v>
      </c>
      <c r="F1853" s="1">
        <v>44470</v>
      </c>
      <c r="G1853">
        <v>3399</v>
      </c>
      <c r="H1853">
        <v>1</v>
      </c>
      <c r="I1853" t="str">
        <f>IF(Table1[[#This Row],[disputed]]=1,"Yes","No")</f>
        <v>Yes</v>
      </c>
      <c r="J1853">
        <v>0</v>
      </c>
      <c r="K1853" t="str">
        <f>IF(Table1[[#This Row],[disputed]]=0, "no dispute", IF(Table1[[#This Row],[dispute_loss]]=0, "won","lost"))</f>
        <v>won</v>
      </c>
      <c r="L1853" s="1">
        <v>44490</v>
      </c>
      <c r="M1853">
        <v>50</v>
      </c>
      <c r="N1853">
        <v>20</v>
      </c>
    </row>
    <row r="1854" spans="1:14" x14ac:dyDescent="0.3">
      <c r="A1854" t="s">
        <v>13</v>
      </c>
      <c r="B1854" t="s">
        <v>95</v>
      </c>
      <c r="C1854" t="str">
        <f>VLOOKUP(Table1[[#This Row],[customer_ID]],'Company Names'!A:B,2,0)</f>
        <v>Rempel - Morar</v>
      </c>
      <c r="D1854">
        <v>7498359819</v>
      </c>
      <c r="E1854" s="1">
        <v>44095</v>
      </c>
      <c r="F1854" s="1">
        <v>44125</v>
      </c>
      <c r="G1854">
        <v>7275</v>
      </c>
      <c r="H1854">
        <v>0</v>
      </c>
      <c r="I1854" t="str">
        <f>IF(Table1[[#This Row],[disputed]]=1,"Yes","No")</f>
        <v>No</v>
      </c>
      <c r="J1854">
        <v>0</v>
      </c>
      <c r="K1854" t="str">
        <f>IF(Table1[[#This Row],[disputed]]=0, "no dispute", IF(Table1[[#This Row],[dispute_loss]]=0, "won","lost"))</f>
        <v>no dispute</v>
      </c>
      <c r="L1854" s="1">
        <v>44129</v>
      </c>
      <c r="M1854">
        <v>34</v>
      </c>
      <c r="N1854">
        <v>4</v>
      </c>
    </row>
    <row r="1855" spans="1:14" x14ac:dyDescent="0.3">
      <c r="A1855" t="s">
        <v>13</v>
      </c>
      <c r="B1855" t="s">
        <v>16</v>
      </c>
      <c r="C1855" t="str">
        <f>VLOOKUP(Table1[[#This Row],[customer_ID]],'Company Names'!A:B,2,0)</f>
        <v>Bruen - Crooks</v>
      </c>
      <c r="D1855">
        <v>7504945766</v>
      </c>
      <c r="E1855" s="1">
        <v>44325</v>
      </c>
      <c r="F1855" s="1">
        <v>44355</v>
      </c>
      <c r="G1855">
        <v>8691</v>
      </c>
      <c r="H1855">
        <v>0</v>
      </c>
      <c r="I1855" t="str">
        <f>IF(Table1[[#This Row],[disputed]]=1,"Yes","No")</f>
        <v>No</v>
      </c>
      <c r="J1855">
        <v>0</v>
      </c>
      <c r="K1855" t="str">
        <f>IF(Table1[[#This Row],[disputed]]=0, "no dispute", IF(Table1[[#This Row],[dispute_loss]]=0, "won","lost"))</f>
        <v>no dispute</v>
      </c>
      <c r="L1855" s="1">
        <v>44361</v>
      </c>
      <c r="M1855">
        <v>36</v>
      </c>
      <c r="N1855">
        <v>6</v>
      </c>
    </row>
    <row r="1856" spans="1:14" x14ac:dyDescent="0.3">
      <c r="A1856" t="s">
        <v>13</v>
      </c>
      <c r="B1856" t="s">
        <v>59</v>
      </c>
      <c r="C1856" t="str">
        <f>VLOOKUP(Table1[[#This Row],[customer_ID]],'Company Names'!A:B,2,0)</f>
        <v>Hane - Gleichner</v>
      </c>
      <c r="D1856">
        <v>7510320434</v>
      </c>
      <c r="E1856" s="1">
        <v>44399</v>
      </c>
      <c r="F1856" s="1">
        <v>44429</v>
      </c>
      <c r="G1856">
        <v>7077</v>
      </c>
      <c r="H1856">
        <v>0</v>
      </c>
      <c r="I1856" t="str">
        <f>IF(Table1[[#This Row],[disputed]]=1,"Yes","No")</f>
        <v>No</v>
      </c>
      <c r="J1856">
        <v>0</v>
      </c>
      <c r="K1856" t="str">
        <f>IF(Table1[[#This Row],[disputed]]=0, "no dispute", IF(Table1[[#This Row],[dispute_loss]]=0, "won","lost"))</f>
        <v>no dispute</v>
      </c>
      <c r="L1856" s="1">
        <v>44436</v>
      </c>
      <c r="M1856">
        <v>37</v>
      </c>
      <c r="N1856">
        <v>7</v>
      </c>
    </row>
    <row r="1857" spans="1:14" x14ac:dyDescent="0.3">
      <c r="A1857" t="s">
        <v>22</v>
      </c>
      <c r="B1857" t="s">
        <v>58</v>
      </c>
      <c r="C1857" t="str">
        <f>VLOOKUP(Table1[[#This Row],[customer_ID]],'Company Names'!A:B,2,0)</f>
        <v>Bashirian Inc</v>
      </c>
      <c r="D1857">
        <v>7514433905</v>
      </c>
      <c r="E1857" s="1">
        <v>43943</v>
      </c>
      <c r="F1857" s="1">
        <v>43973</v>
      </c>
      <c r="G1857">
        <v>4208</v>
      </c>
      <c r="H1857">
        <v>0</v>
      </c>
      <c r="I1857" t="str">
        <f>IF(Table1[[#This Row],[disputed]]=1,"Yes","No")</f>
        <v>No</v>
      </c>
      <c r="J1857">
        <v>0</v>
      </c>
      <c r="K1857" t="str">
        <f>IF(Table1[[#This Row],[disputed]]=0, "no dispute", IF(Table1[[#This Row],[dispute_loss]]=0, "won","lost"))</f>
        <v>no dispute</v>
      </c>
      <c r="L1857" s="1">
        <v>43977</v>
      </c>
      <c r="M1857">
        <v>34</v>
      </c>
      <c r="N1857">
        <v>4</v>
      </c>
    </row>
    <row r="1858" spans="1:14" x14ac:dyDescent="0.3">
      <c r="A1858" t="s">
        <v>22</v>
      </c>
      <c r="B1858" t="s">
        <v>82</v>
      </c>
      <c r="C1858" t="str">
        <f>VLOOKUP(Table1[[#This Row],[customer_ID]],'Company Names'!A:B,2,0)</f>
        <v>Veum, Erdman and Zieme</v>
      </c>
      <c r="D1858">
        <v>7516274125</v>
      </c>
      <c r="E1858" s="1">
        <v>44339</v>
      </c>
      <c r="F1858" s="1">
        <v>44369</v>
      </c>
      <c r="G1858">
        <v>3450</v>
      </c>
      <c r="H1858">
        <v>0</v>
      </c>
      <c r="I1858" t="str">
        <f>IF(Table1[[#This Row],[disputed]]=1,"Yes","No")</f>
        <v>No</v>
      </c>
      <c r="J1858">
        <v>0</v>
      </c>
      <c r="K1858" t="str">
        <f>IF(Table1[[#This Row],[disputed]]=0, "no dispute", IF(Table1[[#This Row],[dispute_loss]]=0, "won","lost"))</f>
        <v>no dispute</v>
      </c>
      <c r="L1858" s="1">
        <v>44350</v>
      </c>
      <c r="M1858">
        <v>11</v>
      </c>
      <c r="N1858">
        <v>0</v>
      </c>
    </row>
    <row r="1859" spans="1:14" x14ac:dyDescent="0.3">
      <c r="A1859" t="s">
        <v>22</v>
      </c>
      <c r="B1859" t="s">
        <v>82</v>
      </c>
      <c r="C1859" t="str">
        <f>VLOOKUP(Table1[[#This Row],[customer_ID]],'Company Names'!A:B,2,0)</f>
        <v>Veum, Erdman and Zieme</v>
      </c>
      <c r="D1859">
        <v>7517563980</v>
      </c>
      <c r="E1859" s="1">
        <v>44190</v>
      </c>
      <c r="F1859" s="1">
        <v>44220</v>
      </c>
      <c r="G1859">
        <v>5587</v>
      </c>
      <c r="H1859">
        <v>0</v>
      </c>
      <c r="I1859" t="str">
        <f>IF(Table1[[#This Row],[disputed]]=1,"Yes","No")</f>
        <v>No</v>
      </c>
      <c r="J1859">
        <v>0</v>
      </c>
      <c r="K1859" t="str">
        <f>IF(Table1[[#This Row],[disputed]]=0, "no dispute", IF(Table1[[#This Row],[dispute_loss]]=0, "won","lost"))</f>
        <v>no dispute</v>
      </c>
      <c r="L1859" s="1">
        <v>44209</v>
      </c>
      <c r="M1859">
        <v>19</v>
      </c>
      <c r="N1859">
        <v>0</v>
      </c>
    </row>
    <row r="1860" spans="1:14" x14ac:dyDescent="0.3">
      <c r="A1860" t="s">
        <v>11</v>
      </c>
      <c r="B1860" t="s">
        <v>61</v>
      </c>
      <c r="C1860" t="str">
        <f>VLOOKUP(Table1[[#This Row],[customer_ID]],'Company Names'!A:B,2,0)</f>
        <v>Block and Sons</v>
      </c>
      <c r="D1860">
        <v>7524155753</v>
      </c>
      <c r="E1860" s="1">
        <v>44459</v>
      </c>
      <c r="F1860" s="1">
        <v>44489</v>
      </c>
      <c r="G1860">
        <v>9103</v>
      </c>
      <c r="H1860">
        <v>0</v>
      </c>
      <c r="I1860" t="str">
        <f>IF(Table1[[#This Row],[disputed]]=1,"Yes","No")</f>
        <v>No</v>
      </c>
      <c r="J1860">
        <v>0</v>
      </c>
      <c r="K1860" t="str">
        <f>IF(Table1[[#This Row],[disputed]]=0, "no dispute", IF(Table1[[#This Row],[dispute_loss]]=0, "won","lost"))</f>
        <v>no dispute</v>
      </c>
      <c r="L1860" s="1">
        <v>44493</v>
      </c>
      <c r="M1860">
        <v>34</v>
      </c>
      <c r="N1860">
        <v>4</v>
      </c>
    </row>
    <row r="1861" spans="1:14" x14ac:dyDescent="0.3">
      <c r="A1861" t="s">
        <v>11</v>
      </c>
      <c r="B1861" t="s">
        <v>50</v>
      </c>
      <c r="C1861" t="str">
        <f>VLOOKUP(Table1[[#This Row],[customer_ID]],'Company Names'!A:B,2,0)</f>
        <v>Rutherford, McGlynn and Kling</v>
      </c>
      <c r="D1861">
        <v>7534126416</v>
      </c>
      <c r="E1861" s="1">
        <v>44086</v>
      </c>
      <c r="F1861" s="1">
        <v>44116</v>
      </c>
      <c r="G1861">
        <v>5364</v>
      </c>
      <c r="H1861">
        <v>0</v>
      </c>
      <c r="I1861" t="str">
        <f>IF(Table1[[#This Row],[disputed]]=1,"Yes","No")</f>
        <v>No</v>
      </c>
      <c r="J1861">
        <v>0</v>
      </c>
      <c r="K1861" t="str">
        <f>IF(Table1[[#This Row],[disputed]]=0, "no dispute", IF(Table1[[#This Row],[dispute_loss]]=0, "won","lost"))</f>
        <v>no dispute</v>
      </c>
      <c r="L1861" s="1">
        <v>44112</v>
      </c>
      <c r="M1861">
        <v>26</v>
      </c>
      <c r="N1861">
        <v>0</v>
      </c>
    </row>
    <row r="1862" spans="1:14" x14ac:dyDescent="0.3">
      <c r="A1862" t="s">
        <v>13</v>
      </c>
      <c r="B1862" t="s">
        <v>92</v>
      </c>
      <c r="C1862" t="str">
        <f>VLOOKUP(Table1[[#This Row],[customer_ID]],'Company Names'!A:B,2,0)</f>
        <v>Mueller and Sons</v>
      </c>
      <c r="D1862">
        <v>7541035636</v>
      </c>
      <c r="E1862" s="1">
        <v>44400</v>
      </c>
      <c r="F1862" s="1">
        <v>44430</v>
      </c>
      <c r="G1862">
        <v>8115</v>
      </c>
      <c r="H1862">
        <v>0</v>
      </c>
      <c r="I1862" t="str">
        <f>IF(Table1[[#This Row],[disputed]]=1,"Yes","No")</f>
        <v>No</v>
      </c>
      <c r="J1862">
        <v>0</v>
      </c>
      <c r="K1862" t="str">
        <f>IF(Table1[[#This Row],[disputed]]=0, "no dispute", IF(Table1[[#This Row],[dispute_loss]]=0, "won","lost"))</f>
        <v>no dispute</v>
      </c>
      <c r="L1862" s="1">
        <v>44421</v>
      </c>
      <c r="M1862">
        <v>21</v>
      </c>
      <c r="N1862">
        <v>0</v>
      </c>
    </row>
    <row r="1863" spans="1:14" x14ac:dyDescent="0.3">
      <c r="A1863" t="s">
        <v>17</v>
      </c>
      <c r="B1863" t="s">
        <v>93</v>
      </c>
      <c r="C1863" t="str">
        <f>VLOOKUP(Table1[[#This Row],[customer_ID]],'Company Names'!A:B,2,0)</f>
        <v>Sawayn - Hane</v>
      </c>
      <c r="D1863">
        <v>7541301534</v>
      </c>
      <c r="E1863" s="1">
        <v>44346</v>
      </c>
      <c r="F1863" s="1">
        <v>44376</v>
      </c>
      <c r="G1863">
        <v>7396</v>
      </c>
      <c r="H1863">
        <v>0</v>
      </c>
      <c r="I1863" t="str">
        <f>IF(Table1[[#This Row],[disputed]]=1,"Yes","No")</f>
        <v>No</v>
      </c>
      <c r="J1863">
        <v>0</v>
      </c>
      <c r="K1863" t="str">
        <f>IF(Table1[[#This Row],[disputed]]=0, "no dispute", IF(Table1[[#This Row],[dispute_loss]]=0, "won","lost"))</f>
        <v>no dispute</v>
      </c>
      <c r="L1863" s="1">
        <v>44366</v>
      </c>
      <c r="M1863">
        <v>20</v>
      </c>
      <c r="N1863">
        <v>0</v>
      </c>
    </row>
    <row r="1864" spans="1:14" x14ac:dyDescent="0.3">
      <c r="A1864" t="s">
        <v>13</v>
      </c>
      <c r="B1864" t="s">
        <v>95</v>
      </c>
      <c r="C1864" t="str">
        <f>VLOOKUP(Table1[[#This Row],[customer_ID]],'Company Names'!A:B,2,0)</f>
        <v>Rempel - Morar</v>
      </c>
      <c r="D1864">
        <v>3924052139</v>
      </c>
      <c r="E1864" s="1">
        <v>44352</v>
      </c>
      <c r="F1864" s="1">
        <v>44382</v>
      </c>
      <c r="G1864">
        <v>10311</v>
      </c>
      <c r="H1864">
        <v>1</v>
      </c>
      <c r="I1864" t="str">
        <f>IF(Table1[[#This Row],[disputed]]=1,"Yes","No")</f>
        <v>Yes</v>
      </c>
      <c r="J1864">
        <v>0</v>
      </c>
      <c r="K1864" t="str">
        <f>IF(Table1[[#This Row],[disputed]]=0, "no dispute", IF(Table1[[#This Row],[dispute_loss]]=0, "won","lost"))</f>
        <v>won</v>
      </c>
      <c r="L1864" s="1">
        <v>44403</v>
      </c>
      <c r="M1864">
        <v>51</v>
      </c>
      <c r="N1864">
        <v>21</v>
      </c>
    </row>
    <row r="1865" spans="1:14" x14ac:dyDescent="0.3">
      <c r="A1865" t="s">
        <v>17</v>
      </c>
      <c r="B1865" t="s">
        <v>98</v>
      </c>
      <c r="C1865" t="str">
        <f>VLOOKUP(Table1[[#This Row],[customer_ID]],'Company Names'!A:B,2,0)</f>
        <v>Wolf LLC</v>
      </c>
      <c r="D1865">
        <v>7550415361</v>
      </c>
      <c r="E1865" s="1">
        <v>44493</v>
      </c>
      <c r="F1865" s="1">
        <v>44523</v>
      </c>
      <c r="G1865">
        <v>8365</v>
      </c>
      <c r="H1865">
        <v>0</v>
      </c>
      <c r="I1865" t="str">
        <f>IF(Table1[[#This Row],[disputed]]=1,"Yes","No")</f>
        <v>No</v>
      </c>
      <c r="J1865">
        <v>0</v>
      </c>
      <c r="K1865" t="str">
        <f>IF(Table1[[#This Row],[disputed]]=0, "no dispute", IF(Table1[[#This Row],[dispute_loss]]=0, "won","lost"))</f>
        <v>no dispute</v>
      </c>
      <c r="L1865" s="1">
        <v>44536</v>
      </c>
      <c r="M1865">
        <v>43</v>
      </c>
      <c r="N1865">
        <v>13</v>
      </c>
    </row>
    <row r="1866" spans="1:14" x14ac:dyDescent="0.3">
      <c r="A1866" t="s">
        <v>17</v>
      </c>
      <c r="B1866" t="s">
        <v>42</v>
      </c>
      <c r="C1866" t="str">
        <f>VLOOKUP(Table1[[#This Row],[customer_ID]],'Company Names'!A:B,2,0)</f>
        <v>Ortiz - Schiller</v>
      </c>
      <c r="D1866">
        <v>7555055375</v>
      </c>
      <c r="E1866" s="1">
        <v>44277</v>
      </c>
      <c r="F1866" s="1">
        <v>44307</v>
      </c>
      <c r="G1866">
        <v>2419</v>
      </c>
      <c r="H1866">
        <v>1</v>
      </c>
      <c r="I1866" t="str">
        <f>IF(Table1[[#This Row],[disputed]]=1,"Yes","No")</f>
        <v>Yes</v>
      </c>
      <c r="J1866">
        <v>0</v>
      </c>
      <c r="K1866" t="str">
        <f>IF(Table1[[#This Row],[disputed]]=0, "no dispute", IF(Table1[[#This Row],[dispute_loss]]=0, "won","lost"))</f>
        <v>won</v>
      </c>
      <c r="L1866" s="1">
        <v>44311</v>
      </c>
      <c r="M1866">
        <v>34</v>
      </c>
      <c r="N1866">
        <v>4</v>
      </c>
    </row>
    <row r="1867" spans="1:14" x14ac:dyDescent="0.3">
      <c r="A1867" t="s">
        <v>13</v>
      </c>
      <c r="B1867" t="s">
        <v>106</v>
      </c>
      <c r="C1867" t="str">
        <f>VLOOKUP(Table1[[#This Row],[customer_ID]],'Company Names'!A:B,2,0)</f>
        <v>Leffler - Greenfelder</v>
      </c>
      <c r="D1867">
        <v>7555537204</v>
      </c>
      <c r="E1867" s="1">
        <v>44196</v>
      </c>
      <c r="F1867" s="1">
        <v>44226</v>
      </c>
      <c r="G1867">
        <v>6656</v>
      </c>
      <c r="H1867">
        <v>0</v>
      </c>
      <c r="I1867" t="str">
        <f>IF(Table1[[#This Row],[disputed]]=1,"Yes","No")</f>
        <v>No</v>
      </c>
      <c r="J1867">
        <v>0</v>
      </c>
      <c r="K1867" t="str">
        <f>IF(Table1[[#This Row],[disputed]]=0, "no dispute", IF(Table1[[#This Row],[dispute_loss]]=0, "won","lost"))</f>
        <v>no dispute</v>
      </c>
      <c r="L1867" s="1">
        <v>44230</v>
      </c>
      <c r="M1867">
        <v>34</v>
      </c>
      <c r="N1867">
        <v>4</v>
      </c>
    </row>
    <row r="1868" spans="1:14" x14ac:dyDescent="0.3">
      <c r="A1868" t="s">
        <v>20</v>
      </c>
      <c r="B1868" t="s">
        <v>90</v>
      </c>
      <c r="C1868" t="str">
        <f>VLOOKUP(Table1[[#This Row],[customer_ID]],'Company Names'!A:B,2,0)</f>
        <v>Bosco and Sons</v>
      </c>
      <c r="D1868">
        <v>7563163902</v>
      </c>
      <c r="E1868" s="1">
        <v>44311</v>
      </c>
      <c r="F1868" s="1">
        <v>44341</v>
      </c>
      <c r="G1868">
        <v>2158</v>
      </c>
      <c r="H1868">
        <v>1</v>
      </c>
      <c r="I1868" t="str">
        <f>IF(Table1[[#This Row],[disputed]]=1,"Yes","No")</f>
        <v>Yes</v>
      </c>
      <c r="J1868">
        <v>0</v>
      </c>
      <c r="K1868" t="str">
        <f>IF(Table1[[#This Row],[disputed]]=0, "no dispute", IF(Table1[[#This Row],[dispute_loss]]=0, "won","lost"))</f>
        <v>won</v>
      </c>
      <c r="L1868" s="1">
        <v>44357</v>
      </c>
      <c r="M1868">
        <v>46</v>
      </c>
      <c r="N1868">
        <v>16</v>
      </c>
    </row>
    <row r="1869" spans="1:14" x14ac:dyDescent="0.3">
      <c r="A1869" t="s">
        <v>22</v>
      </c>
      <c r="B1869" t="s">
        <v>82</v>
      </c>
      <c r="C1869" t="str">
        <f>VLOOKUP(Table1[[#This Row],[customer_ID]],'Company Names'!A:B,2,0)</f>
        <v>Veum, Erdman and Zieme</v>
      </c>
      <c r="D1869">
        <v>7567097895</v>
      </c>
      <c r="E1869" s="1">
        <v>43920</v>
      </c>
      <c r="F1869" s="1">
        <v>43950</v>
      </c>
      <c r="G1869">
        <v>2690</v>
      </c>
      <c r="H1869">
        <v>0</v>
      </c>
      <c r="I1869" t="str">
        <f>IF(Table1[[#This Row],[disputed]]=1,"Yes","No")</f>
        <v>No</v>
      </c>
      <c r="J1869">
        <v>0</v>
      </c>
      <c r="K1869" t="str">
        <f>IF(Table1[[#This Row],[disputed]]=0, "no dispute", IF(Table1[[#This Row],[dispute_loss]]=0, "won","lost"))</f>
        <v>no dispute</v>
      </c>
      <c r="L1869" s="1">
        <v>43937</v>
      </c>
      <c r="M1869">
        <v>17</v>
      </c>
      <c r="N1869">
        <v>0</v>
      </c>
    </row>
    <row r="1870" spans="1:14" x14ac:dyDescent="0.3">
      <c r="A1870" t="s">
        <v>11</v>
      </c>
      <c r="B1870" t="s">
        <v>49</v>
      </c>
      <c r="C1870" t="str">
        <f>VLOOKUP(Table1[[#This Row],[customer_ID]],'Company Names'!A:B,2,0)</f>
        <v>Strosin Inc</v>
      </c>
      <c r="D1870">
        <v>7574832061</v>
      </c>
      <c r="E1870" s="1">
        <v>43992</v>
      </c>
      <c r="F1870" s="1">
        <v>44022</v>
      </c>
      <c r="G1870">
        <v>6373</v>
      </c>
      <c r="H1870">
        <v>0</v>
      </c>
      <c r="I1870" t="str">
        <f>IF(Table1[[#This Row],[disputed]]=1,"Yes","No")</f>
        <v>No</v>
      </c>
      <c r="J1870">
        <v>0</v>
      </c>
      <c r="K1870" t="str">
        <f>IF(Table1[[#This Row],[disputed]]=0, "no dispute", IF(Table1[[#This Row],[dispute_loss]]=0, "won","lost"))</f>
        <v>no dispute</v>
      </c>
      <c r="L1870" s="1">
        <v>44013</v>
      </c>
      <c r="M1870">
        <v>21</v>
      </c>
      <c r="N1870">
        <v>0</v>
      </c>
    </row>
    <row r="1871" spans="1:14" x14ac:dyDescent="0.3">
      <c r="A1871" t="s">
        <v>13</v>
      </c>
      <c r="B1871" t="s">
        <v>41</v>
      </c>
      <c r="C1871" t="str">
        <f>VLOOKUP(Table1[[#This Row],[customer_ID]],'Company Names'!A:B,2,0)</f>
        <v>Stanton, Labadie and Roberts</v>
      </c>
      <c r="D1871">
        <v>1529029372</v>
      </c>
      <c r="E1871" s="1">
        <v>44267</v>
      </c>
      <c r="F1871" s="1">
        <v>44297</v>
      </c>
      <c r="G1871">
        <v>4997</v>
      </c>
      <c r="H1871">
        <v>1</v>
      </c>
      <c r="I1871" t="str">
        <f>IF(Table1[[#This Row],[disputed]]=1,"Yes","No")</f>
        <v>Yes</v>
      </c>
      <c r="J1871">
        <v>0</v>
      </c>
      <c r="K1871" t="str">
        <f>IF(Table1[[#This Row],[disputed]]=0, "no dispute", IF(Table1[[#This Row],[dispute_loss]]=0, "won","lost"))</f>
        <v>won</v>
      </c>
      <c r="L1871" s="1">
        <v>44300</v>
      </c>
      <c r="M1871">
        <v>33</v>
      </c>
      <c r="N1871">
        <v>3</v>
      </c>
    </row>
    <row r="1872" spans="1:14" x14ac:dyDescent="0.3">
      <c r="A1872" t="s">
        <v>22</v>
      </c>
      <c r="B1872" t="s">
        <v>85</v>
      </c>
      <c r="C1872" t="str">
        <f>VLOOKUP(Table1[[#This Row],[customer_ID]],'Company Names'!A:B,2,0)</f>
        <v>Bailey - Ondricka</v>
      </c>
      <c r="D1872">
        <v>7577985769</v>
      </c>
      <c r="E1872" s="1">
        <v>44102</v>
      </c>
      <c r="F1872" s="1">
        <v>44132</v>
      </c>
      <c r="G1872">
        <v>2100</v>
      </c>
      <c r="H1872">
        <v>0</v>
      </c>
      <c r="I1872" t="str">
        <f>IF(Table1[[#This Row],[disputed]]=1,"Yes","No")</f>
        <v>No</v>
      </c>
      <c r="J1872">
        <v>0</v>
      </c>
      <c r="K1872" t="str">
        <f>IF(Table1[[#This Row],[disputed]]=0, "no dispute", IF(Table1[[#This Row],[dispute_loss]]=0, "won","lost"))</f>
        <v>no dispute</v>
      </c>
      <c r="L1872" s="1">
        <v>44128</v>
      </c>
      <c r="M1872">
        <v>26</v>
      </c>
      <c r="N1872">
        <v>0</v>
      </c>
    </row>
    <row r="1873" spans="1:14" x14ac:dyDescent="0.3">
      <c r="A1873" t="s">
        <v>22</v>
      </c>
      <c r="B1873" t="s">
        <v>47</v>
      </c>
      <c r="C1873" t="str">
        <f>VLOOKUP(Table1[[#This Row],[customer_ID]],'Company Names'!A:B,2,0)</f>
        <v>Bergnaum - Weimann</v>
      </c>
      <c r="D1873">
        <v>7578902156</v>
      </c>
      <c r="E1873" s="1">
        <v>44095</v>
      </c>
      <c r="F1873" s="1">
        <v>44125</v>
      </c>
      <c r="G1873">
        <v>3325</v>
      </c>
      <c r="H1873">
        <v>1</v>
      </c>
      <c r="I1873" t="str">
        <f>IF(Table1[[#This Row],[disputed]]=1,"Yes","No")</f>
        <v>Yes</v>
      </c>
      <c r="J1873">
        <v>0</v>
      </c>
      <c r="K1873" t="str">
        <f>IF(Table1[[#This Row],[disputed]]=0, "no dispute", IF(Table1[[#This Row],[dispute_loss]]=0, "won","lost"))</f>
        <v>won</v>
      </c>
      <c r="L1873" s="1">
        <v>44138</v>
      </c>
      <c r="M1873">
        <v>43</v>
      </c>
      <c r="N1873">
        <v>13</v>
      </c>
    </row>
    <row r="1874" spans="1:14" x14ac:dyDescent="0.3">
      <c r="A1874" t="s">
        <v>22</v>
      </c>
      <c r="B1874" t="s">
        <v>26</v>
      </c>
      <c r="C1874" t="str">
        <f>VLOOKUP(Table1[[#This Row],[customer_ID]],'Company Names'!A:B,2,0)</f>
        <v>Medhurst, Runolfsdottir and Kris</v>
      </c>
      <c r="D1874">
        <v>7579897588</v>
      </c>
      <c r="E1874" s="1">
        <v>43953</v>
      </c>
      <c r="F1874" s="1">
        <v>43983</v>
      </c>
      <c r="G1874">
        <v>6342</v>
      </c>
      <c r="H1874">
        <v>0</v>
      </c>
      <c r="I1874" t="str">
        <f>IF(Table1[[#This Row],[disputed]]=1,"Yes","No")</f>
        <v>No</v>
      </c>
      <c r="J1874">
        <v>0</v>
      </c>
      <c r="K1874" t="str">
        <f>IF(Table1[[#This Row],[disputed]]=0, "no dispute", IF(Table1[[#This Row],[dispute_loss]]=0, "won","lost"))</f>
        <v>no dispute</v>
      </c>
      <c r="L1874" s="1">
        <v>43974</v>
      </c>
      <c r="M1874">
        <v>21</v>
      </c>
      <c r="N1874">
        <v>0</v>
      </c>
    </row>
    <row r="1875" spans="1:14" x14ac:dyDescent="0.3">
      <c r="A1875" t="s">
        <v>11</v>
      </c>
      <c r="B1875" t="s">
        <v>49</v>
      </c>
      <c r="C1875" t="str">
        <f>VLOOKUP(Table1[[#This Row],[customer_ID]],'Company Names'!A:B,2,0)</f>
        <v>Strosin Inc</v>
      </c>
      <c r="D1875">
        <v>7581184012</v>
      </c>
      <c r="E1875" s="1">
        <v>44232</v>
      </c>
      <c r="F1875" s="1">
        <v>44262</v>
      </c>
      <c r="G1875">
        <v>4130</v>
      </c>
      <c r="H1875">
        <v>0</v>
      </c>
      <c r="I1875" t="str">
        <f>IF(Table1[[#This Row],[disputed]]=1,"Yes","No")</f>
        <v>No</v>
      </c>
      <c r="J1875">
        <v>0</v>
      </c>
      <c r="K1875" t="str">
        <f>IF(Table1[[#This Row],[disputed]]=0, "no dispute", IF(Table1[[#This Row],[dispute_loss]]=0, "won","lost"))</f>
        <v>no dispute</v>
      </c>
      <c r="L1875" s="1">
        <v>44250</v>
      </c>
      <c r="M1875">
        <v>18</v>
      </c>
      <c r="N1875">
        <v>0</v>
      </c>
    </row>
    <row r="1876" spans="1:14" x14ac:dyDescent="0.3">
      <c r="A1876" t="s">
        <v>17</v>
      </c>
      <c r="B1876" t="s">
        <v>98</v>
      </c>
      <c r="C1876" t="str">
        <f>VLOOKUP(Table1[[#This Row],[customer_ID]],'Company Names'!A:B,2,0)</f>
        <v>Wolf LLC</v>
      </c>
      <c r="D1876">
        <v>7584011927</v>
      </c>
      <c r="E1876" s="1">
        <v>44140</v>
      </c>
      <c r="F1876" s="1">
        <v>44170</v>
      </c>
      <c r="G1876">
        <v>6861</v>
      </c>
      <c r="H1876">
        <v>0</v>
      </c>
      <c r="I1876" t="str">
        <f>IF(Table1[[#This Row],[disputed]]=1,"Yes","No")</f>
        <v>No</v>
      </c>
      <c r="J1876">
        <v>0</v>
      </c>
      <c r="K1876" t="str">
        <f>IF(Table1[[#This Row],[disputed]]=0, "no dispute", IF(Table1[[#This Row],[dispute_loss]]=0, "won","lost"))</f>
        <v>no dispute</v>
      </c>
      <c r="L1876" s="1">
        <v>44180</v>
      </c>
      <c r="M1876">
        <v>40</v>
      </c>
      <c r="N1876">
        <v>10</v>
      </c>
    </row>
    <row r="1877" spans="1:14" x14ac:dyDescent="0.3">
      <c r="A1877" t="s">
        <v>13</v>
      </c>
      <c r="B1877" t="s">
        <v>59</v>
      </c>
      <c r="C1877" t="str">
        <f>VLOOKUP(Table1[[#This Row],[customer_ID]],'Company Names'!A:B,2,0)</f>
        <v>Hane - Gleichner</v>
      </c>
      <c r="D1877">
        <v>7588924933</v>
      </c>
      <c r="E1877" s="1">
        <v>43938</v>
      </c>
      <c r="F1877" s="1">
        <v>43968</v>
      </c>
      <c r="G1877">
        <v>6954</v>
      </c>
      <c r="H1877">
        <v>0</v>
      </c>
      <c r="I1877" t="str">
        <f>IF(Table1[[#This Row],[disputed]]=1,"Yes","No")</f>
        <v>No</v>
      </c>
      <c r="J1877">
        <v>0</v>
      </c>
      <c r="K1877" t="str">
        <f>IF(Table1[[#This Row],[disputed]]=0, "no dispute", IF(Table1[[#This Row],[dispute_loss]]=0, "won","lost"))</f>
        <v>no dispute</v>
      </c>
      <c r="L1877" s="1">
        <v>43971</v>
      </c>
      <c r="M1877">
        <v>33</v>
      </c>
      <c r="N1877">
        <v>3</v>
      </c>
    </row>
    <row r="1878" spans="1:14" x14ac:dyDescent="0.3">
      <c r="A1878" t="s">
        <v>13</v>
      </c>
      <c r="B1878" t="s">
        <v>74</v>
      </c>
      <c r="C1878" t="str">
        <f>VLOOKUP(Table1[[#This Row],[customer_ID]],'Company Names'!A:B,2,0)</f>
        <v>Ankunding - Rempel</v>
      </c>
      <c r="D1878">
        <v>4062781273</v>
      </c>
      <c r="E1878" s="1">
        <v>44353</v>
      </c>
      <c r="F1878" s="1">
        <v>44383</v>
      </c>
      <c r="G1878">
        <v>6368</v>
      </c>
      <c r="H1878">
        <v>1</v>
      </c>
      <c r="I1878" t="str">
        <f>IF(Table1[[#This Row],[disputed]]=1,"Yes","No")</f>
        <v>Yes</v>
      </c>
      <c r="J1878">
        <v>1</v>
      </c>
      <c r="K1878" t="str">
        <f>IF(Table1[[#This Row],[disputed]]=0, "no dispute", IF(Table1[[#This Row],[dispute_loss]]=0, "won","lost"))</f>
        <v>lost</v>
      </c>
      <c r="L1878" s="1">
        <v>44388</v>
      </c>
      <c r="M1878">
        <v>35</v>
      </c>
      <c r="N1878">
        <v>5</v>
      </c>
    </row>
    <row r="1879" spans="1:14" x14ac:dyDescent="0.3">
      <c r="A1879" t="s">
        <v>17</v>
      </c>
      <c r="B1879" t="s">
        <v>52</v>
      </c>
      <c r="C1879" t="str">
        <f>VLOOKUP(Table1[[#This Row],[customer_ID]],'Company Names'!A:B,2,0)</f>
        <v>Barrows, Kessler and Howe</v>
      </c>
      <c r="D1879">
        <v>7604918128</v>
      </c>
      <c r="E1879" s="1">
        <v>44170</v>
      </c>
      <c r="F1879" s="1">
        <v>44200</v>
      </c>
      <c r="G1879">
        <v>10144</v>
      </c>
      <c r="H1879">
        <v>1</v>
      </c>
      <c r="I1879" t="str">
        <f>IF(Table1[[#This Row],[disputed]]=1,"Yes","No")</f>
        <v>Yes</v>
      </c>
      <c r="J1879">
        <v>0</v>
      </c>
      <c r="K1879" t="str">
        <f>IF(Table1[[#This Row],[disputed]]=0, "no dispute", IF(Table1[[#This Row],[dispute_loss]]=0, "won","lost"))</f>
        <v>won</v>
      </c>
      <c r="L1879" s="1">
        <v>44190</v>
      </c>
      <c r="M1879">
        <v>20</v>
      </c>
      <c r="N1879">
        <v>0</v>
      </c>
    </row>
    <row r="1880" spans="1:14" x14ac:dyDescent="0.3">
      <c r="A1880" t="s">
        <v>22</v>
      </c>
      <c r="B1880" t="s">
        <v>72</v>
      </c>
      <c r="C1880" t="str">
        <f>VLOOKUP(Table1[[#This Row],[customer_ID]],'Company Names'!A:B,2,0)</f>
        <v>Muller - Hickle</v>
      </c>
      <c r="D1880">
        <v>7605231033</v>
      </c>
      <c r="E1880" s="1">
        <v>44086</v>
      </c>
      <c r="F1880" s="1">
        <v>44116</v>
      </c>
      <c r="G1880">
        <v>4379</v>
      </c>
      <c r="H1880">
        <v>0</v>
      </c>
      <c r="I1880" t="str">
        <f>IF(Table1[[#This Row],[disputed]]=1,"Yes","No")</f>
        <v>No</v>
      </c>
      <c r="J1880">
        <v>0</v>
      </c>
      <c r="K1880" t="str">
        <f>IF(Table1[[#This Row],[disputed]]=0, "no dispute", IF(Table1[[#This Row],[dispute_loss]]=0, "won","lost"))</f>
        <v>no dispute</v>
      </c>
      <c r="L1880" s="1">
        <v>44104</v>
      </c>
      <c r="M1880">
        <v>18</v>
      </c>
      <c r="N1880">
        <v>0</v>
      </c>
    </row>
    <row r="1881" spans="1:14" x14ac:dyDescent="0.3">
      <c r="A1881" t="s">
        <v>22</v>
      </c>
      <c r="B1881" t="s">
        <v>103</v>
      </c>
      <c r="C1881" t="str">
        <f>VLOOKUP(Table1[[#This Row],[customer_ID]],'Company Names'!A:B,2,0)</f>
        <v>Bernier - Mueller</v>
      </c>
      <c r="D1881">
        <v>7615315828</v>
      </c>
      <c r="E1881" s="1">
        <v>44326</v>
      </c>
      <c r="F1881" s="1">
        <v>44356</v>
      </c>
      <c r="G1881">
        <v>3686</v>
      </c>
      <c r="H1881">
        <v>0</v>
      </c>
      <c r="I1881" t="str">
        <f>IF(Table1[[#This Row],[disputed]]=1,"Yes","No")</f>
        <v>No</v>
      </c>
      <c r="J1881">
        <v>0</v>
      </c>
      <c r="K1881" t="str">
        <f>IF(Table1[[#This Row],[disputed]]=0, "no dispute", IF(Table1[[#This Row],[dispute_loss]]=0, "won","lost"))</f>
        <v>no dispute</v>
      </c>
      <c r="L1881" s="1">
        <v>44355</v>
      </c>
      <c r="M1881">
        <v>29</v>
      </c>
      <c r="N1881">
        <v>0</v>
      </c>
    </row>
    <row r="1882" spans="1:14" x14ac:dyDescent="0.3">
      <c r="A1882" t="s">
        <v>11</v>
      </c>
      <c r="B1882" t="s">
        <v>48</v>
      </c>
      <c r="C1882" t="str">
        <f>VLOOKUP(Table1[[#This Row],[customer_ID]],'Company Names'!A:B,2,0)</f>
        <v>Hauck Group</v>
      </c>
      <c r="D1882">
        <v>7615433776</v>
      </c>
      <c r="E1882" s="1">
        <v>44103</v>
      </c>
      <c r="F1882" s="1">
        <v>44133</v>
      </c>
      <c r="G1882">
        <v>8071</v>
      </c>
      <c r="H1882">
        <v>0</v>
      </c>
      <c r="I1882" t="str">
        <f>IF(Table1[[#This Row],[disputed]]=1,"Yes","No")</f>
        <v>No</v>
      </c>
      <c r="J1882">
        <v>0</v>
      </c>
      <c r="K1882" t="str">
        <f>IF(Table1[[#This Row],[disputed]]=0, "no dispute", IF(Table1[[#This Row],[dispute_loss]]=0, "won","lost"))</f>
        <v>no dispute</v>
      </c>
      <c r="L1882" s="1">
        <v>44131</v>
      </c>
      <c r="M1882">
        <v>28</v>
      </c>
      <c r="N1882">
        <v>0</v>
      </c>
    </row>
    <row r="1883" spans="1:14" x14ac:dyDescent="0.3">
      <c r="A1883" t="s">
        <v>13</v>
      </c>
      <c r="B1883" t="s">
        <v>59</v>
      </c>
      <c r="C1883" t="str">
        <f>VLOOKUP(Table1[[#This Row],[customer_ID]],'Company Names'!A:B,2,0)</f>
        <v>Hane - Gleichner</v>
      </c>
      <c r="D1883">
        <v>7619071494</v>
      </c>
      <c r="E1883" s="1">
        <v>44364</v>
      </c>
      <c r="F1883" s="1">
        <v>44394</v>
      </c>
      <c r="G1883">
        <v>7222</v>
      </c>
      <c r="H1883">
        <v>0</v>
      </c>
      <c r="I1883" t="str">
        <f>IF(Table1[[#This Row],[disputed]]=1,"Yes","No")</f>
        <v>No</v>
      </c>
      <c r="J1883">
        <v>0</v>
      </c>
      <c r="K1883" t="str">
        <f>IF(Table1[[#This Row],[disputed]]=0, "no dispute", IF(Table1[[#This Row],[dispute_loss]]=0, "won","lost"))</f>
        <v>no dispute</v>
      </c>
      <c r="L1883" s="1">
        <v>44401</v>
      </c>
      <c r="M1883">
        <v>37</v>
      </c>
      <c r="N1883">
        <v>7</v>
      </c>
    </row>
    <row r="1884" spans="1:14" x14ac:dyDescent="0.3">
      <c r="A1884" t="s">
        <v>13</v>
      </c>
      <c r="B1884" t="s">
        <v>71</v>
      </c>
      <c r="C1884" t="str">
        <f>VLOOKUP(Table1[[#This Row],[customer_ID]],'Company Names'!A:B,2,0)</f>
        <v>Murphy Inc</v>
      </c>
      <c r="D1884">
        <v>2732194894</v>
      </c>
      <c r="E1884" s="1">
        <v>44356</v>
      </c>
      <c r="F1884" s="1">
        <v>44386</v>
      </c>
      <c r="G1884">
        <v>7708</v>
      </c>
      <c r="H1884">
        <v>1</v>
      </c>
      <c r="I1884" t="str">
        <f>IF(Table1[[#This Row],[disputed]]=1,"Yes","No")</f>
        <v>Yes</v>
      </c>
      <c r="J1884">
        <v>0</v>
      </c>
      <c r="K1884" t="str">
        <f>IF(Table1[[#This Row],[disputed]]=0, "no dispute", IF(Table1[[#This Row],[dispute_loss]]=0, "won","lost"))</f>
        <v>won</v>
      </c>
      <c r="L1884" s="1">
        <v>44374</v>
      </c>
      <c r="M1884">
        <v>18</v>
      </c>
      <c r="N1884">
        <v>0</v>
      </c>
    </row>
    <row r="1885" spans="1:14" x14ac:dyDescent="0.3">
      <c r="A1885" t="s">
        <v>13</v>
      </c>
      <c r="B1885" t="s">
        <v>35</v>
      </c>
      <c r="C1885" t="str">
        <f>VLOOKUP(Table1[[#This Row],[customer_ID]],'Company Names'!A:B,2,0)</f>
        <v>Ebert Group</v>
      </c>
      <c r="D1885">
        <v>7630260848</v>
      </c>
      <c r="E1885" s="1">
        <v>44349</v>
      </c>
      <c r="F1885" s="1">
        <v>44379</v>
      </c>
      <c r="G1885">
        <v>8687</v>
      </c>
      <c r="H1885">
        <v>0</v>
      </c>
      <c r="I1885" t="str">
        <f>IF(Table1[[#This Row],[disputed]]=1,"Yes","No")</f>
        <v>No</v>
      </c>
      <c r="J1885">
        <v>0</v>
      </c>
      <c r="K1885" t="str">
        <f>IF(Table1[[#This Row],[disputed]]=0, "no dispute", IF(Table1[[#This Row],[dispute_loss]]=0, "won","lost"))</f>
        <v>no dispute</v>
      </c>
      <c r="L1885" s="1">
        <v>44376</v>
      </c>
      <c r="M1885">
        <v>27</v>
      </c>
      <c r="N1885">
        <v>0</v>
      </c>
    </row>
    <row r="1886" spans="1:14" x14ac:dyDescent="0.3">
      <c r="A1886" t="s">
        <v>13</v>
      </c>
      <c r="B1886" t="s">
        <v>106</v>
      </c>
      <c r="C1886" t="str">
        <f>VLOOKUP(Table1[[#This Row],[customer_ID]],'Company Names'!A:B,2,0)</f>
        <v>Leffler - Greenfelder</v>
      </c>
      <c r="D1886">
        <v>7640437486</v>
      </c>
      <c r="E1886" s="1">
        <v>43900</v>
      </c>
      <c r="F1886" s="1">
        <v>43930</v>
      </c>
      <c r="G1886">
        <v>7562</v>
      </c>
      <c r="H1886">
        <v>0</v>
      </c>
      <c r="I1886" t="str">
        <f>IF(Table1[[#This Row],[disputed]]=1,"Yes","No")</f>
        <v>No</v>
      </c>
      <c r="J1886">
        <v>0</v>
      </c>
      <c r="K1886" t="str">
        <f>IF(Table1[[#This Row],[disputed]]=0, "no dispute", IF(Table1[[#This Row],[dispute_loss]]=0, "won","lost"))</f>
        <v>no dispute</v>
      </c>
      <c r="L1886" s="1">
        <v>43933</v>
      </c>
      <c r="M1886">
        <v>33</v>
      </c>
      <c r="N1886">
        <v>3</v>
      </c>
    </row>
    <row r="1887" spans="1:14" x14ac:dyDescent="0.3">
      <c r="A1887" t="s">
        <v>22</v>
      </c>
      <c r="B1887" t="s">
        <v>67</v>
      </c>
      <c r="C1887" t="str">
        <f>VLOOKUP(Table1[[#This Row],[customer_ID]],'Company Names'!A:B,2,0)</f>
        <v>Kemmer Inc</v>
      </c>
      <c r="D1887">
        <v>7642713224</v>
      </c>
      <c r="E1887" s="1">
        <v>44432</v>
      </c>
      <c r="F1887" s="1">
        <v>44462</v>
      </c>
      <c r="G1887">
        <v>5329</v>
      </c>
      <c r="H1887">
        <v>0</v>
      </c>
      <c r="I1887" t="str">
        <f>IF(Table1[[#This Row],[disputed]]=1,"Yes","No")</f>
        <v>No</v>
      </c>
      <c r="J1887">
        <v>0</v>
      </c>
      <c r="K1887" t="str">
        <f>IF(Table1[[#This Row],[disputed]]=0, "no dispute", IF(Table1[[#This Row],[dispute_loss]]=0, "won","lost"))</f>
        <v>no dispute</v>
      </c>
      <c r="L1887" s="1">
        <v>44457</v>
      </c>
      <c r="M1887">
        <v>25</v>
      </c>
      <c r="N1887">
        <v>0</v>
      </c>
    </row>
    <row r="1888" spans="1:14" x14ac:dyDescent="0.3">
      <c r="A1888" t="s">
        <v>11</v>
      </c>
      <c r="B1888" t="s">
        <v>64</v>
      </c>
      <c r="C1888" t="str">
        <f>VLOOKUP(Table1[[#This Row],[customer_ID]],'Company Names'!A:B,2,0)</f>
        <v>Weber - Lindgren</v>
      </c>
      <c r="D1888">
        <v>7651606558</v>
      </c>
      <c r="E1888" s="1">
        <v>43938</v>
      </c>
      <c r="F1888" s="1">
        <v>43968</v>
      </c>
      <c r="G1888">
        <v>5992</v>
      </c>
      <c r="H1888">
        <v>1</v>
      </c>
      <c r="I1888" t="str">
        <f>IF(Table1[[#This Row],[disputed]]=1,"Yes","No")</f>
        <v>Yes</v>
      </c>
      <c r="J1888">
        <v>0</v>
      </c>
      <c r="K1888" t="str">
        <f>IF(Table1[[#This Row],[disputed]]=0, "no dispute", IF(Table1[[#This Row],[dispute_loss]]=0, "won","lost"))</f>
        <v>won</v>
      </c>
      <c r="L1888" s="1">
        <v>43980</v>
      </c>
      <c r="M1888">
        <v>42</v>
      </c>
      <c r="N1888">
        <v>12</v>
      </c>
    </row>
    <row r="1889" spans="1:14" x14ac:dyDescent="0.3">
      <c r="A1889" t="s">
        <v>22</v>
      </c>
      <c r="B1889" t="s">
        <v>88</v>
      </c>
      <c r="C1889" t="str">
        <f>VLOOKUP(Table1[[#This Row],[customer_ID]],'Company Names'!A:B,2,0)</f>
        <v>Rohan - Carroll</v>
      </c>
      <c r="D1889">
        <v>7655234333</v>
      </c>
      <c r="E1889" s="1">
        <v>44107</v>
      </c>
      <c r="F1889" s="1">
        <v>44137</v>
      </c>
      <c r="G1889">
        <v>4985</v>
      </c>
      <c r="H1889">
        <v>0</v>
      </c>
      <c r="I1889" t="str">
        <f>IF(Table1[[#This Row],[disputed]]=1,"Yes","No")</f>
        <v>No</v>
      </c>
      <c r="J1889">
        <v>0</v>
      </c>
      <c r="K1889" t="str">
        <f>IF(Table1[[#This Row],[disputed]]=0, "no dispute", IF(Table1[[#This Row],[dispute_loss]]=0, "won","lost"))</f>
        <v>no dispute</v>
      </c>
      <c r="L1889" s="1">
        <v>44142</v>
      </c>
      <c r="M1889">
        <v>35</v>
      </c>
      <c r="N1889">
        <v>5</v>
      </c>
    </row>
    <row r="1890" spans="1:14" x14ac:dyDescent="0.3">
      <c r="A1890" t="s">
        <v>20</v>
      </c>
      <c r="B1890" t="s">
        <v>113</v>
      </c>
      <c r="C1890" t="str">
        <f>VLOOKUP(Table1[[#This Row],[customer_ID]],'Company Names'!A:B,2,0)</f>
        <v>Ryan and Sons</v>
      </c>
      <c r="D1890">
        <v>7662622783</v>
      </c>
      <c r="E1890" s="1">
        <v>44192</v>
      </c>
      <c r="F1890" s="1">
        <v>44222</v>
      </c>
      <c r="G1890">
        <v>1500</v>
      </c>
      <c r="H1890">
        <v>0</v>
      </c>
      <c r="I1890" t="str">
        <f>IF(Table1[[#This Row],[disputed]]=1,"Yes","No")</f>
        <v>No</v>
      </c>
      <c r="J1890">
        <v>0</v>
      </c>
      <c r="K1890" t="str">
        <f>IF(Table1[[#This Row],[disputed]]=0, "no dispute", IF(Table1[[#This Row],[dispute_loss]]=0, "won","lost"))</f>
        <v>no dispute</v>
      </c>
      <c r="L1890" s="1">
        <v>44203</v>
      </c>
      <c r="M1890">
        <v>11</v>
      </c>
      <c r="N1890">
        <v>0</v>
      </c>
    </row>
    <row r="1891" spans="1:14" x14ac:dyDescent="0.3">
      <c r="A1891" t="s">
        <v>11</v>
      </c>
      <c r="B1891" t="s">
        <v>55</v>
      </c>
      <c r="C1891" t="str">
        <f>VLOOKUP(Table1[[#This Row],[customer_ID]],'Company Names'!A:B,2,0)</f>
        <v>Gleichner - Turner</v>
      </c>
      <c r="D1891">
        <v>7662777416</v>
      </c>
      <c r="E1891" s="1">
        <v>44447</v>
      </c>
      <c r="F1891" s="1">
        <v>44477</v>
      </c>
      <c r="G1891">
        <v>6419</v>
      </c>
      <c r="H1891">
        <v>0</v>
      </c>
      <c r="I1891" t="str">
        <f>IF(Table1[[#This Row],[disputed]]=1,"Yes","No")</f>
        <v>No</v>
      </c>
      <c r="J1891">
        <v>0</v>
      </c>
      <c r="K1891" t="str">
        <f>IF(Table1[[#This Row],[disputed]]=0, "no dispute", IF(Table1[[#This Row],[dispute_loss]]=0, "won","lost"))</f>
        <v>no dispute</v>
      </c>
      <c r="L1891" s="1">
        <v>44479</v>
      </c>
      <c r="M1891">
        <v>32</v>
      </c>
      <c r="N1891">
        <v>2</v>
      </c>
    </row>
    <row r="1892" spans="1:14" x14ac:dyDescent="0.3">
      <c r="A1892" t="s">
        <v>13</v>
      </c>
      <c r="B1892" t="s">
        <v>51</v>
      </c>
      <c r="C1892" t="str">
        <f>VLOOKUP(Table1[[#This Row],[customer_ID]],'Company Names'!A:B,2,0)</f>
        <v>Kilback Inc</v>
      </c>
      <c r="D1892">
        <v>7665948122</v>
      </c>
      <c r="E1892" s="1">
        <v>44240</v>
      </c>
      <c r="F1892" s="1">
        <v>44270</v>
      </c>
      <c r="G1892">
        <v>6787</v>
      </c>
      <c r="H1892">
        <v>0</v>
      </c>
      <c r="I1892" t="str">
        <f>IF(Table1[[#This Row],[disputed]]=1,"Yes","No")</f>
        <v>No</v>
      </c>
      <c r="J1892">
        <v>0</v>
      </c>
      <c r="K1892" t="str">
        <f>IF(Table1[[#This Row],[disputed]]=0, "no dispute", IF(Table1[[#This Row],[dispute_loss]]=0, "won","lost"))</f>
        <v>no dispute</v>
      </c>
      <c r="L1892" s="1">
        <v>44268</v>
      </c>
      <c r="M1892">
        <v>28</v>
      </c>
      <c r="N1892">
        <v>0</v>
      </c>
    </row>
    <row r="1893" spans="1:14" x14ac:dyDescent="0.3">
      <c r="A1893" t="s">
        <v>20</v>
      </c>
      <c r="B1893" t="s">
        <v>107</v>
      </c>
      <c r="C1893" t="str">
        <f>VLOOKUP(Table1[[#This Row],[customer_ID]],'Company Names'!A:B,2,0)</f>
        <v>Ernser Inc</v>
      </c>
      <c r="D1893">
        <v>7668955519</v>
      </c>
      <c r="E1893" s="1">
        <v>44470</v>
      </c>
      <c r="F1893" s="1">
        <v>44500</v>
      </c>
      <c r="G1893">
        <v>2572</v>
      </c>
      <c r="H1893">
        <v>1</v>
      </c>
      <c r="I1893" t="str">
        <f>IF(Table1[[#This Row],[disputed]]=1,"Yes","No")</f>
        <v>Yes</v>
      </c>
      <c r="J1893">
        <v>0</v>
      </c>
      <c r="K1893" t="str">
        <f>IF(Table1[[#This Row],[disputed]]=0, "no dispute", IF(Table1[[#This Row],[dispute_loss]]=0, "won","lost"))</f>
        <v>won</v>
      </c>
      <c r="L1893" s="1">
        <v>44502</v>
      </c>
      <c r="M1893">
        <v>32</v>
      </c>
      <c r="N1893">
        <v>2</v>
      </c>
    </row>
    <row r="1894" spans="1:14" x14ac:dyDescent="0.3">
      <c r="A1894" t="s">
        <v>22</v>
      </c>
      <c r="B1894" t="s">
        <v>78</v>
      </c>
      <c r="C1894" t="str">
        <f>VLOOKUP(Table1[[#This Row],[customer_ID]],'Company Names'!A:B,2,0)</f>
        <v>Muller, Gaylord and Pollich</v>
      </c>
      <c r="D1894">
        <v>7672209595</v>
      </c>
      <c r="E1894" s="1">
        <v>43942</v>
      </c>
      <c r="F1894" s="1">
        <v>43972</v>
      </c>
      <c r="G1894">
        <v>6041</v>
      </c>
      <c r="H1894">
        <v>0</v>
      </c>
      <c r="I1894" t="str">
        <f>IF(Table1[[#This Row],[disputed]]=1,"Yes","No")</f>
        <v>No</v>
      </c>
      <c r="J1894">
        <v>0</v>
      </c>
      <c r="K1894" t="str">
        <f>IF(Table1[[#This Row],[disputed]]=0, "no dispute", IF(Table1[[#This Row],[dispute_loss]]=0, "won","lost"))</f>
        <v>no dispute</v>
      </c>
      <c r="L1894" s="1">
        <v>43967</v>
      </c>
      <c r="M1894">
        <v>25</v>
      </c>
      <c r="N1894">
        <v>0</v>
      </c>
    </row>
    <row r="1895" spans="1:14" x14ac:dyDescent="0.3">
      <c r="A1895" t="s">
        <v>11</v>
      </c>
      <c r="B1895" t="s">
        <v>31</v>
      </c>
      <c r="C1895" t="str">
        <f>VLOOKUP(Table1[[#This Row],[customer_ID]],'Company Names'!A:B,2,0)</f>
        <v>McGlynn, Rutherford and Schiller</v>
      </c>
      <c r="D1895">
        <v>7675257333</v>
      </c>
      <c r="E1895" s="1">
        <v>44229</v>
      </c>
      <c r="F1895" s="1">
        <v>44259</v>
      </c>
      <c r="G1895">
        <v>7735</v>
      </c>
      <c r="H1895">
        <v>0</v>
      </c>
      <c r="I1895" t="str">
        <f>IF(Table1[[#This Row],[disputed]]=1,"Yes","No")</f>
        <v>No</v>
      </c>
      <c r="J1895">
        <v>0</v>
      </c>
      <c r="K1895" t="str">
        <f>IF(Table1[[#This Row],[disputed]]=0, "no dispute", IF(Table1[[#This Row],[dispute_loss]]=0, "won","lost"))</f>
        <v>no dispute</v>
      </c>
      <c r="L1895" s="1">
        <v>44238</v>
      </c>
      <c r="M1895">
        <v>9</v>
      </c>
      <c r="N1895">
        <v>0</v>
      </c>
    </row>
    <row r="1896" spans="1:14" x14ac:dyDescent="0.3">
      <c r="A1896" t="s">
        <v>20</v>
      </c>
      <c r="B1896" t="s">
        <v>43</v>
      </c>
      <c r="C1896" t="str">
        <f>VLOOKUP(Table1[[#This Row],[customer_ID]],'Company Names'!A:B,2,0)</f>
        <v>Spinka, Bogisich and Pouros</v>
      </c>
      <c r="D1896">
        <v>7679449609</v>
      </c>
      <c r="E1896" s="1">
        <v>44261</v>
      </c>
      <c r="F1896" s="1">
        <v>44291</v>
      </c>
      <c r="G1896">
        <v>4739</v>
      </c>
      <c r="H1896">
        <v>0</v>
      </c>
      <c r="I1896" t="str">
        <f>IF(Table1[[#This Row],[disputed]]=1,"Yes","No")</f>
        <v>No</v>
      </c>
      <c r="J1896">
        <v>0</v>
      </c>
      <c r="K1896" t="str">
        <f>IF(Table1[[#This Row],[disputed]]=0, "no dispute", IF(Table1[[#This Row],[dispute_loss]]=0, "won","lost"))</f>
        <v>no dispute</v>
      </c>
      <c r="L1896" s="1">
        <v>44261</v>
      </c>
      <c r="M1896">
        <v>0</v>
      </c>
      <c r="N1896">
        <v>0</v>
      </c>
    </row>
    <row r="1897" spans="1:14" x14ac:dyDescent="0.3">
      <c r="A1897" t="s">
        <v>13</v>
      </c>
      <c r="B1897" t="s">
        <v>84</v>
      </c>
      <c r="C1897" t="str">
        <f>VLOOKUP(Table1[[#This Row],[customer_ID]],'Company Names'!A:B,2,0)</f>
        <v>Schultz, Wiegand and Kling</v>
      </c>
      <c r="D1897">
        <v>7680218680</v>
      </c>
      <c r="E1897" s="1">
        <v>44224</v>
      </c>
      <c r="F1897" s="1">
        <v>44254</v>
      </c>
      <c r="G1897">
        <v>6556</v>
      </c>
      <c r="H1897">
        <v>0</v>
      </c>
      <c r="I1897" t="str">
        <f>IF(Table1[[#This Row],[disputed]]=1,"Yes","No")</f>
        <v>No</v>
      </c>
      <c r="J1897">
        <v>0</v>
      </c>
      <c r="K1897" t="str">
        <f>IF(Table1[[#This Row],[disputed]]=0, "no dispute", IF(Table1[[#This Row],[dispute_loss]]=0, "won","lost"))</f>
        <v>no dispute</v>
      </c>
      <c r="L1897" s="1">
        <v>44249</v>
      </c>
      <c r="M1897">
        <v>25</v>
      </c>
      <c r="N1897">
        <v>0</v>
      </c>
    </row>
    <row r="1898" spans="1:14" x14ac:dyDescent="0.3">
      <c r="A1898" t="s">
        <v>11</v>
      </c>
      <c r="B1898" t="s">
        <v>73</v>
      </c>
      <c r="C1898" t="str">
        <f>VLOOKUP(Table1[[#This Row],[customer_ID]],'Company Names'!A:B,2,0)</f>
        <v>Rau, Hodkiewicz and Bauch</v>
      </c>
      <c r="D1898">
        <v>7683330179</v>
      </c>
      <c r="E1898" s="1">
        <v>43974</v>
      </c>
      <c r="F1898" s="1">
        <v>44004</v>
      </c>
      <c r="G1898">
        <v>5044</v>
      </c>
      <c r="H1898">
        <v>0</v>
      </c>
      <c r="I1898" t="str">
        <f>IF(Table1[[#This Row],[disputed]]=1,"Yes","No")</f>
        <v>No</v>
      </c>
      <c r="J1898">
        <v>0</v>
      </c>
      <c r="K1898" t="str">
        <f>IF(Table1[[#This Row],[disputed]]=0, "no dispute", IF(Table1[[#This Row],[dispute_loss]]=0, "won","lost"))</f>
        <v>no dispute</v>
      </c>
      <c r="L1898" s="1">
        <v>44010</v>
      </c>
      <c r="M1898">
        <v>36</v>
      </c>
      <c r="N1898">
        <v>6</v>
      </c>
    </row>
    <row r="1899" spans="1:14" x14ac:dyDescent="0.3">
      <c r="A1899" t="s">
        <v>22</v>
      </c>
      <c r="B1899" t="s">
        <v>100</v>
      </c>
      <c r="C1899" t="str">
        <f>VLOOKUP(Table1[[#This Row],[customer_ID]],'Company Names'!A:B,2,0)</f>
        <v>Stark - Paucek</v>
      </c>
      <c r="D1899">
        <v>7685298565</v>
      </c>
      <c r="E1899" s="1">
        <v>44123</v>
      </c>
      <c r="F1899" s="1">
        <v>44153</v>
      </c>
      <c r="G1899">
        <v>6231</v>
      </c>
      <c r="H1899">
        <v>0</v>
      </c>
      <c r="I1899" t="str">
        <f>IF(Table1[[#This Row],[disputed]]=1,"Yes","No")</f>
        <v>No</v>
      </c>
      <c r="J1899">
        <v>0</v>
      </c>
      <c r="K1899" t="str">
        <f>IF(Table1[[#This Row],[disputed]]=0, "no dispute", IF(Table1[[#This Row],[dispute_loss]]=0, "won","lost"))</f>
        <v>no dispute</v>
      </c>
      <c r="L1899" s="1">
        <v>44140</v>
      </c>
      <c r="M1899">
        <v>17</v>
      </c>
      <c r="N1899">
        <v>0</v>
      </c>
    </row>
    <row r="1900" spans="1:14" x14ac:dyDescent="0.3">
      <c r="A1900" t="s">
        <v>22</v>
      </c>
      <c r="B1900" t="s">
        <v>47</v>
      </c>
      <c r="C1900" t="str">
        <f>VLOOKUP(Table1[[#This Row],[customer_ID]],'Company Names'!A:B,2,0)</f>
        <v>Bergnaum - Weimann</v>
      </c>
      <c r="D1900">
        <v>7690941431</v>
      </c>
      <c r="E1900" s="1">
        <v>44245</v>
      </c>
      <c r="F1900" s="1">
        <v>44275</v>
      </c>
      <c r="G1900">
        <v>4111</v>
      </c>
      <c r="H1900">
        <v>0</v>
      </c>
      <c r="I1900" t="str">
        <f>IF(Table1[[#This Row],[disputed]]=1,"Yes","No")</f>
        <v>No</v>
      </c>
      <c r="J1900">
        <v>0</v>
      </c>
      <c r="K1900" t="str">
        <f>IF(Table1[[#This Row],[disputed]]=0, "no dispute", IF(Table1[[#This Row],[dispute_loss]]=0, "won","lost"))</f>
        <v>no dispute</v>
      </c>
      <c r="L1900" s="1">
        <v>44274</v>
      </c>
      <c r="M1900">
        <v>29</v>
      </c>
      <c r="N1900">
        <v>0</v>
      </c>
    </row>
    <row r="1901" spans="1:14" x14ac:dyDescent="0.3">
      <c r="A1901" t="s">
        <v>20</v>
      </c>
      <c r="B1901" t="s">
        <v>109</v>
      </c>
      <c r="C1901" t="str">
        <f>VLOOKUP(Table1[[#This Row],[customer_ID]],'Company Names'!A:B,2,0)</f>
        <v>Wilderman Inc</v>
      </c>
      <c r="D1901">
        <v>7692447978</v>
      </c>
      <c r="E1901" s="1">
        <v>44197</v>
      </c>
      <c r="F1901" s="1">
        <v>44227</v>
      </c>
      <c r="G1901">
        <v>3725</v>
      </c>
      <c r="H1901">
        <v>1</v>
      </c>
      <c r="I1901" t="str">
        <f>IF(Table1[[#This Row],[disputed]]=1,"Yes","No")</f>
        <v>Yes</v>
      </c>
      <c r="J1901">
        <v>0</v>
      </c>
      <c r="K1901" t="str">
        <f>IF(Table1[[#This Row],[disputed]]=0, "no dispute", IF(Table1[[#This Row],[dispute_loss]]=0, "won","lost"))</f>
        <v>won</v>
      </c>
      <c r="L1901" s="1">
        <v>44227</v>
      </c>
      <c r="M1901">
        <v>30</v>
      </c>
      <c r="N1901">
        <v>0</v>
      </c>
    </row>
    <row r="1902" spans="1:14" x14ac:dyDescent="0.3">
      <c r="A1902" t="s">
        <v>22</v>
      </c>
      <c r="B1902" t="s">
        <v>78</v>
      </c>
      <c r="C1902" t="str">
        <f>VLOOKUP(Table1[[#This Row],[customer_ID]],'Company Names'!A:B,2,0)</f>
        <v>Muller, Gaylord and Pollich</v>
      </c>
      <c r="D1902">
        <v>7697000588</v>
      </c>
      <c r="E1902" s="1">
        <v>44518</v>
      </c>
      <c r="F1902" s="1">
        <v>44548</v>
      </c>
      <c r="G1902">
        <v>5430</v>
      </c>
      <c r="H1902">
        <v>0</v>
      </c>
      <c r="I1902" t="str">
        <f>IF(Table1[[#This Row],[disputed]]=1,"Yes","No")</f>
        <v>No</v>
      </c>
      <c r="J1902">
        <v>0</v>
      </c>
      <c r="K1902" t="str">
        <f>IF(Table1[[#This Row],[disputed]]=0, "no dispute", IF(Table1[[#This Row],[dispute_loss]]=0, "won","lost"))</f>
        <v>no dispute</v>
      </c>
      <c r="L1902" s="1">
        <v>44534</v>
      </c>
      <c r="M1902">
        <v>16</v>
      </c>
      <c r="N1902">
        <v>0</v>
      </c>
    </row>
    <row r="1903" spans="1:14" x14ac:dyDescent="0.3">
      <c r="A1903" t="s">
        <v>13</v>
      </c>
      <c r="B1903" t="s">
        <v>32</v>
      </c>
      <c r="C1903" t="str">
        <f>VLOOKUP(Table1[[#This Row],[customer_ID]],'Company Names'!A:B,2,0)</f>
        <v>Nolan Group</v>
      </c>
      <c r="D1903">
        <v>7698255051</v>
      </c>
      <c r="E1903" s="1">
        <v>44426</v>
      </c>
      <c r="F1903" s="1">
        <v>44456</v>
      </c>
      <c r="G1903">
        <v>7879</v>
      </c>
      <c r="H1903">
        <v>0</v>
      </c>
      <c r="I1903" t="str">
        <f>IF(Table1[[#This Row],[disputed]]=1,"Yes","No")</f>
        <v>No</v>
      </c>
      <c r="J1903">
        <v>0</v>
      </c>
      <c r="K1903" t="str">
        <f>IF(Table1[[#This Row],[disputed]]=0, "no dispute", IF(Table1[[#This Row],[dispute_loss]]=0, "won","lost"))</f>
        <v>no dispute</v>
      </c>
      <c r="L1903" s="1">
        <v>44448</v>
      </c>
      <c r="M1903">
        <v>22</v>
      </c>
      <c r="N1903">
        <v>0</v>
      </c>
    </row>
    <row r="1904" spans="1:14" x14ac:dyDescent="0.3">
      <c r="A1904" t="s">
        <v>22</v>
      </c>
      <c r="B1904" t="s">
        <v>99</v>
      </c>
      <c r="C1904" t="str">
        <f>VLOOKUP(Table1[[#This Row],[customer_ID]],'Company Names'!A:B,2,0)</f>
        <v>Durgan - Hamill</v>
      </c>
      <c r="D1904">
        <v>7704631121</v>
      </c>
      <c r="E1904" s="1">
        <v>44401</v>
      </c>
      <c r="F1904" s="1">
        <v>44431</v>
      </c>
      <c r="G1904">
        <v>6520</v>
      </c>
      <c r="H1904">
        <v>0</v>
      </c>
      <c r="I1904" t="str">
        <f>IF(Table1[[#This Row],[disputed]]=1,"Yes","No")</f>
        <v>No</v>
      </c>
      <c r="J1904">
        <v>0</v>
      </c>
      <c r="K1904" t="str">
        <f>IF(Table1[[#This Row],[disputed]]=0, "no dispute", IF(Table1[[#This Row],[dispute_loss]]=0, "won","lost"))</f>
        <v>no dispute</v>
      </c>
      <c r="L1904" s="1">
        <v>44422</v>
      </c>
      <c r="M1904">
        <v>21</v>
      </c>
      <c r="N1904">
        <v>0</v>
      </c>
    </row>
    <row r="1905" spans="1:14" x14ac:dyDescent="0.3">
      <c r="A1905" t="s">
        <v>11</v>
      </c>
      <c r="B1905" t="s">
        <v>94</v>
      </c>
      <c r="C1905" t="str">
        <f>VLOOKUP(Table1[[#This Row],[customer_ID]],'Company Names'!A:B,2,0)</f>
        <v>Schimmel, Kuhlman and Kassulke</v>
      </c>
      <c r="D1905">
        <v>7706707710</v>
      </c>
      <c r="E1905" s="1">
        <v>44269</v>
      </c>
      <c r="F1905" s="1">
        <v>44299</v>
      </c>
      <c r="G1905">
        <v>6816</v>
      </c>
      <c r="H1905">
        <v>0</v>
      </c>
      <c r="I1905" t="str">
        <f>IF(Table1[[#This Row],[disputed]]=1,"Yes","No")</f>
        <v>No</v>
      </c>
      <c r="J1905">
        <v>0</v>
      </c>
      <c r="K1905" t="str">
        <f>IF(Table1[[#This Row],[disputed]]=0, "no dispute", IF(Table1[[#This Row],[dispute_loss]]=0, "won","lost"))</f>
        <v>no dispute</v>
      </c>
      <c r="L1905" s="1">
        <v>44294</v>
      </c>
      <c r="M1905">
        <v>25</v>
      </c>
      <c r="N1905">
        <v>0</v>
      </c>
    </row>
    <row r="1906" spans="1:14" x14ac:dyDescent="0.3">
      <c r="A1906" t="s">
        <v>11</v>
      </c>
      <c r="B1906" t="s">
        <v>48</v>
      </c>
      <c r="C1906" t="str">
        <f>VLOOKUP(Table1[[#This Row],[customer_ID]],'Company Names'!A:B,2,0)</f>
        <v>Hauck Group</v>
      </c>
      <c r="D1906">
        <v>7714500054</v>
      </c>
      <c r="E1906" s="1">
        <v>44514</v>
      </c>
      <c r="F1906" s="1">
        <v>44544</v>
      </c>
      <c r="G1906">
        <v>5761</v>
      </c>
      <c r="H1906">
        <v>0</v>
      </c>
      <c r="I1906" t="str">
        <f>IF(Table1[[#This Row],[disputed]]=1,"Yes","No")</f>
        <v>No</v>
      </c>
      <c r="J1906">
        <v>0</v>
      </c>
      <c r="K1906" t="str">
        <f>IF(Table1[[#This Row],[disputed]]=0, "no dispute", IF(Table1[[#This Row],[dispute_loss]]=0, "won","lost"))</f>
        <v>no dispute</v>
      </c>
      <c r="L1906" s="1">
        <v>44536</v>
      </c>
      <c r="M1906">
        <v>22</v>
      </c>
      <c r="N1906">
        <v>0</v>
      </c>
    </row>
    <row r="1907" spans="1:14" x14ac:dyDescent="0.3">
      <c r="A1907" t="s">
        <v>22</v>
      </c>
      <c r="B1907" t="s">
        <v>53</v>
      </c>
      <c r="C1907" t="str">
        <f>VLOOKUP(Table1[[#This Row],[customer_ID]],'Company Names'!A:B,2,0)</f>
        <v>Balistreri - Barrows</v>
      </c>
      <c r="D1907">
        <v>7716386851</v>
      </c>
      <c r="E1907" s="1">
        <v>44084</v>
      </c>
      <c r="F1907" s="1">
        <v>44114</v>
      </c>
      <c r="G1907">
        <v>4083</v>
      </c>
      <c r="H1907">
        <v>0</v>
      </c>
      <c r="I1907" t="str">
        <f>IF(Table1[[#This Row],[disputed]]=1,"Yes","No")</f>
        <v>No</v>
      </c>
      <c r="J1907">
        <v>0</v>
      </c>
      <c r="K1907" t="str">
        <f>IF(Table1[[#This Row],[disputed]]=0, "no dispute", IF(Table1[[#This Row],[dispute_loss]]=0, "won","lost"))</f>
        <v>no dispute</v>
      </c>
      <c r="L1907" s="1">
        <v>44101</v>
      </c>
      <c r="M1907">
        <v>17</v>
      </c>
      <c r="N1907">
        <v>0</v>
      </c>
    </row>
    <row r="1908" spans="1:14" x14ac:dyDescent="0.3">
      <c r="A1908" t="s">
        <v>13</v>
      </c>
      <c r="B1908" t="s">
        <v>92</v>
      </c>
      <c r="C1908" t="str">
        <f>VLOOKUP(Table1[[#This Row],[customer_ID]],'Company Names'!A:B,2,0)</f>
        <v>Mueller and Sons</v>
      </c>
      <c r="D1908">
        <v>7717855496</v>
      </c>
      <c r="E1908" s="1">
        <v>44023</v>
      </c>
      <c r="F1908" s="1">
        <v>44053</v>
      </c>
      <c r="G1908">
        <v>7252</v>
      </c>
      <c r="H1908">
        <v>0</v>
      </c>
      <c r="I1908" t="str">
        <f>IF(Table1[[#This Row],[disputed]]=1,"Yes","No")</f>
        <v>No</v>
      </c>
      <c r="J1908">
        <v>0</v>
      </c>
      <c r="K1908" t="str">
        <f>IF(Table1[[#This Row],[disputed]]=0, "no dispute", IF(Table1[[#This Row],[dispute_loss]]=0, "won","lost"))</f>
        <v>no dispute</v>
      </c>
      <c r="L1908" s="1">
        <v>44053</v>
      </c>
      <c r="M1908">
        <v>30</v>
      </c>
      <c r="N1908">
        <v>0</v>
      </c>
    </row>
    <row r="1909" spans="1:14" x14ac:dyDescent="0.3">
      <c r="A1909" t="s">
        <v>20</v>
      </c>
      <c r="B1909" t="s">
        <v>25</v>
      </c>
      <c r="C1909" t="str">
        <f>VLOOKUP(Table1[[#This Row],[customer_ID]],'Company Names'!A:B,2,0)</f>
        <v>Homenick - Tromp</v>
      </c>
      <c r="D1909">
        <v>7719614573</v>
      </c>
      <c r="E1909" s="1">
        <v>44109</v>
      </c>
      <c r="F1909" s="1">
        <v>44139</v>
      </c>
      <c r="G1909">
        <v>4397</v>
      </c>
      <c r="H1909">
        <v>0</v>
      </c>
      <c r="I1909" t="str">
        <f>IF(Table1[[#This Row],[disputed]]=1,"Yes","No")</f>
        <v>No</v>
      </c>
      <c r="J1909">
        <v>0</v>
      </c>
      <c r="K1909" t="str">
        <f>IF(Table1[[#This Row],[disputed]]=0, "no dispute", IF(Table1[[#This Row],[dispute_loss]]=0, "won","lost"))</f>
        <v>no dispute</v>
      </c>
      <c r="L1909" s="1">
        <v>44137</v>
      </c>
      <c r="M1909">
        <v>28</v>
      </c>
      <c r="N1909">
        <v>0</v>
      </c>
    </row>
    <row r="1910" spans="1:14" x14ac:dyDescent="0.3">
      <c r="A1910" t="s">
        <v>11</v>
      </c>
      <c r="B1910" t="s">
        <v>50</v>
      </c>
      <c r="C1910" t="str">
        <f>VLOOKUP(Table1[[#This Row],[customer_ID]],'Company Names'!A:B,2,0)</f>
        <v>Rutherford, McGlynn and Kling</v>
      </c>
      <c r="D1910">
        <v>7720415253</v>
      </c>
      <c r="E1910" s="1">
        <v>44184</v>
      </c>
      <c r="F1910" s="1">
        <v>44214</v>
      </c>
      <c r="G1910">
        <v>6608</v>
      </c>
      <c r="H1910">
        <v>0</v>
      </c>
      <c r="I1910" t="str">
        <f>IF(Table1[[#This Row],[disputed]]=1,"Yes","No")</f>
        <v>No</v>
      </c>
      <c r="J1910">
        <v>0</v>
      </c>
      <c r="K1910" t="str">
        <f>IF(Table1[[#This Row],[disputed]]=0, "no dispute", IF(Table1[[#This Row],[dispute_loss]]=0, "won","lost"))</f>
        <v>no dispute</v>
      </c>
      <c r="L1910" s="1">
        <v>44202</v>
      </c>
      <c r="M1910">
        <v>18</v>
      </c>
      <c r="N1910">
        <v>0</v>
      </c>
    </row>
    <row r="1911" spans="1:14" x14ac:dyDescent="0.3">
      <c r="A1911" t="s">
        <v>20</v>
      </c>
      <c r="B1911" t="s">
        <v>43</v>
      </c>
      <c r="C1911" t="str">
        <f>VLOOKUP(Table1[[#This Row],[customer_ID]],'Company Names'!A:B,2,0)</f>
        <v>Spinka, Bogisich and Pouros</v>
      </c>
      <c r="D1911">
        <v>7722226334</v>
      </c>
      <c r="E1911" s="1">
        <v>44357</v>
      </c>
      <c r="F1911" s="1">
        <v>44387</v>
      </c>
      <c r="G1911">
        <v>5155</v>
      </c>
      <c r="H1911">
        <v>0</v>
      </c>
      <c r="I1911" t="str">
        <f>IF(Table1[[#This Row],[disputed]]=1,"Yes","No")</f>
        <v>No</v>
      </c>
      <c r="J1911">
        <v>0</v>
      </c>
      <c r="K1911" t="str">
        <f>IF(Table1[[#This Row],[disputed]]=0, "no dispute", IF(Table1[[#This Row],[dispute_loss]]=0, "won","lost"))</f>
        <v>no dispute</v>
      </c>
      <c r="L1911" s="1">
        <v>44357</v>
      </c>
      <c r="M1911">
        <v>0</v>
      </c>
      <c r="N1911">
        <v>0</v>
      </c>
    </row>
    <row r="1912" spans="1:14" x14ac:dyDescent="0.3">
      <c r="A1912" t="s">
        <v>22</v>
      </c>
      <c r="B1912" t="s">
        <v>72</v>
      </c>
      <c r="C1912" t="str">
        <f>VLOOKUP(Table1[[#This Row],[customer_ID]],'Company Names'!A:B,2,0)</f>
        <v>Muller - Hickle</v>
      </c>
      <c r="D1912">
        <v>7736319597</v>
      </c>
      <c r="E1912" s="1">
        <v>44187</v>
      </c>
      <c r="F1912" s="1">
        <v>44217</v>
      </c>
      <c r="G1912">
        <v>5292</v>
      </c>
      <c r="H1912">
        <v>1</v>
      </c>
      <c r="I1912" t="str">
        <f>IF(Table1[[#This Row],[disputed]]=1,"Yes","No")</f>
        <v>Yes</v>
      </c>
      <c r="J1912">
        <v>0</v>
      </c>
      <c r="K1912" t="str">
        <f>IF(Table1[[#This Row],[disputed]]=0, "no dispute", IF(Table1[[#This Row],[dispute_loss]]=0, "won","lost"))</f>
        <v>won</v>
      </c>
      <c r="L1912" s="1">
        <v>44212</v>
      </c>
      <c r="M1912">
        <v>25</v>
      </c>
      <c r="N1912">
        <v>0</v>
      </c>
    </row>
    <row r="1913" spans="1:14" x14ac:dyDescent="0.3">
      <c r="A1913" t="s">
        <v>22</v>
      </c>
      <c r="B1913" t="s">
        <v>78</v>
      </c>
      <c r="C1913" t="str">
        <f>VLOOKUP(Table1[[#This Row],[customer_ID]],'Company Names'!A:B,2,0)</f>
        <v>Muller, Gaylord and Pollich</v>
      </c>
      <c r="D1913">
        <v>7740692207</v>
      </c>
      <c r="E1913" s="1">
        <v>43911</v>
      </c>
      <c r="F1913" s="1">
        <v>43941</v>
      </c>
      <c r="G1913">
        <v>6951</v>
      </c>
      <c r="H1913">
        <v>0</v>
      </c>
      <c r="I1913" t="str">
        <f>IF(Table1[[#This Row],[disputed]]=1,"Yes","No")</f>
        <v>No</v>
      </c>
      <c r="J1913">
        <v>0</v>
      </c>
      <c r="K1913" t="str">
        <f>IF(Table1[[#This Row],[disputed]]=0, "no dispute", IF(Table1[[#This Row],[dispute_loss]]=0, "won","lost"))</f>
        <v>no dispute</v>
      </c>
      <c r="L1913" s="1">
        <v>43941</v>
      </c>
      <c r="M1913">
        <v>30</v>
      </c>
      <c r="N1913">
        <v>0</v>
      </c>
    </row>
    <row r="1914" spans="1:14" x14ac:dyDescent="0.3">
      <c r="A1914" t="s">
        <v>11</v>
      </c>
      <c r="B1914" t="s">
        <v>110</v>
      </c>
      <c r="C1914" t="str">
        <f>VLOOKUP(Table1[[#This Row],[customer_ID]],'Company Names'!A:B,2,0)</f>
        <v>Hoppe, Rath and Stanton</v>
      </c>
      <c r="D1914">
        <v>7751899037</v>
      </c>
      <c r="E1914" s="1">
        <v>44292</v>
      </c>
      <c r="F1914" s="1">
        <v>44322</v>
      </c>
      <c r="G1914">
        <v>4777</v>
      </c>
      <c r="H1914">
        <v>0</v>
      </c>
      <c r="I1914" t="str">
        <f>IF(Table1[[#This Row],[disputed]]=1,"Yes","No")</f>
        <v>No</v>
      </c>
      <c r="J1914">
        <v>0</v>
      </c>
      <c r="K1914" t="str">
        <f>IF(Table1[[#This Row],[disputed]]=0, "no dispute", IF(Table1[[#This Row],[dispute_loss]]=0, "won","lost"))</f>
        <v>no dispute</v>
      </c>
      <c r="L1914" s="1">
        <v>44324</v>
      </c>
      <c r="M1914">
        <v>32</v>
      </c>
      <c r="N1914">
        <v>2</v>
      </c>
    </row>
    <row r="1915" spans="1:14" x14ac:dyDescent="0.3">
      <c r="A1915" t="s">
        <v>11</v>
      </c>
      <c r="B1915" t="s">
        <v>44</v>
      </c>
      <c r="C1915" t="str">
        <f>VLOOKUP(Table1[[#This Row],[customer_ID]],'Company Names'!A:B,2,0)</f>
        <v>Pacocha Inc</v>
      </c>
      <c r="D1915">
        <v>7753761369</v>
      </c>
      <c r="E1915" s="1">
        <v>44239</v>
      </c>
      <c r="F1915" s="1">
        <v>44269</v>
      </c>
      <c r="G1915">
        <v>7578</v>
      </c>
      <c r="H1915">
        <v>0</v>
      </c>
      <c r="I1915" t="str">
        <f>IF(Table1[[#This Row],[disputed]]=1,"Yes","No")</f>
        <v>No</v>
      </c>
      <c r="J1915">
        <v>0</v>
      </c>
      <c r="K1915" t="str">
        <f>IF(Table1[[#This Row],[disputed]]=0, "no dispute", IF(Table1[[#This Row],[dispute_loss]]=0, "won","lost"))</f>
        <v>no dispute</v>
      </c>
      <c r="L1915" s="1">
        <v>44253</v>
      </c>
      <c r="M1915">
        <v>14</v>
      </c>
      <c r="N1915">
        <v>0</v>
      </c>
    </row>
    <row r="1916" spans="1:14" x14ac:dyDescent="0.3">
      <c r="A1916" t="s">
        <v>20</v>
      </c>
      <c r="B1916" t="s">
        <v>80</v>
      </c>
      <c r="C1916" t="str">
        <f>VLOOKUP(Table1[[#This Row],[customer_ID]],'Company Names'!A:B,2,0)</f>
        <v>Larkin and Sons</v>
      </c>
      <c r="D1916">
        <v>7757363585</v>
      </c>
      <c r="E1916" s="1">
        <v>44339</v>
      </c>
      <c r="F1916" s="1">
        <v>44369</v>
      </c>
      <c r="G1916">
        <v>4412</v>
      </c>
      <c r="H1916">
        <v>0</v>
      </c>
      <c r="I1916" t="str">
        <f>IF(Table1[[#This Row],[disputed]]=1,"Yes","No")</f>
        <v>No</v>
      </c>
      <c r="J1916">
        <v>0</v>
      </c>
      <c r="K1916" t="str">
        <f>IF(Table1[[#This Row],[disputed]]=0, "no dispute", IF(Table1[[#This Row],[dispute_loss]]=0, "won","lost"))</f>
        <v>no dispute</v>
      </c>
      <c r="L1916" s="1">
        <v>44369</v>
      </c>
      <c r="M1916">
        <v>30</v>
      </c>
      <c r="N1916">
        <v>0</v>
      </c>
    </row>
    <row r="1917" spans="1:14" x14ac:dyDescent="0.3">
      <c r="A1917" t="s">
        <v>22</v>
      </c>
      <c r="B1917" t="s">
        <v>53</v>
      </c>
      <c r="C1917" t="str">
        <f>VLOOKUP(Table1[[#This Row],[customer_ID]],'Company Names'!A:B,2,0)</f>
        <v>Balistreri - Barrows</v>
      </c>
      <c r="D1917">
        <v>7762178946</v>
      </c>
      <c r="E1917" s="1">
        <v>44302</v>
      </c>
      <c r="F1917" s="1">
        <v>44332</v>
      </c>
      <c r="G1917">
        <v>5966</v>
      </c>
      <c r="H1917">
        <v>0</v>
      </c>
      <c r="I1917" t="str">
        <f>IF(Table1[[#This Row],[disputed]]=1,"Yes","No")</f>
        <v>No</v>
      </c>
      <c r="J1917">
        <v>0</v>
      </c>
      <c r="K1917" t="str">
        <f>IF(Table1[[#This Row],[disputed]]=0, "no dispute", IF(Table1[[#This Row],[dispute_loss]]=0, "won","lost"))</f>
        <v>no dispute</v>
      </c>
      <c r="L1917" s="1">
        <v>44328</v>
      </c>
      <c r="M1917">
        <v>26</v>
      </c>
      <c r="N1917">
        <v>0</v>
      </c>
    </row>
    <row r="1918" spans="1:14" x14ac:dyDescent="0.3">
      <c r="A1918" t="s">
        <v>20</v>
      </c>
      <c r="B1918" t="s">
        <v>109</v>
      </c>
      <c r="C1918" t="str">
        <f>VLOOKUP(Table1[[#This Row],[customer_ID]],'Company Names'!A:B,2,0)</f>
        <v>Wilderman Inc</v>
      </c>
      <c r="D1918">
        <v>7769806886</v>
      </c>
      <c r="E1918" s="1">
        <v>44375</v>
      </c>
      <c r="F1918" s="1">
        <v>44405</v>
      </c>
      <c r="G1918">
        <v>3813</v>
      </c>
      <c r="H1918">
        <v>0</v>
      </c>
      <c r="I1918" t="str">
        <f>IF(Table1[[#This Row],[disputed]]=1,"Yes","No")</f>
        <v>No</v>
      </c>
      <c r="J1918">
        <v>0</v>
      </c>
      <c r="K1918" t="str">
        <f>IF(Table1[[#This Row],[disputed]]=0, "no dispute", IF(Table1[[#This Row],[dispute_loss]]=0, "won","lost"))</f>
        <v>no dispute</v>
      </c>
      <c r="L1918" s="1">
        <v>44394</v>
      </c>
      <c r="M1918">
        <v>19</v>
      </c>
      <c r="N1918">
        <v>0</v>
      </c>
    </row>
    <row r="1919" spans="1:14" x14ac:dyDescent="0.3">
      <c r="A1919" t="s">
        <v>13</v>
      </c>
      <c r="B1919" t="s">
        <v>32</v>
      </c>
      <c r="C1919" t="str">
        <f>VLOOKUP(Table1[[#This Row],[customer_ID]],'Company Names'!A:B,2,0)</f>
        <v>Nolan Group</v>
      </c>
      <c r="D1919">
        <v>7786851730</v>
      </c>
      <c r="E1919" s="1">
        <v>43936</v>
      </c>
      <c r="F1919" s="1">
        <v>43966</v>
      </c>
      <c r="G1919">
        <v>5974</v>
      </c>
      <c r="H1919">
        <v>0</v>
      </c>
      <c r="I1919" t="str">
        <f>IF(Table1[[#This Row],[disputed]]=1,"Yes","No")</f>
        <v>No</v>
      </c>
      <c r="J1919">
        <v>0</v>
      </c>
      <c r="K1919" t="str">
        <f>IF(Table1[[#This Row],[disputed]]=0, "no dispute", IF(Table1[[#This Row],[dispute_loss]]=0, "won","lost"))</f>
        <v>no dispute</v>
      </c>
      <c r="L1919" s="1">
        <v>43959</v>
      </c>
      <c r="M1919">
        <v>23</v>
      </c>
      <c r="N1919">
        <v>0</v>
      </c>
    </row>
    <row r="1920" spans="1:14" x14ac:dyDescent="0.3">
      <c r="A1920" t="s">
        <v>13</v>
      </c>
      <c r="B1920" t="s">
        <v>106</v>
      </c>
      <c r="C1920" t="str">
        <f>VLOOKUP(Table1[[#This Row],[customer_ID]],'Company Names'!A:B,2,0)</f>
        <v>Leffler - Greenfelder</v>
      </c>
      <c r="D1920">
        <v>7787761526</v>
      </c>
      <c r="E1920" s="1">
        <v>43907</v>
      </c>
      <c r="F1920" s="1">
        <v>43937</v>
      </c>
      <c r="G1920">
        <v>6433</v>
      </c>
      <c r="H1920">
        <v>0</v>
      </c>
      <c r="I1920" t="str">
        <f>IF(Table1[[#This Row],[disputed]]=1,"Yes","No")</f>
        <v>No</v>
      </c>
      <c r="J1920">
        <v>0</v>
      </c>
      <c r="K1920" t="str">
        <f>IF(Table1[[#This Row],[disputed]]=0, "no dispute", IF(Table1[[#This Row],[dispute_loss]]=0, "won","lost"))</f>
        <v>no dispute</v>
      </c>
      <c r="L1920" s="1">
        <v>43941</v>
      </c>
      <c r="M1920">
        <v>34</v>
      </c>
      <c r="N1920">
        <v>4</v>
      </c>
    </row>
    <row r="1921" spans="1:14" x14ac:dyDescent="0.3">
      <c r="A1921" t="s">
        <v>11</v>
      </c>
      <c r="B1921" t="s">
        <v>39</v>
      </c>
      <c r="C1921" t="str">
        <f>VLOOKUP(Table1[[#This Row],[customer_ID]],'Company Names'!A:B,2,0)</f>
        <v>Schmitt Inc</v>
      </c>
      <c r="D1921">
        <v>7788984844</v>
      </c>
      <c r="E1921" s="1">
        <v>44158</v>
      </c>
      <c r="F1921" s="1">
        <v>44188</v>
      </c>
      <c r="G1921">
        <v>6800</v>
      </c>
      <c r="H1921">
        <v>0</v>
      </c>
      <c r="I1921" t="str">
        <f>IF(Table1[[#This Row],[disputed]]=1,"Yes","No")</f>
        <v>No</v>
      </c>
      <c r="J1921">
        <v>0</v>
      </c>
      <c r="K1921" t="str">
        <f>IF(Table1[[#This Row],[disputed]]=0, "no dispute", IF(Table1[[#This Row],[dispute_loss]]=0, "won","lost"))</f>
        <v>no dispute</v>
      </c>
      <c r="L1921" s="1">
        <v>44181</v>
      </c>
      <c r="M1921">
        <v>23</v>
      </c>
      <c r="N1921">
        <v>0</v>
      </c>
    </row>
    <row r="1922" spans="1:14" x14ac:dyDescent="0.3">
      <c r="A1922" t="s">
        <v>11</v>
      </c>
      <c r="B1922" t="s">
        <v>55</v>
      </c>
      <c r="C1922" t="str">
        <f>VLOOKUP(Table1[[#This Row],[customer_ID]],'Company Names'!A:B,2,0)</f>
        <v>Gleichner - Turner</v>
      </c>
      <c r="D1922">
        <v>7790893341</v>
      </c>
      <c r="E1922" s="1">
        <v>43974</v>
      </c>
      <c r="F1922" s="1">
        <v>44004</v>
      </c>
      <c r="G1922">
        <v>7959</v>
      </c>
      <c r="H1922">
        <v>0</v>
      </c>
      <c r="I1922" t="str">
        <f>IF(Table1[[#This Row],[disputed]]=1,"Yes","No")</f>
        <v>No</v>
      </c>
      <c r="J1922">
        <v>0</v>
      </c>
      <c r="K1922" t="str">
        <f>IF(Table1[[#This Row],[disputed]]=0, "no dispute", IF(Table1[[#This Row],[dispute_loss]]=0, "won","lost"))</f>
        <v>no dispute</v>
      </c>
      <c r="L1922" s="1">
        <v>44017</v>
      </c>
      <c r="M1922">
        <v>43</v>
      </c>
      <c r="N1922">
        <v>13</v>
      </c>
    </row>
    <row r="1923" spans="1:14" x14ac:dyDescent="0.3">
      <c r="A1923" t="s">
        <v>13</v>
      </c>
      <c r="B1923" t="s">
        <v>32</v>
      </c>
      <c r="C1923" t="str">
        <f>VLOOKUP(Table1[[#This Row],[customer_ID]],'Company Names'!A:B,2,0)</f>
        <v>Nolan Group</v>
      </c>
      <c r="D1923">
        <v>9784423697</v>
      </c>
      <c r="E1923" s="1">
        <v>44356</v>
      </c>
      <c r="F1923" s="1">
        <v>44386</v>
      </c>
      <c r="G1923">
        <v>8779</v>
      </c>
      <c r="H1923">
        <v>1</v>
      </c>
      <c r="I1923" t="str">
        <f>IF(Table1[[#This Row],[disputed]]=1,"Yes","No")</f>
        <v>Yes</v>
      </c>
      <c r="J1923">
        <v>0</v>
      </c>
      <c r="K1923" t="str">
        <f>IF(Table1[[#This Row],[disputed]]=0, "no dispute", IF(Table1[[#This Row],[dispute_loss]]=0, "won","lost"))</f>
        <v>won</v>
      </c>
      <c r="L1923" s="1">
        <v>44395</v>
      </c>
      <c r="M1923">
        <v>39</v>
      </c>
      <c r="N1923">
        <v>9</v>
      </c>
    </row>
    <row r="1924" spans="1:14" x14ac:dyDescent="0.3">
      <c r="A1924" t="s">
        <v>20</v>
      </c>
      <c r="B1924" t="s">
        <v>90</v>
      </c>
      <c r="C1924" t="str">
        <f>VLOOKUP(Table1[[#This Row],[customer_ID]],'Company Names'!A:B,2,0)</f>
        <v>Bosco and Sons</v>
      </c>
      <c r="D1924">
        <v>7793237120</v>
      </c>
      <c r="E1924" s="1">
        <v>44143</v>
      </c>
      <c r="F1924" s="1">
        <v>44173</v>
      </c>
      <c r="G1924">
        <v>1144</v>
      </c>
      <c r="H1924">
        <v>1</v>
      </c>
      <c r="I1924" t="str">
        <f>IF(Table1[[#This Row],[disputed]]=1,"Yes","No")</f>
        <v>Yes</v>
      </c>
      <c r="J1924">
        <v>0</v>
      </c>
      <c r="K1924" t="str">
        <f>IF(Table1[[#This Row],[disputed]]=0, "no dispute", IF(Table1[[#This Row],[dispute_loss]]=0, "won","lost"))</f>
        <v>won</v>
      </c>
      <c r="L1924" s="1">
        <v>44197</v>
      </c>
      <c r="M1924">
        <v>54</v>
      </c>
      <c r="N1924">
        <v>24</v>
      </c>
    </row>
    <row r="1925" spans="1:14" x14ac:dyDescent="0.3">
      <c r="A1925" t="s">
        <v>20</v>
      </c>
      <c r="B1925" t="s">
        <v>102</v>
      </c>
      <c r="C1925" t="str">
        <f>VLOOKUP(Table1[[#This Row],[customer_ID]],'Company Names'!A:B,2,0)</f>
        <v>Bogisich, Gorczany and Gislason</v>
      </c>
      <c r="D1925">
        <v>7795526633</v>
      </c>
      <c r="E1925" s="1">
        <v>44292</v>
      </c>
      <c r="F1925" s="1">
        <v>44322</v>
      </c>
      <c r="G1925">
        <v>2795</v>
      </c>
      <c r="H1925">
        <v>0</v>
      </c>
      <c r="I1925" t="str">
        <f>IF(Table1[[#This Row],[disputed]]=1,"Yes","No")</f>
        <v>No</v>
      </c>
      <c r="J1925">
        <v>0</v>
      </c>
      <c r="K1925" t="str">
        <f>IF(Table1[[#This Row],[disputed]]=0, "no dispute", IF(Table1[[#This Row],[dispute_loss]]=0, "won","lost"))</f>
        <v>no dispute</v>
      </c>
      <c r="L1925" s="1">
        <v>44314</v>
      </c>
      <c r="M1925">
        <v>22</v>
      </c>
      <c r="N1925">
        <v>0</v>
      </c>
    </row>
    <row r="1926" spans="1:14" x14ac:dyDescent="0.3">
      <c r="A1926" t="s">
        <v>13</v>
      </c>
      <c r="B1926" t="s">
        <v>27</v>
      </c>
      <c r="C1926" t="str">
        <f>VLOOKUP(Table1[[#This Row],[customer_ID]],'Company Names'!A:B,2,0)</f>
        <v>Ryan Inc</v>
      </c>
      <c r="D1926">
        <v>7802365347</v>
      </c>
      <c r="E1926" s="1">
        <v>43930</v>
      </c>
      <c r="F1926" s="1">
        <v>43960</v>
      </c>
      <c r="G1926">
        <v>6980</v>
      </c>
      <c r="H1926">
        <v>0</v>
      </c>
      <c r="I1926" t="str">
        <f>IF(Table1[[#This Row],[disputed]]=1,"Yes","No")</f>
        <v>No</v>
      </c>
      <c r="J1926">
        <v>0</v>
      </c>
      <c r="K1926" t="str">
        <f>IF(Table1[[#This Row],[disputed]]=0, "no dispute", IF(Table1[[#This Row],[dispute_loss]]=0, "won","lost"))</f>
        <v>no dispute</v>
      </c>
      <c r="L1926" s="1">
        <v>43944</v>
      </c>
      <c r="M1926">
        <v>14</v>
      </c>
      <c r="N1926">
        <v>0</v>
      </c>
    </row>
    <row r="1927" spans="1:14" x14ac:dyDescent="0.3">
      <c r="A1927" t="s">
        <v>11</v>
      </c>
      <c r="B1927" t="s">
        <v>64</v>
      </c>
      <c r="C1927" t="str">
        <f>VLOOKUP(Table1[[#This Row],[customer_ID]],'Company Names'!A:B,2,0)</f>
        <v>Weber - Lindgren</v>
      </c>
      <c r="D1927">
        <v>7807904455</v>
      </c>
      <c r="E1927" s="1">
        <v>44409</v>
      </c>
      <c r="F1927" s="1">
        <v>44439</v>
      </c>
      <c r="G1927">
        <v>6419</v>
      </c>
      <c r="H1927">
        <v>1</v>
      </c>
      <c r="I1927" t="str">
        <f>IF(Table1[[#This Row],[disputed]]=1,"Yes","No")</f>
        <v>Yes</v>
      </c>
      <c r="J1927">
        <v>0</v>
      </c>
      <c r="K1927" t="str">
        <f>IF(Table1[[#This Row],[disputed]]=0, "no dispute", IF(Table1[[#This Row],[dispute_loss]]=0, "won","lost"))</f>
        <v>won</v>
      </c>
      <c r="L1927" s="1">
        <v>44434</v>
      </c>
      <c r="M1927">
        <v>25</v>
      </c>
      <c r="N1927">
        <v>0</v>
      </c>
    </row>
    <row r="1928" spans="1:14" x14ac:dyDescent="0.3">
      <c r="A1928" t="s">
        <v>22</v>
      </c>
      <c r="B1928" t="s">
        <v>24</v>
      </c>
      <c r="C1928" t="str">
        <f>VLOOKUP(Table1[[#This Row],[customer_ID]],'Company Names'!A:B,2,0)</f>
        <v>Turcotte, Wolff and Lynch</v>
      </c>
      <c r="D1928">
        <v>7809215596</v>
      </c>
      <c r="E1928" s="1">
        <v>44192</v>
      </c>
      <c r="F1928" s="1">
        <v>44222</v>
      </c>
      <c r="G1928">
        <v>7185</v>
      </c>
      <c r="H1928">
        <v>0</v>
      </c>
      <c r="I1928" t="str">
        <f>IF(Table1[[#This Row],[disputed]]=1,"Yes","No")</f>
        <v>No</v>
      </c>
      <c r="J1928">
        <v>0</v>
      </c>
      <c r="K1928" t="str">
        <f>IF(Table1[[#This Row],[disputed]]=0, "no dispute", IF(Table1[[#This Row],[dispute_loss]]=0, "won","lost"))</f>
        <v>no dispute</v>
      </c>
      <c r="L1928" s="1">
        <v>44228</v>
      </c>
      <c r="M1928">
        <v>36</v>
      </c>
      <c r="N1928">
        <v>6</v>
      </c>
    </row>
    <row r="1929" spans="1:14" x14ac:dyDescent="0.3">
      <c r="A1929" t="s">
        <v>11</v>
      </c>
      <c r="B1929" t="s">
        <v>15</v>
      </c>
      <c r="C1929" t="str">
        <f>VLOOKUP(Table1[[#This Row],[customer_ID]],'Company Names'!A:B,2,0)</f>
        <v>Spencer - Purdy</v>
      </c>
      <c r="D1929">
        <v>7821939794</v>
      </c>
      <c r="E1929" s="1">
        <v>43874</v>
      </c>
      <c r="F1929" s="1">
        <v>43904</v>
      </c>
      <c r="G1929">
        <v>7045</v>
      </c>
      <c r="H1929">
        <v>0</v>
      </c>
      <c r="I1929" t="str">
        <f>IF(Table1[[#This Row],[disputed]]=1,"Yes","No")</f>
        <v>No</v>
      </c>
      <c r="J1929">
        <v>0</v>
      </c>
      <c r="K1929" t="str">
        <f>IF(Table1[[#This Row],[disputed]]=0, "no dispute", IF(Table1[[#This Row],[dispute_loss]]=0, "won","lost"))</f>
        <v>no dispute</v>
      </c>
      <c r="L1929" s="1">
        <v>43878</v>
      </c>
      <c r="M1929">
        <v>4</v>
      </c>
      <c r="N1929">
        <v>0</v>
      </c>
    </row>
    <row r="1930" spans="1:14" x14ac:dyDescent="0.3">
      <c r="A1930" t="s">
        <v>20</v>
      </c>
      <c r="B1930" t="s">
        <v>108</v>
      </c>
      <c r="C1930" t="str">
        <f>VLOOKUP(Table1[[#This Row],[customer_ID]],'Company Names'!A:B,2,0)</f>
        <v>Bashirian, Johnston and Barrows</v>
      </c>
      <c r="D1930">
        <v>7829407127</v>
      </c>
      <c r="E1930" s="1">
        <v>44079</v>
      </c>
      <c r="F1930" s="1">
        <v>44109</v>
      </c>
      <c r="G1930">
        <v>6146</v>
      </c>
      <c r="H1930">
        <v>0</v>
      </c>
      <c r="I1930" t="str">
        <f>IF(Table1[[#This Row],[disputed]]=1,"Yes","No")</f>
        <v>No</v>
      </c>
      <c r="J1930">
        <v>0</v>
      </c>
      <c r="K1930" t="str">
        <f>IF(Table1[[#This Row],[disputed]]=0, "no dispute", IF(Table1[[#This Row],[dispute_loss]]=0, "won","lost"))</f>
        <v>no dispute</v>
      </c>
      <c r="L1930" s="1">
        <v>44107</v>
      </c>
      <c r="M1930">
        <v>28</v>
      </c>
      <c r="N1930">
        <v>0</v>
      </c>
    </row>
    <row r="1931" spans="1:14" x14ac:dyDescent="0.3">
      <c r="A1931" t="s">
        <v>22</v>
      </c>
      <c r="B1931" t="s">
        <v>96</v>
      </c>
      <c r="C1931" t="str">
        <f>VLOOKUP(Table1[[#This Row],[customer_ID]],'Company Names'!A:B,2,0)</f>
        <v>Schuppe Inc</v>
      </c>
      <c r="D1931">
        <v>7830094350</v>
      </c>
      <c r="E1931" s="1">
        <v>44460</v>
      </c>
      <c r="F1931" s="1">
        <v>44490</v>
      </c>
      <c r="G1931">
        <v>4217</v>
      </c>
      <c r="H1931">
        <v>0</v>
      </c>
      <c r="I1931" t="str">
        <f>IF(Table1[[#This Row],[disputed]]=1,"Yes","No")</f>
        <v>No</v>
      </c>
      <c r="J1931">
        <v>0</v>
      </c>
      <c r="K1931" t="str">
        <f>IF(Table1[[#This Row],[disputed]]=0, "no dispute", IF(Table1[[#This Row],[dispute_loss]]=0, "won","lost"))</f>
        <v>no dispute</v>
      </c>
      <c r="L1931" s="1">
        <v>44483</v>
      </c>
      <c r="M1931">
        <v>23</v>
      </c>
      <c r="N1931">
        <v>0</v>
      </c>
    </row>
    <row r="1932" spans="1:14" x14ac:dyDescent="0.3">
      <c r="A1932" t="s">
        <v>17</v>
      </c>
      <c r="B1932" t="s">
        <v>101</v>
      </c>
      <c r="C1932" t="str">
        <f>VLOOKUP(Table1[[#This Row],[customer_ID]],'Company Names'!A:B,2,0)</f>
        <v>Daugherty LLC</v>
      </c>
      <c r="D1932">
        <v>7832843148</v>
      </c>
      <c r="E1932" s="1">
        <v>43996</v>
      </c>
      <c r="F1932" s="1">
        <v>44026</v>
      </c>
      <c r="G1932">
        <v>7867</v>
      </c>
      <c r="H1932">
        <v>1</v>
      </c>
      <c r="I1932" t="str">
        <f>IF(Table1[[#This Row],[disputed]]=1,"Yes","No")</f>
        <v>Yes</v>
      </c>
      <c r="J1932">
        <v>0</v>
      </c>
      <c r="K1932" t="str">
        <f>IF(Table1[[#This Row],[disputed]]=0, "no dispute", IF(Table1[[#This Row],[dispute_loss]]=0, "won","lost"))</f>
        <v>won</v>
      </c>
      <c r="L1932" s="1">
        <v>44050</v>
      </c>
      <c r="M1932">
        <v>54</v>
      </c>
      <c r="N1932">
        <v>24</v>
      </c>
    </row>
    <row r="1933" spans="1:14" x14ac:dyDescent="0.3">
      <c r="A1933" t="s">
        <v>22</v>
      </c>
      <c r="B1933" t="s">
        <v>24</v>
      </c>
      <c r="C1933" t="str">
        <f>VLOOKUP(Table1[[#This Row],[customer_ID]],'Company Names'!A:B,2,0)</f>
        <v>Turcotte, Wolff and Lynch</v>
      </c>
      <c r="D1933">
        <v>7832966824</v>
      </c>
      <c r="E1933" s="1">
        <v>43871</v>
      </c>
      <c r="F1933" s="1">
        <v>43901</v>
      </c>
      <c r="G1933">
        <v>6454</v>
      </c>
      <c r="H1933">
        <v>0</v>
      </c>
      <c r="I1933" t="str">
        <f>IF(Table1[[#This Row],[disputed]]=1,"Yes","No")</f>
        <v>No</v>
      </c>
      <c r="J1933">
        <v>0</v>
      </c>
      <c r="K1933" t="str">
        <f>IF(Table1[[#This Row],[disputed]]=0, "no dispute", IF(Table1[[#This Row],[dispute_loss]]=0, "won","lost"))</f>
        <v>no dispute</v>
      </c>
      <c r="L1933" s="1">
        <v>43912</v>
      </c>
      <c r="M1933">
        <v>41</v>
      </c>
      <c r="N1933">
        <v>11</v>
      </c>
    </row>
    <row r="1934" spans="1:14" x14ac:dyDescent="0.3">
      <c r="A1934" t="s">
        <v>17</v>
      </c>
      <c r="B1934" t="s">
        <v>19</v>
      </c>
      <c r="C1934" t="str">
        <f>VLOOKUP(Table1[[#This Row],[customer_ID]],'Company Names'!A:B,2,0)</f>
        <v>Schinner Inc</v>
      </c>
      <c r="D1934">
        <v>7837870930</v>
      </c>
      <c r="E1934" s="1">
        <v>44095</v>
      </c>
      <c r="F1934" s="1">
        <v>44125</v>
      </c>
      <c r="G1934">
        <v>7369</v>
      </c>
      <c r="H1934">
        <v>1</v>
      </c>
      <c r="I1934" t="str">
        <f>IF(Table1[[#This Row],[disputed]]=1,"Yes","No")</f>
        <v>Yes</v>
      </c>
      <c r="J1934">
        <v>0</v>
      </c>
      <c r="K1934" t="str">
        <f>IF(Table1[[#This Row],[disputed]]=0, "no dispute", IF(Table1[[#This Row],[dispute_loss]]=0, "won","lost"))</f>
        <v>won</v>
      </c>
      <c r="L1934" s="1">
        <v>44142</v>
      </c>
      <c r="M1934">
        <v>47</v>
      </c>
      <c r="N1934">
        <v>17</v>
      </c>
    </row>
    <row r="1935" spans="1:14" x14ac:dyDescent="0.3">
      <c r="A1935" t="s">
        <v>20</v>
      </c>
      <c r="B1935" t="s">
        <v>21</v>
      </c>
      <c r="C1935" t="str">
        <f>VLOOKUP(Table1[[#This Row],[customer_ID]],'Company Names'!A:B,2,0)</f>
        <v>Turner and Sons</v>
      </c>
      <c r="D1935">
        <v>7838596678</v>
      </c>
      <c r="E1935" s="1">
        <v>44427</v>
      </c>
      <c r="F1935" s="1">
        <v>44457</v>
      </c>
      <c r="G1935">
        <v>3626</v>
      </c>
      <c r="H1935">
        <v>0</v>
      </c>
      <c r="I1935" t="str">
        <f>IF(Table1[[#This Row],[disputed]]=1,"Yes","No")</f>
        <v>No</v>
      </c>
      <c r="J1935">
        <v>0</v>
      </c>
      <c r="K1935" t="str">
        <f>IF(Table1[[#This Row],[disputed]]=0, "no dispute", IF(Table1[[#This Row],[dispute_loss]]=0, "won","lost"))</f>
        <v>no dispute</v>
      </c>
      <c r="L1935" s="1">
        <v>44464</v>
      </c>
      <c r="M1935">
        <v>37</v>
      </c>
      <c r="N1935">
        <v>7</v>
      </c>
    </row>
    <row r="1936" spans="1:14" x14ac:dyDescent="0.3">
      <c r="A1936" t="s">
        <v>22</v>
      </c>
      <c r="B1936" t="s">
        <v>88</v>
      </c>
      <c r="C1936" t="str">
        <f>VLOOKUP(Table1[[#This Row],[customer_ID]],'Company Names'!A:B,2,0)</f>
        <v>Rohan - Carroll</v>
      </c>
      <c r="D1936">
        <v>7839294116</v>
      </c>
      <c r="E1936" s="1">
        <v>43839</v>
      </c>
      <c r="F1936" s="1">
        <v>43869</v>
      </c>
      <c r="G1936">
        <v>4022</v>
      </c>
      <c r="H1936">
        <v>0</v>
      </c>
      <c r="I1936" t="str">
        <f>IF(Table1[[#This Row],[disputed]]=1,"Yes","No")</f>
        <v>No</v>
      </c>
      <c r="J1936">
        <v>0</v>
      </c>
      <c r="K1936" t="str">
        <f>IF(Table1[[#This Row],[disputed]]=0, "no dispute", IF(Table1[[#This Row],[dispute_loss]]=0, "won","lost"))</f>
        <v>no dispute</v>
      </c>
      <c r="L1936" s="1">
        <v>43874</v>
      </c>
      <c r="M1936">
        <v>35</v>
      </c>
      <c r="N1936">
        <v>5</v>
      </c>
    </row>
    <row r="1937" spans="1:14" x14ac:dyDescent="0.3">
      <c r="A1937" t="s">
        <v>11</v>
      </c>
      <c r="B1937" t="s">
        <v>57</v>
      </c>
      <c r="C1937" t="str">
        <f>VLOOKUP(Table1[[#This Row],[customer_ID]],'Company Names'!A:B,2,0)</f>
        <v>Koch LLC</v>
      </c>
      <c r="D1937">
        <v>7845388340</v>
      </c>
      <c r="E1937" s="1">
        <v>44310</v>
      </c>
      <c r="F1937" s="1">
        <v>44340</v>
      </c>
      <c r="G1937">
        <v>3925</v>
      </c>
      <c r="H1937">
        <v>0</v>
      </c>
      <c r="I1937" t="str">
        <f>IF(Table1[[#This Row],[disputed]]=1,"Yes","No")</f>
        <v>No</v>
      </c>
      <c r="J1937">
        <v>0</v>
      </c>
      <c r="K1937" t="str">
        <f>IF(Table1[[#This Row],[disputed]]=0, "no dispute", IF(Table1[[#This Row],[dispute_loss]]=0, "won","lost"))</f>
        <v>no dispute</v>
      </c>
      <c r="L1937" s="1">
        <v>44344</v>
      </c>
      <c r="M1937">
        <v>34</v>
      </c>
      <c r="N1937">
        <v>4</v>
      </c>
    </row>
    <row r="1938" spans="1:14" x14ac:dyDescent="0.3">
      <c r="A1938" t="s">
        <v>11</v>
      </c>
      <c r="B1938" t="s">
        <v>94</v>
      </c>
      <c r="C1938" t="str">
        <f>VLOOKUP(Table1[[#This Row],[customer_ID]],'Company Names'!A:B,2,0)</f>
        <v>Schimmel, Kuhlman and Kassulke</v>
      </c>
      <c r="D1938">
        <v>7851279717</v>
      </c>
      <c r="E1938" s="1">
        <v>44484</v>
      </c>
      <c r="F1938" s="1">
        <v>44514</v>
      </c>
      <c r="G1938">
        <v>6129</v>
      </c>
      <c r="H1938">
        <v>0</v>
      </c>
      <c r="I1938" t="str">
        <f>IF(Table1[[#This Row],[disputed]]=1,"Yes","No")</f>
        <v>No</v>
      </c>
      <c r="J1938">
        <v>0</v>
      </c>
      <c r="K1938" t="str">
        <f>IF(Table1[[#This Row],[disputed]]=0, "no dispute", IF(Table1[[#This Row],[dispute_loss]]=0, "won","lost"))</f>
        <v>no dispute</v>
      </c>
      <c r="L1938" s="1">
        <v>44506</v>
      </c>
      <c r="M1938">
        <v>22</v>
      </c>
      <c r="N1938">
        <v>0</v>
      </c>
    </row>
    <row r="1939" spans="1:14" x14ac:dyDescent="0.3">
      <c r="A1939" t="s">
        <v>20</v>
      </c>
      <c r="B1939" t="s">
        <v>21</v>
      </c>
      <c r="C1939" t="str">
        <f>VLOOKUP(Table1[[#This Row],[customer_ID]],'Company Names'!A:B,2,0)</f>
        <v>Turner and Sons</v>
      </c>
      <c r="D1939">
        <v>7854660723</v>
      </c>
      <c r="E1939" s="1">
        <v>44295</v>
      </c>
      <c r="F1939" s="1">
        <v>44325</v>
      </c>
      <c r="G1939">
        <v>8460</v>
      </c>
      <c r="H1939">
        <v>0</v>
      </c>
      <c r="I1939" t="str">
        <f>IF(Table1[[#This Row],[disputed]]=1,"Yes","No")</f>
        <v>No</v>
      </c>
      <c r="J1939">
        <v>0</v>
      </c>
      <c r="K1939" t="str">
        <f>IF(Table1[[#This Row],[disputed]]=0, "no dispute", IF(Table1[[#This Row],[dispute_loss]]=0, "won","lost"))</f>
        <v>no dispute</v>
      </c>
      <c r="L1939" s="1">
        <v>44332</v>
      </c>
      <c r="M1939">
        <v>37</v>
      </c>
      <c r="N1939">
        <v>7</v>
      </c>
    </row>
    <row r="1940" spans="1:14" x14ac:dyDescent="0.3">
      <c r="A1940" t="s">
        <v>13</v>
      </c>
      <c r="B1940" t="s">
        <v>51</v>
      </c>
      <c r="C1940" t="str">
        <f>VLOOKUP(Table1[[#This Row],[customer_ID]],'Company Names'!A:B,2,0)</f>
        <v>Kilback Inc</v>
      </c>
      <c r="D1940">
        <v>7859471043</v>
      </c>
      <c r="E1940" s="1">
        <v>44036</v>
      </c>
      <c r="F1940" s="1">
        <v>44066</v>
      </c>
      <c r="G1940">
        <v>7939</v>
      </c>
      <c r="H1940">
        <v>0</v>
      </c>
      <c r="I1940" t="str">
        <f>IF(Table1[[#This Row],[disputed]]=1,"Yes","No")</f>
        <v>No</v>
      </c>
      <c r="J1940">
        <v>0</v>
      </c>
      <c r="K1940" t="str">
        <f>IF(Table1[[#This Row],[disputed]]=0, "no dispute", IF(Table1[[#This Row],[dispute_loss]]=0, "won","lost"))</f>
        <v>no dispute</v>
      </c>
      <c r="L1940" s="1">
        <v>44075</v>
      </c>
      <c r="M1940">
        <v>39</v>
      </c>
      <c r="N1940">
        <v>9</v>
      </c>
    </row>
    <row r="1941" spans="1:14" x14ac:dyDescent="0.3">
      <c r="A1941" t="s">
        <v>11</v>
      </c>
      <c r="B1941" t="s">
        <v>105</v>
      </c>
      <c r="C1941" t="str">
        <f>VLOOKUP(Table1[[#This Row],[customer_ID]],'Company Names'!A:B,2,0)</f>
        <v>Terry - Johns</v>
      </c>
      <c r="D1941">
        <v>7861925284</v>
      </c>
      <c r="E1941" s="1">
        <v>44338</v>
      </c>
      <c r="F1941" s="1">
        <v>44368</v>
      </c>
      <c r="G1941">
        <v>4937</v>
      </c>
      <c r="H1941">
        <v>0</v>
      </c>
      <c r="I1941" t="str">
        <f>IF(Table1[[#This Row],[disputed]]=1,"Yes","No")</f>
        <v>No</v>
      </c>
      <c r="J1941">
        <v>0</v>
      </c>
      <c r="K1941" t="str">
        <f>IF(Table1[[#This Row],[disputed]]=0, "no dispute", IF(Table1[[#This Row],[dispute_loss]]=0, "won","lost"))</f>
        <v>no dispute</v>
      </c>
      <c r="L1941" s="1">
        <v>44379</v>
      </c>
      <c r="M1941">
        <v>41</v>
      </c>
      <c r="N1941">
        <v>11</v>
      </c>
    </row>
    <row r="1942" spans="1:14" x14ac:dyDescent="0.3">
      <c r="A1942" t="s">
        <v>11</v>
      </c>
      <c r="B1942" t="s">
        <v>54</v>
      </c>
      <c r="C1942" t="str">
        <f>VLOOKUP(Table1[[#This Row],[customer_ID]],'Company Names'!A:B,2,0)</f>
        <v>Emmerich - Swift</v>
      </c>
      <c r="D1942">
        <v>7862469216</v>
      </c>
      <c r="E1942" s="1">
        <v>44153</v>
      </c>
      <c r="F1942" s="1">
        <v>44183</v>
      </c>
      <c r="G1942">
        <v>5602</v>
      </c>
      <c r="H1942">
        <v>0</v>
      </c>
      <c r="I1942" t="str">
        <f>IF(Table1[[#This Row],[disputed]]=1,"Yes","No")</f>
        <v>No</v>
      </c>
      <c r="J1942">
        <v>0</v>
      </c>
      <c r="K1942" t="str">
        <f>IF(Table1[[#This Row],[disputed]]=0, "no dispute", IF(Table1[[#This Row],[dispute_loss]]=0, "won","lost"))</f>
        <v>no dispute</v>
      </c>
      <c r="L1942" s="1">
        <v>44175</v>
      </c>
      <c r="M1942">
        <v>22</v>
      </c>
      <c r="N1942">
        <v>0</v>
      </c>
    </row>
    <row r="1943" spans="1:14" x14ac:dyDescent="0.3">
      <c r="A1943" t="s">
        <v>13</v>
      </c>
      <c r="B1943" t="s">
        <v>27</v>
      </c>
      <c r="C1943" t="str">
        <f>VLOOKUP(Table1[[#This Row],[customer_ID]],'Company Names'!A:B,2,0)</f>
        <v>Ryan Inc</v>
      </c>
      <c r="D1943">
        <v>7864694123</v>
      </c>
      <c r="E1943" s="1">
        <v>44042</v>
      </c>
      <c r="F1943" s="1">
        <v>44072</v>
      </c>
      <c r="G1943">
        <v>6780</v>
      </c>
      <c r="H1943">
        <v>0</v>
      </c>
      <c r="I1943" t="str">
        <f>IF(Table1[[#This Row],[disputed]]=1,"Yes","No")</f>
        <v>No</v>
      </c>
      <c r="J1943">
        <v>0</v>
      </c>
      <c r="K1943" t="str">
        <f>IF(Table1[[#This Row],[disputed]]=0, "no dispute", IF(Table1[[#This Row],[dispute_loss]]=0, "won","lost"))</f>
        <v>no dispute</v>
      </c>
      <c r="L1943" s="1">
        <v>44058</v>
      </c>
      <c r="M1943">
        <v>16</v>
      </c>
      <c r="N1943">
        <v>0</v>
      </c>
    </row>
    <row r="1944" spans="1:14" x14ac:dyDescent="0.3">
      <c r="A1944" t="s">
        <v>11</v>
      </c>
      <c r="B1944" t="s">
        <v>64</v>
      </c>
      <c r="C1944" t="str">
        <f>VLOOKUP(Table1[[#This Row],[customer_ID]],'Company Names'!A:B,2,0)</f>
        <v>Weber - Lindgren</v>
      </c>
      <c r="D1944">
        <v>7866551143</v>
      </c>
      <c r="E1944" s="1">
        <v>43878</v>
      </c>
      <c r="F1944" s="1">
        <v>43908</v>
      </c>
      <c r="G1944">
        <v>5107</v>
      </c>
      <c r="H1944">
        <v>0</v>
      </c>
      <c r="I1944" t="str">
        <f>IF(Table1[[#This Row],[disputed]]=1,"Yes","No")</f>
        <v>No</v>
      </c>
      <c r="J1944">
        <v>0</v>
      </c>
      <c r="K1944" t="str">
        <f>IF(Table1[[#This Row],[disputed]]=0, "no dispute", IF(Table1[[#This Row],[dispute_loss]]=0, "won","lost"))</f>
        <v>no dispute</v>
      </c>
      <c r="L1944" s="1">
        <v>43901</v>
      </c>
      <c r="M1944">
        <v>23</v>
      </c>
      <c r="N1944">
        <v>0</v>
      </c>
    </row>
    <row r="1945" spans="1:14" x14ac:dyDescent="0.3">
      <c r="A1945" t="s">
        <v>13</v>
      </c>
      <c r="B1945" t="s">
        <v>71</v>
      </c>
      <c r="C1945" t="str">
        <f>VLOOKUP(Table1[[#This Row],[customer_ID]],'Company Names'!A:B,2,0)</f>
        <v>Murphy Inc</v>
      </c>
      <c r="D1945">
        <v>7867299622</v>
      </c>
      <c r="E1945" s="1">
        <v>43851</v>
      </c>
      <c r="F1945" s="1">
        <v>43881</v>
      </c>
      <c r="G1945">
        <v>7206</v>
      </c>
      <c r="H1945">
        <v>0</v>
      </c>
      <c r="I1945" t="str">
        <f>IF(Table1[[#This Row],[disputed]]=1,"Yes","No")</f>
        <v>No</v>
      </c>
      <c r="J1945">
        <v>0</v>
      </c>
      <c r="K1945" t="str">
        <f>IF(Table1[[#This Row],[disputed]]=0, "no dispute", IF(Table1[[#This Row],[dispute_loss]]=0, "won","lost"))</f>
        <v>no dispute</v>
      </c>
      <c r="L1945" s="1">
        <v>43861</v>
      </c>
      <c r="M1945">
        <v>10</v>
      </c>
      <c r="N1945">
        <v>0</v>
      </c>
    </row>
    <row r="1946" spans="1:14" x14ac:dyDescent="0.3">
      <c r="A1946" t="s">
        <v>17</v>
      </c>
      <c r="B1946" t="s">
        <v>19</v>
      </c>
      <c r="C1946" t="str">
        <f>VLOOKUP(Table1[[#This Row],[customer_ID]],'Company Names'!A:B,2,0)</f>
        <v>Schinner Inc</v>
      </c>
      <c r="D1946">
        <v>7867318195</v>
      </c>
      <c r="E1946" s="1">
        <v>43846</v>
      </c>
      <c r="F1946" s="1">
        <v>43876</v>
      </c>
      <c r="G1946">
        <v>7401</v>
      </c>
      <c r="H1946">
        <v>0</v>
      </c>
      <c r="I1946" t="str">
        <f>IF(Table1[[#This Row],[disputed]]=1,"Yes","No")</f>
        <v>No</v>
      </c>
      <c r="J1946">
        <v>0</v>
      </c>
      <c r="K1946" t="str">
        <f>IF(Table1[[#This Row],[disputed]]=0, "no dispute", IF(Table1[[#This Row],[dispute_loss]]=0, "won","lost"))</f>
        <v>no dispute</v>
      </c>
      <c r="L1946" s="1">
        <v>43862</v>
      </c>
      <c r="M1946">
        <v>16</v>
      </c>
      <c r="N1946">
        <v>0</v>
      </c>
    </row>
    <row r="1947" spans="1:14" x14ac:dyDescent="0.3">
      <c r="A1947" t="s">
        <v>13</v>
      </c>
      <c r="B1947" t="s">
        <v>84</v>
      </c>
      <c r="C1947" t="str">
        <f>VLOOKUP(Table1[[#This Row],[customer_ID]],'Company Names'!A:B,2,0)</f>
        <v>Schultz, Wiegand and Kling</v>
      </c>
      <c r="D1947">
        <v>7871204146</v>
      </c>
      <c r="E1947" s="1">
        <v>43875</v>
      </c>
      <c r="F1947" s="1">
        <v>43905</v>
      </c>
      <c r="G1947">
        <v>8309</v>
      </c>
      <c r="H1947">
        <v>0</v>
      </c>
      <c r="I1947" t="str">
        <f>IF(Table1[[#This Row],[disputed]]=1,"Yes","No")</f>
        <v>No</v>
      </c>
      <c r="J1947">
        <v>0</v>
      </c>
      <c r="K1947" t="str">
        <f>IF(Table1[[#This Row],[disputed]]=0, "no dispute", IF(Table1[[#This Row],[dispute_loss]]=0, "won","lost"))</f>
        <v>no dispute</v>
      </c>
      <c r="L1947" s="1">
        <v>43903</v>
      </c>
      <c r="M1947">
        <v>28</v>
      </c>
      <c r="N1947">
        <v>0</v>
      </c>
    </row>
    <row r="1948" spans="1:14" x14ac:dyDescent="0.3">
      <c r="A1948" t="s">
        <v>17</v>
      </c>
      <c r="B1948" t="s">
        <v>42</v>
      </c>
      <c r="C1948" t="str">
        <f>VLOOKUP(Table1[[#This Row],[customer_ID]],'Company Names'!A:B,2,0)</f>
        <v>Ortiz - Schiller</v>
      </c>
      <c r="D1948">
        <v>7873704598</v>
      </c>
      <c r="E1948" s="1">
        <v>43919</v>
      </c>
      <c r="F1948" s="1">
        <v>43949</v>
      </c>
      <c r="G1948">
        <v>1047</v>
      </c>
      <c r="H1948">
        <v>0</v>
      </c>
      <c r="I1948" t="str">
        <f>IF(Table1[[#This Row],[disputed]]=1,"Yes","No")</f>
        <v>No</v>
      </c>
      <c r="J1948">
        <v>0</v>
      </c>
      <c r="K1948" t="str">
        <f>IF(Table1[[#This Row],[disputed]]=0, "no dispute", IF(Table1[[#This Row],[dispute_loss]]=0, "won","lost"))</f>
        <v>no dispute</v>
      </c>
      <c r="L1948" s="1">
        <v>43948</v>
      </c>
      <c r="M1948">
        <v>29</v>
      </c>
      <c r="N1948">
        <v>0</v>
      </c>
    </row>
    <row r="1949" spans="1:14" x14ac:dyDescent="0.3">
      <c r="A1949" t="s">
        <v>13</v>
      </c>
      <c r="B1949" t="s">
        <v>68</v>
      </c>
      <c r="C1949" t="str">
        <f>VLOOKUP(Table1[[#This Row],[customer_ID]],'Company Names'!A:B,2,0)</f>
        <v>West - Rogahn</v>
      </c>
      <c r="D1949">
        <v>6548329103</v>
      </c>
      <c r="E1949" s="1">
        <v>44358</v>
      </c>
      <c r="F1949" s="1">
        <v>44388</v>
      </c>
      <c r="G1949">
        <v>8121</v>
      </c>
      <c r="H1949">
        <v>1</v>
      </c>
      <c r="I1949" t="str">
        <f>IF(Table1[[#This Row],[disputed]]=1,"Yes","No")</f>
        <v>Yes</v>
      </c>
      <c r="J1949">
        <v>1</v>
      </c>
      <c r="K1949" t="str">
        <f>IF(Table1[[#This Row],[disputed]]=0, "no dispute", IF(Table1[[#This Row],[dispute_loss]]=0, "won","lost"))</f>
        <v>lost</v>
      </c>
      <c r="L1949" s="1">
        <v>44390</v>
      </c>
      <c r="M1949">
        <v>32</v>
      </c>
      <c r="N1949">
        <v>2</v>
      </c>
    </row>
    <row r="1950" spans="1:14" x14ac:dyDescent="0.3">
      <c r="A1950" t="s">
        <v>13</v>
      </c>
      <c r="B1950" t="s">
        <v>56</v>
      </c>
      <c r="C1950" t="str">
        <f>VLOOKUP(Table1[[#This Row],[customer_ID]],'Company Names'!A:B,2,0)</f>
        <v>Nader - Dooley</v>
      </c>
      <c r="D1950">
        <v>9534543247</v>
      </c>
      <c r="E1950" s="1">
        <v>44361</v>
      </c>
      <c r="F1950" s="1">
        <v>44391</v>
      </c>
      <c r="G1950">
        <v>5547</v>
      </c>
      <c r="H1950">
        <v>1</v>
      </c>
      <c r="I1950" t="str">
        <f>IF(Table1[[#This Row],[disputed]]=1,"Yes","No")</f>
        <v>Yes</v>
      </c>
      <c r="J1950">
        <v>1</v>
      </c>
      <c r="K1950" t="str">
        <f>IF(Table1[[#This Row],[disputed]]=0, "no dispute", IF(Table1[[#This Row],[dispute_loss]]=0, "won","lost"))</f>
        <v>lost</v>
      </c>
      <c r="L1950" s="1">
        <v>44371</v>
      </c>
      <c r="M1950">
        <v>10</v>
      </c>
      <c r="N1950">
        <v>0</v>
      </c>
    </row>
    <row r="1951" spans="1:14" x14ac:dyDescent="0.3">
      <c r="A1951" t="s">
        <v>22</v>
      </c>
      <c r="B1951" t="s">
        <v>89</v>
      </c>
      <c r="C1951" t="str">
        <f>VLOOKUP(Table1[[#This Row],[customer_ID]],'Company Names'!A:B,2,0)</f>
        <v>Lynch - Lebsack</v>
      </c>
      <c r="D1951">
        <v>7881731765</v>
      </c>
      <c r="E1951" s="1">
        <v>43903</v>
      </c>
      <c r="F1951" s="1">
        <v>43933</v>
      </c>
      <c r="G1951">
        <v>4622</v>
      </c>
      <c r="H1951">
        <v>0</v>
      </c>
      <c r="I1951" t="str">
        <f>IF(Table1[[#This Row],[disputed]]=1,"Yes","No")</f>
        <v>No</v>
      </c>
      <c r="J1951">
        <v>0</v>
      </c>
      <c r="K1951" t="str">
        <f>IF(Table1[[#This Row],[disputed]]=0, "no dispute", IF(Table1[[#This Row],[dispute_loss]]=0, "won","lost"))</f>
        <v>no dispute</v>
      </c>
      <c r="L1951" s="1">
        <v>43942</v>
      </c>
      <c r="M1951">
        <v>39</v>
      </c>
      <c r="N1951">
        <v>9</v>
      </c>
    </row>
    <row r="1952" spans="1:14" x14ac:dyDescent="0.3">
      <c r="A1952" t="s">
        <v>20</v>
      </c>
      <c r="B1952" t="s">
        <v>111</v>
      </c>
      <c r="C1952" t="str">
        <f>VLOOKUP(Table1[[#This Row],[customer_ID]],'Company Names'!A:B,2,0)</f>
        <v>Kunze - Bednar</v>
      </c>
      <c r="D1952">
        <v>7884124958</v>
      </c>
      <c r="E1952" s="1">
        <v>44001</v>
      </c>
      <c r="F1952" s="1">
        <v>44031</v>
      </c>
      <c r="G1952">
        <v>3974</v>
      </c>
      <c r="H1952">
        <v>0</v>
      </c>
      <c r="I1952" t="str">
        <f>IF(Table1[[#This Row],[disputed]]=1,"Yes","No")</f>
        <v>No</v>
      </c>
      <c r="J1952">
        <v>0</v>
      </c>
      <c r="K1952" t="str">
        <f>IF(Table1[[#This Row],[disputed]]=0, "no dispute", IF(Table1[[#This Row],[dispute_loss]]=0, "won","lost"))</f>
        <v>no dispute</v>
      </c>
      <c r="L1952" s="1">
        <v>44033</v>
      </c>
      <c r="M1952">
        <v>32</v>
      </c>
      <c r="N1952">
        <v>2</v>
      </c>
    </row>
    <row r="1953" spans="1:14" x14ac:dyDescent="0.3">
      <c r="A1953" t="s">
        <v>13</v>
      </c>
      <c r="B1953" t="s">
        <v>16</v>
      </c>
      <c r="C1953" t="str">
        <f>VLOOKUP(Table1[[#This Row],[customer_ID]],'Company Names'!A:B,2,0)</f>
        <v>Bruen - Crooks</v>
      </c>
      <c r="D1953">
        <v>7885181731</v>
      </c>
      <c r="E1953" s="1">
        <v>43862</v>
      </c>
      <c r="F1953" s="1">
        <v>43892</v>
      </c>
      <c r="G1953">
        <v>8713</v>
      </c>
      <c r="H1953">
        <v>0</v>
      </c>
      <c r="I1953" t="str">
        <f>IF(Table1[[#This Row],[disputed]]=1,"Yes","No")</f>
        <v>No</v>
      </c>
      <c r="J1953">
        <v>0</v>
      </c>
      <c r="K1953" t="str">
        <f>IF(Table1[[#This Row],[disputed]]=0, "no dispute", IF(Table1[[#This Row],[dispute_loss]]=0, "won","lost"))</f>
        <v>no dispute</v>
      </c>
      <c r="L1953" s="1">
        <v>43905</v>
      </c>
      <c r="M1953">
        <v>43</v>
      </c>
      <c r="N1953">
        <v>13</v>
      </c>
    </row>
    <row r="1954" spans="1:14" x14ac:dyDescent="0.3">
      <c r="A1954" t="s">
        <v>13</v>
      </c>
      <c r="B1954" t="s">
        <v>66</v>
      </c>
      <c r="C1954" t="str">
        <f>VLOOKUP(Table1[[#This Row],[customer_ID]],'Company Names'!A:B,2,0)</f>
        <v>Bednar Group</v>
      </c>
      <c r="D1954">
        <v>7890869729</v>
      </c>
      <c r="E1954" s="1">
        <v>44160</v>
      </c>
      <c r="F1954" s="1">
        <v>44190</v>
      </c>
      <c r="G1954">
        <v>8771</v>
      </c>
      <c r="H1954">
        <v>0</v>
      </c>
      <c r="I1954" t="str">
        <f>IF(Table1[[#This Row],[disputed]]=1,"Yes","No")</f>
        <v>No</v>
      </c>
      <c r="J1954">
        <v>0</v>
      </c>
      <c r="K1954" t="str">
        <f>IF(Table1[[#This Row],[disputed]]=0, "no dispute", IF(Table1[[#This Row],[dispute_loss]]=0, "won","lost"))</f>
        <v>no dispute</v>
      </c>
      <c r="L1954" s="1">
        <v>44165</v>
      </c>
      <c r="M1954">
        <v>5</v>
      </c>
      <c r="N1954">
        <v>0</v>
      </c>
    </row>
    <row r="1955" spans="1:14" x14ac:dyDescent="0.3">
      <c r="A1955" t="s">
        <v>22</v>
      </c>
      <c r="B1955" t="s">
        <v>86</v>
      </c>
      <c r="C1955" t="str">
        <f>VLOOKUP(Table1[[#This Row],[customer_ID]],'Company Names'!A:B,2,0)</f>
        <v>Langosh - Luettgen</v>
      </c>
      <c r="D1955">
        <v>7893242563</v>
      </c>
      <c r="E1955" s="1">
        <v>44272</v>
      </c>
      <c r="F1955" s="1">
        <v>44302</v>
      </c>
      <c r="G1955">
        <v>3766</v>
      </c>
      <c r="H1955">
        <v>0</v>
      </c>
      <c r="I1955" t="str">
        <f>IF(Table1[[#This Row],[disputed]]=1,"Yes","No")</f>
        <v>No</v>
      </c>
      <c r="J1955">
        <v>0</v>
      </c>
      <c r="K1955" t="str">
        <f>IF(Table1[[#This Row],[disputed]]=0, "no dispute", IF(Table1[[#This Row],[dispute_loss]]=0, "won","lost"))</f>
        <v>no dispute</v>
      </c>
      <c r="L1955" s="1">
        <v>44284</v>
      </c>
      <c r="M1955">
        <v>12</v>
      </c>
      <c r="N1955">
        <v>0</v>
      </c>
    </row>
    <row r="1956" spans="1:14" x14ac:dyDescent="0.3">
      <c r="A1956" t="s">
        <v>11</v>
      </c>
      <c r="B1956" t="s">
        <v>94</v>
      </c>
      <c r="C1956" t="str">
        <f>VLOOKUP(Table1[[#This Row],[customer_ID]],'Company Names'!A:B,2,0)</f>
        <v>Schimmel, Kuhlman and Kassulke</v>
      </c>
      <c r="D1956">
        <v>7896000091</v>
      </c>
      <c r="E1956" s="1">
        <v>44166</v>
      </c>
      <c r="F1956" s="1">
        <v>44196</v>
      </c>
      <c r="G1956">
        <v>3841</v>
      </c>
      <c r="H1956">
        <v>1</v>
      </c>
      <c r="I1956" t="str">
        <f>IF(Table1[[#This Row],[disputed]]=1,"Yes","No")</f>
        <v>Yes</v>
      </c>
      <c r="J1956">
        <v>0</v>
      </c>
      <c r="K1956" t="str">
        <f>IF(Table1[[#This Row],[disputed]]=0, "no dispute", IF(Table1[[#This Row],[dispute_loss]]=0, "won","lost"))</f>
        <v>won</v>
      </c>
      <c r="L1956" s="1">
        <v>44212</v>
      </c>
      <c r="M1956">
        <v>46</v>
      </c>
      <c r="N1956">
        <v>16</v>
      </c>
    </row>
    <row r="1957" spans="1:14" x14ac:dyDescent="0.3">
      <c r="A1957" t="s">
        <v>20</v>
      </c>
      <c r="B1957" t="s">
        <v>43</v>
      </c>
      <c r="C1957" t="str">
        <f>VLOOKUP(Table1[[#This Row],[customer_ID]],'Company Names'!A:B,2,0)</f>
        <v>Spinka, Bogisich and Pouros</v>
      </c>
      <c r="D1957">
        <v>7903274357</v>
      </c>
      <c r="E1957" s="1">
        <v>44074</v>
      </c>
      <c r="F1957" s="1">
        <v>44104</v>
      </c>
      <c r="G1957">
        <v>5780</v>
      </c>
      <c r="H1957">
        <v>0</v>
      </c>
      <c r="I1957" t="str">
        <f>IF(Table1[[#This Row],[disputed]]=1,"Yes","No")</f>
        <v>No</v>
      </c>
      <c r="J1957">
        <v>0</v>
      </c>
      <c r="K1957" t="str">
        <f>IF(Table1[[#This Row],[disputed]]=0, "no dispute", IF(Table1[[#This Row],[dispute_loss]]=0, "won","lost"))</f>
        <v>no dispute</v>
      </c>
      <c r="L1957" s="1">
        <v>44085</v>
      </c>
      <c r="M1957">
        <v>11</v>
      </c>
      <c r="N1957">
        <v>0</v>
      </c>
    </row>
    <row r="1958" spans="1:14" x14ac:dyDescent="0.3">
      <c r="A1958" t="s">
        <v>17</v>
      </c>
      <c r="B1958" t="s">
        <v>97</v>
      </c>
      <c r="C1958" t="str">
        <f>VLOOKUP(Table1[[#This Row],[customer_ID]],'Company Names'!A:B,2,0)</f>
        <v>Kemmer LLC</v>
      </c>
      <c r="D1958">
        <v>7913946826</v>
      </c>
      <c r="E1958" s="1">
        <v>44374</v>
      </c>
      <c r="F1958" s="1">
        <v>44404</v>
      </c>
      <c r="G1958">
        <v>4845</v>
      </c>
      <c r="H1958">
        <v>1</v>
      </c>
      <c r="I1958" t="str">
        <f>IF(Table1[[#This Row],[disputed]]=1,"Yes","No")</f>
        <v>Yes</v>
      </c>
      <c r="J1958">
        <v>0</v>
      </c>
      <c r="K1958" t="str">
        <f>IF(Table1[[#This Row],[disputed]]=0, "no dispute", IF(Table1[[#This Row],[dispute_loss]]=0, "won","lost"))</f>
        <v>won</v>
      </c>
      <c r="L1958" s="1">
        <v>44430</v>
      </c>
      <c r="M1958">
        <v>56</v>
      </c>
      <c r="N1958">
        <v>26</v>
      </c>
    </row>
    <row r="1959" spans="1:14" x14ac:dyDescent="0.3">
      <c r="A1959" t="s">
        <v>17</v>
      </c>
      <c r="B1959" t="s">
        <v>34</v>
      </c>
      <c r="C1959" t="str">
        <f>VLOOKUP(Table1[[#This Row],[customer_ID]],'Company Names'!A:B,2,0)</f>
        <v>Rosenbaum LLC</v>
      </c>
      <c r="D1959">
        <v>7914349615</v>
      </c>
      <c r="E1959" s="1">
        <v>44387</v>
      </c>
      <c r="F1959" s="1">
        <v>44417</v>
      </c>
      <c r="G1959">
        <v>6560</v>
      </c>
      <c r="H1959">
        <v>0</v>
      </c>
      <c r="I1959" t="str">
        <f>IF(Table1[[#This Row],[disputed]]=1,"Yes","No")</f>
        <v>No</v>
      </c>
      <c r="J1959">
        <v>0</v>
      </c>
      <c r="K1959" t="str">
        <f>IF(Table1[[#This Row],[disputed]]=0, "no dispute", IF(Table1[[#This Row],[dispute_loss]]=0, "won","lost"))</f>
        <v>no dispute</v>
      </c>
      <c r="L1959" s="1">
        <v>44416</v>
      </c>
      <c r="M1959">
        <v>29</v>
      </c>
      <c r="N1959">
        <v>0</v>
      </c>
    </row>
    <row r="1960" spans="1:14" x14ac:dyDescent="0.3">
      <c r="A1960" t="s">
        <v>17</v>
      </c>
      <c r="B1960" t="s">
        <v>40</v>
      </c>
      <c r="C1960" t="str">
        <f>VLOOKUP(Table1[[#This Row],[customer_ID]],'Company Names'!A:B,2,0)</f>
        <v>Nolan - Bayer</v>
      </c>
      <c r="D1960">
        <v>7932116400</v>
      </c>
      <c r="E1960" s="1">
        <v>44234</v>
      </c>
      <c r="F1960" s="1">
        <v>44264</v>
      </c>
      <c r="G1960">
        <v>3886</v>
      </c>
      <c r="H1960">
        <v>0</v>
      </c>
      <c r="I1960" t="str">
        <f>IF(Table1[[#This Row],[disputed]]=1,"Yes","No")</f>
        <v>No</v>
      </c>
      <c r="J1960">
        <v>0</v>
      </c>
      <c r="K1960" t="str">
        <f>IF(Table1[[#This Row],[disputed]]=0, "no dispute", IF(Table1[[#This Row],[dispute_loss]]=0, "won","lost"))</f>
        <v>no dispute</v>
      </c>
      <c r="L1960" s="1">
        <v>44269</v>
      </c>
      <c r="M1960">
        <v>35</v>
      </c>
      <c r="N1960">
        <v>5</v>
      </c>
    </row>
    <row r="1961" spans="1:14" x14ac:dyDescent="0.3">
      <c r="A1961" t="s">
        <v>20</v>
      </c>
      <c r="B1961" t="s">
        <v>102</v>
      </c>
      <c r="C1961" t="str">
        <f>VLOOKUP(Table1[[#This Row],[customer_ID]],'Company Names'!A:B,2,0)</f>
        <v>Bogisich, Gorczany and Gislason</v>
      </c>
      <c r="D1961">
        <v>7934803012</v>
      </c>
      <c r="E1961" s="1">
        <v>44121</v>
      </c>
      <c r="F1961" s="1">
        <v>44151</v>
      </c>
      <c r="G1961">
        <v>6396</v>
      </c>
      <c r="H1961">
        <v>1</v>
      </c>
      <c r="I1961" t="str">
        <f>IF(Table1[[#This Row],[disputed]]=1,"Yes","No")</f>
        <v>Yes</v>
      </c>
      <c r="J1961">
        <v>0</v>
      </c>
      <c r="K1961" t="str">
        <f>IF(Table1[[#This Row],[disputed]]=0, "no dispute", IF(Table1[[#This Row],[dispute_loss]]=0, "won","lost"))</f>
        <v>won</v>
      </c>
      <c r="L1961" s="1">
        <v>44163</v>
      </c>
      <c r="M1961">
        <v>42</v>
      </c>
      <c r="N1961">
        <v>12</v>
      </c>
    </row>
    <row r="1962" spans="1:14" x14ac:dyDescent="0.3">
      <c r="A1962" t="s">
        <v>22</v>
      </c>
      <c r="B1962" t="s">
        <v>99</v>
      </c>
      <c r="C1962" t="str">
        <f>VLOOKUP(Table1[[#This Row],[customer_ID]],'Company Names'!A:B,2,0)</f>
        <v>Durgan - Hamill</v>
      </c>
      <c r="D1962">
        <v>7935547980</v>
      </c>
      <c r="E1962" s="1">
        <v>44173</v>
      </c>
      <c r="F1962" s="1">
        <v>44203</v>
      </c>
      <c r="G1962">
        <v>6627</v>
      </c>
      <c r="H1962">
        <v>0</v>
      </c>
      <c r="I1962" t="str">
        <f>IF(Table1[[#This Row],[disputed]]=1,"Yes","No")</f>
        <v>No</v>
      </c>
      <c r="J1962">
        <v>0</v>
      </c>
      <c r="K1962" t="str">
        <f>IF(Table1[[#This Row],[disputed]]=0, "no dispute", IF(Table1[[#This Row],[dispute_loss]]=0, "won","lost"))</f>
        <v>no dispute</v>
      </c>
      <c r="L1962" s="1">
        <v>44195</v>
      </c>
      <c r="M1962">
        <v>22</v>
      </c>
      <c r="N1962">
        <v>0</v>
      </c>
    </row>
    <row r="1963" spans="1:14" x14ac:dyDescent="0.3">
      <c r="A1963" t="s">
        <v>22</v>
      </c>
      <c r="B1963" t="s">
        <v>67</v>
      </c>
      <c r="C1963" t="str">
        <f>VLOOKUP(Table1[[#This Row],[customer_ID]],'Company Names'!A:B,2,0)</f>
        <v>Kemmer Inc</v>
      </c>
      <c r="D1963">
        <v>7939830476</v>
      </c>
      <c r="E1963" s="1">
        <v>44030</v>
      </c>
      <c r="F1963" s="1">
        <v>44060</v>
      </c>
      <c r="G1963">
        <v>6779</v>
      </c>
      <c r="H1963">
        <v>1</v>
      </c>
      <c r="I1963" t="str">
        <f>IF(Table1[[#This Row],[disputed]]=1,"Yes","No")</f>
        <v>Yes</v>
      </c>
      <c r="J1963">
        <v>0</v>
      </c>
      <c r="K1963" t="str">
        <f>IF(Table1[[#This Row],[disputed]]=0, "no dispute", IF(Table1[[#This Row],[dispute_loss]]=0, "won","lost"))</f>
        <v>won</v>
      </c>
      <c r="L1963" s="1">
        <v>44083</v>
      </c>
      <c r="M1963">
        <v>53</v>
      </c>
      <c r="N1963">
        <v>23</v>
      </c>
    </row>
    <row r="1964" spans="1:14" x14ac:dyDescent="0.3">
      <c r="A1964" t="s">
        <v>13</v>
      </c>
      <c r="B1964" t="s">
        <v>41</v>
      </c>
      <c r="C1964" t="str">
        <f>VLOOKUP(Table1[[#This Row],[customer_ID]],'Company Names'!A:B,2,0)</f>
        <v>Stanton, Labadie and Roberts</v>
      </c>
      <c r="D1964">
        <v>6900171661</v>
      </c>
      <c r="E1964" s="1">
        <v>44372</v>
      </c>
      <c r="F1964" s="1">
        <v>44402</v>
      </c>
      <c r="G1964">
        <v>5334</v>
      </c>
      <c r="H1964">
        <v>1</v>
      </c>
      <c r="I1964" t="str">
        <f>IF(Table1[[#This Row],[disputed]]=1,"Yes","No")</f>
        <v>Yes</v>
      </c>
      <c r="J1964">
        <v>1</v>
      </c>
      <c r="K1964" t="str">
        <f>IF(Table1[[#This Row],[disputed]]=0, "no dispute", IF(Table1[[#This Row],[dispute_loss]]=0, "won","lost"))</f>
        <v>lost</v>
      </c>
      <c r="L1964" s="1">
        <v>44407</v>
      </c>
      <c r="M1964">
        <v>35</v>
      </c>
      <c r="N1964">
        <v>5</v>
      </c>
    </row>
    <row r="1965" spans="1:14" x14ac:dyDescent="0.3">
      <c r="A1965" t="s">
        <v>17</v>
      </c>
      <c r="B1965" t="s">
        <v>101</v>
      </c>
      <c r="C1965" t="str">
        <f>VLOOKUP(Table1[[#This Row],[customer_ID]],'Company Names'!A:B,2,0)</f>
        <v>Daugherty LLC</v>
      </c>
      <c r="D1965">
        <v>7948353278</v>
      </c>
      <c r="E1965" s="1">
        <v>43859</v>
      </c>
      <c r="F1965" s="1">
        <v>43889</v>
      </c>
      <c r="G1965">
        <v>5908</v>
      </c>
      <c r="H1965">
        <v>1</v>
      </c>
      <c r="I1965" t="str">
        <f>IF(Table1[[#This Row],[disputed]]=1,"Yes","No")</f>
        <v>Yes</v>
      </c>
      <c r="J1965">
        <v>0</v>
      </c>
      <c r="K1965" t="str">
        <f>IF(Table1[[#This Row],[disputed]]=0, "no dispute", IF(Table1[[#This Row],[dispute_loss]]=0, "won","lost"))</f>
        <v>won</v>
      </c>
      <c r="L1965" s="1">
        <v>43909</v>
      </c>
      <c r="M1965">
        <v>50</v>
      </c>
      <c r="N1965">
        <v>20</v>
      </c>
    </row>
    <row r="1966" spans="1:14" x14ac:dyDescent="0.3">
      <c r="A1966" t="s">
        <v>13</v>
      </c>
      <c r="B1966" t="s">
        <v>71</v>
      </c>
      <c r="C1966" t="str">
        <f>VLOOKUP(Table1[[#This Row],[customer_ID]],'Company Names'!A:B,2,0)</f>
        <v>Murphy Inc</v>
      </c>
      <c r="D1966">
        <v>5043434563</v>
      </c>
      <c r="E1966" s="1">
        <v>44375</v>
      </c>
      <c r="F1966" s="1">
        <v>44405</v>
      </c>
      <c r="G1966">
        <v>6820</v>
      </c>
      <c r="H1966">
        <v>1</v>
      </c>
      <c r="I1966" t="str">
        <f>IF(Table1[[#This Row],[disputed]]=1,"Yes","No")</f>
        <v>Yes</v>
      </c>
      <c r="J1966">
        <v>0</v>
      </c>
      <c r="K1966" t="str">
        <f>IF(Table1[[#This Row],[disputed]]=0, "no dispute", IF(Table1[[#This Row],[dispute_loss]]=0, "won","lost"))</f>
        <v>won</v>
      </c>
      <c r="L1966" s="1">
        <v>44391</v>
      </c>
      <c r="M1966">
        <v>16</v>
      </c>
      <c r="N1966">
        <v>0</v>
      </c>
    </row>
    <row r="1967" spans="1:14" x14ac:dyDescent="0.3">
      <c r="A1967" t="s">
        <v>22</v>
      </c>
      <c r="B1967" t="s">
        <v>72</v>
      </c>
      <c r="C1967" t="str">
        <f>VLOOKUP(Table1[[#This Row],[customer_ID]],'Company Names'!A:B,2,0)</f>
        <v>Muller - Hickle</v>
      </c>
      <c r="D1967">
        <v>7949269803</v>
      </c>
      <c r="E1967" s="1">
        <v>44111</v>
      </c>
      <c r="F1967" s="1">
        <v>44141</v>
      </c>
      <c r="G1967">
        <v>4483</v>
      </c>
      <c r="H1967">
        <v>0</v>
      </c>
      <c r="I1967" t="str">
        <f>IF(Table1[[#This Row],[disputed]]=1,"Yes","No")</f>
        <v>No</v>
      </c>
      <c r="J1967">
        <v>0</v>
      </c>
      <c r="K1967" t="str">
        <f>IF(Table1[[#This Row],[disputed]]=0, "no dispute", IF(Table1[[#This Row],[dispute_loss]]=0, "won","lost"))</f>
        <v>no dispute</v>
      </c>
      <c r="L1967" s="1">
        <v>44127</v>
      </c>
      <c r="M1967">
        <v>16</v>
      </c>
      <c r="N1967">
        <v>0</v>
      </c>
    </row>
    <row r="1968" spans="1:14" x14ac:dyDescent="0.3">
      <c r="A1968" t="s">
        <v>11</v>
      </c>
      <c r="B1968" t="s">
        <v>87</v>
      </c>
      <c r="C1968" t="str">
        <f>VLOOKUP(Table1[[#This Row],[customer_ID]],'Company Names'!A:B,2,0)</f>
        <v>Steuber Inc</v>
      </c>
      <c r="D1968">
        <v>7952881452</v>
      </c>
      <c r="E1968" s="1">
        <v>44381</v>
      </c>
      <c r="F1968" s="1">
        <v>44411</v>
      </c>
      <c r="G1968">
        <v>3896</v>
      </c>
      <c r="H1968">
        <v>0</v>
      </c>
      <c r="I1968" t="str">
        <f>IF(Table1[[#This Row],[disputed]]=1,"Yes","No")</f>
        <v>No</v>
      </c>
      <c r="J1968">
        <v>0</v>
      </c>
      <c r="K1968" t="str">
        <f>IF(Table1[[#This Row],[disputed]]=0, "no dispute", IF(Table1[[#This Row],[dispute_loss]]=0, "won","lost"))</f>
        <v>no dispute</v>
      </c>
      <c r="L1968" s="1">
        <v>44394</v>
      </c>
      <c r="M1968">
        <v>13</v>
      </c>
      <c r="N1968">
        <v>0</v>
      </c>
    </row>
    <row r="1969" spans="1:14" x14ac:dyDescent="0.3">
      <c r="A1969" t="s">
        <v>22</v>
      </c>
      <c r="B1969" t="s">
        <v>89</v>
      </c>
      <c r="C1969" t="str">
        <f>VLOOKUP(Table1[[#This Row],[customer_ID]],'Company Names'!A:B,2,0)</f>
        <v>Lynch - Lebsack</v>
      </c>
      <c r="D1969">
        <v>7957459350</v>
      </c>
      <c r="E1969" s="1">
        <v>44409</v>
      </c>
      <c r="F1969" s="1">
        <v>44439</v>
      </c>
      <c r="G1969">
        <v>5580</v>
      </c>
      <c r="H1969">
        <v>0</v>
      </c>
      <c r="I1969" t="str">
        <f>IF(Table1[[#This Row],[disputed]]=1,"Yes","No")</f>
        <v>No</v>
      </c>
      <c r="J1969">
        <v>0</v>
      </c>
      <c r="K1969" t="str">
        <f>IF(Table1[[#This Row],[disputed]]=0, "no dispute", IF(Table1[[#This Row],[dispute_loss]]=0, "won","lost"))</f>
        <v>no dispute</v>
      </c>
      <c r="L1969" s="1">
        <v>44455</v>
      </c>
      <c r="M1969">
        <v>46</v>
      </c>
      <c r="N1969">
        <v>16</v>
      </c>
    </row>
    <row r="1970" spans="1:14" x14ac:dyDescent="0.3">
      <c r="A1970" t="s">
        <v>17</v>
      </c>
      <c r="B1970" t="s">
        <v>33</v>
      </c>
      <c r="C1970" t="str">
        <f>VLOOKUP(Table1[[#This Row],[customer_ID]],'Company Names'!A:B,2,0)</f>
        <v>Grimes - Bode</v>
      </c>
      <c r="D1970">
        <v>7957903409</v>
      </c>
      <c r="E1970" s="1">
        <v>44515</v>
      </c>
      <c r="F1970" s="1">
        <v>44545</v>
      </c>
      <c r="G1970">
        <v>8229</v>
      </c>
      <c r="H1970">
        <v>0</v>
      </c>
      <c r="I1970" t="str">
        <f>IF(Table1[[#This Row],[disputed]]=1,"Yes","No")</f>
        <v>No</v>
      </c>
      <c r="J1970">
        <v>0</v>
      </c>
      <c r="K1970" t="str">
        <f>IF(Table1[[#This Row],[disputed]]=0, "no dispute", IF(Table1[[#This Row],[dispute_loss]]=0, "won","lost"))</f>
        <v>no dispute</v>
      </c>
      <c r="L1970" s="1">
        <v>44520</v>
      </c>
      <c r="M1970">
        <v>5</v>
      </c>
      <c r="N1970">
        <v>0</v>
      </c>
    </row>
    <row r="1971" spans="1:14" x14ac:dyDescent="0.3">
      <c r="A1971" t="s">
        <v>22</v>
      </c>
      <c r="B1971" t="s">
        <v>36</v>
      </c>
      <c r="C1971" t="str">
        <f>VLOOKUP(Table1[[#This Row],[customer_ID]],'Company Names'!A:B,2,0)</f>
        <v>Sawayn - Johnson</v>
      </c>
      <c r="D1971">
        <v>7958057215</v>
      </c>
      <c r="E1971" s="1">
        <v>44407</v>
      </c>
      <c r="F1971" s="1">
        <v>44437</v>
      </c>
      <c r="G1971">
        <v>6559</v>
      </c>
      <c r="H1971">
        <v>1</v>
      </c>
      <c r="I1971" t="str">
        <f>IF(Table1[[#This Row],[disputed]]=1,"Yes","No")</f>
        <v>Yes</v>
      </c>
      <c r="J1971">
        <v>0</v>
      </c>
      <c r="K1971" t="str">
        <f>IF(Table1[[#This Row],[disputed]]=0, "no dispute", IF(Table1[[#This Row],[dispute_loss]]=0, "won","lost"))</f>
        <v>won</v>
      </c>
      <c r="L1971" s="1">
        <v>44463</v>
      </c>
      <c r="M1971">
        <v>56</v>
      </c>
      <c r="N1971">
        <v>26</v>
      </c>
    </row>
    <row r="1972" spans="1:14" x14ac:dyDescent="0.3">
      <c r="A1972" t="s">
        <v>20</v>
      </c>
      <c r="B1972" t="s">
        <v>43</v>
      </c>
      <c r="C1972" t="str">
        <f>VLOOKUP(Table1[[#This Row],[customer_ID]],'Company Names'!A:B,2,0)</f>
        <v>Spinka, Bogisich and Pouros</v>
      </c>
      <c r="D1972">
        <v>7961973380</v>
      </c>
      <c r="E1972" s="1">
        <v>44491</v>
      </c>
      <c r="F1972" s="1">
        <v>44521</v>
      </c>
      <c r="G1972">
        <v>4164</v>
      </c>
      <c r="H1972">
        <v>0</v>
      </c>
      <c r="I1972" t="str">
        <f>IF(Table1[[#This Row],[disputed]]=1,"Yes","No")</f>
        <v>No</v>
      </c>
      <c r="J1972">
        <v>0</v>
      </c>
      <c r="K1972" t="str">
        <f>IF(Table1[[#This Row],[disputed]]=0, "no dispute", IF(Table1[[#This Row],[dispute_loss]]=0, "won","lost"))</f>
        <v>no dispute</v>
      </c>
      <c r="L1972" s="1">
        <v>44493</v>
      </c>
      <c r="M1972">
        <v>2</v>
      </c>
      <c r="N1972">
        <v>0</v>
      </c>
    </row>
    <row r="1973" spans="1:14" x14ac:dyDescent="0.3">
      <c r="A1973" t="s">
        <v>11</v>
      </c>
      <c r="B1973" t="s">
        <v>31</v>
      </c>
      <c r="C1973" t="str">
        <f>VLOOKUP(Table1[[#This Row],[customer_ID]],'Company Names'!A:B,2,0)</f>
        <v>McGlynn, Rutherford and Schiller</v>
      </c>
      <c r="D1973">
        <v>7976742421</v>
      </c>
      <c r="E1973" s="1">
        <v>44018</v>
      </c>
      <c r="F1973" s="1">
        <v>44048</v>
      </c>
      <c r="G1973">
        <v>5433</v>
      </c>
      <c r="H1973">
        <v>0</v>
      </c>
      <c r="I1973" t="str">
        <f>IF(Table1[[#This Row],[disputed]]=1,"Yes","No")</f>
        <v>No</v>
      </c>
      <c r="J1973">
        <v>0</v>
      </c>
      <c r="K1973" t="str">
        <f>IF(Table1[[#This Row],[disputed]]=0, "no dispute", IF(Table1[[#This Row],[dispute_loss]]=0, "won","lost"))</f>
        <v>no dispute</v>
      </c>
      <c r="L1973" s="1">
        <v>44029</v>
      </c>
      <c r="M1973">
        <v>11</v>
      </c>
      <c r="N1973">
        <v>0</v>
      </c>
    </row>
    <row r="1974" spans="1:14" x14ac:dyDescent="0.3">
      <c r="A1974" t="s">
        <v>22</v>
      </c>
      <c r="B1974" t="s">
        <v>58</v>
      </c>
      <c r="C1974" t="str">
        <f>VLOOKUP(Table1[[#This Row],[customer_ID]],'Company Names'!A:B,2,0)</f>
        <v>Bashirian Inc</v>
      </c>
      <c r="D1974">
        <v>7977041657</v>
      </c>
      <c r="E1974" s="1">
        <v>43995</v>
      </c>
      <c r="F1974" s="1">
        <v>44025</v>
      </c>
      <c r="G1974">
        <v>4352</v>
      </c>
      <c r="H1974">
        <v>0</v>
      </c>
      <c r="I1974" t="str">
        <f>IF(Table1[[#This Row],[disputed]]=1,"Yes","No")</f>
        <v>No</v>
      </c>
      <c r="J1974">
        <v>0</v>
      </c>
      <c r="K1974" t="str">
        <f>IF(Table1[[#This Row],[disputed]]=0, "no dispute", IF(Table1[[#This Row],[dispute_loss]]=0, "won","lost"))</f>
        <v>no dispute</v>
      </c>
      <c r="L1974" s="1">
        <v>44029</v>
      </c>
      <c r="M1974">
        <v>34</v>
      </c>
      <c r="N1974">
        <v>4</v>
      </c>
    </row>
    <row r="1975" spans="1:14" x14ac:dyDescent="0.3">
      <c r="A1975" t="s">
        <v>20</v>
      </c>
      <c r="B1975" t="s">
        <v>25</v>
      </c>
      <c r="C1975" t="str">
        <f>VLOOKUP(Table1[[#This Row],[customer_ID]],'Company Names'!A:B,2,0)</f>
        <v>Homenick - Tromp</v>
      </c>
      <c r="D1975">
        <v>7977287829</v>
      </c>
      <c r="E1975" s="1">
        <v>44103</v>
      </c>
      <c r="F1975" s="1">
        <v>44133</v>
      </c>
      <c r="G1975">
        <v>4641</v>
      </c>
      <c r="H1975">
        <v>0</v>
      </c>
      <c r="I1975" t="str">
        <f>IF(Table1[[#This Row],[disputed]]=1,"Yes","No")</f>
        <v>No</v>
      </c>
      <c r="J1975">
        <v>0</v>
      </c>
      <c r="K1975" t="str">
        <f>IF(Table1[[#This Row],[disputed]]=0, "no dispute", IF(Table1[[#This Row],[dispute_loss]]=0, "won","lost"))</f>
        <v>no dispute</v>
      </c>
      <c r="L1975" s="1">
        <v>44127</v>
      </c>
      <c r="M1975">
        <v>24</v>
      </c>
      <c r="N1975">
        <v>0</v>
      </c>
    </row>
    <row r="1976" spans="1:14" x14ac:dyDescent="0.3">
      <c r="A1976" t="s">
        <v>22</v>
      </c>
      <c r="B1976" t="s">
        <v>89</v>
      </c>
      <c r="C1976" t="str">
        <f>VLOOKUP(Table1[[#This Row],[customer_ID]],'Company Names'!A:B,2,0)</f>
        <v>Lynch - Lebsack</v>
      </c>
      <c r="D1976">
        <v>7979390388</v>
      </c>
      <c r="E1976" s="1">
        <v>44126</v>
      </c>
      <c r="F1976" s="1">
        <v>44156</v>
      </c>
      <c r="G1976">
        <v>3449</v>
      </c>
      <c r="H1976">
        <v>0</v>
      </c>
      <c r="I1976" t="str">
        <f>IF(Table1[[#This Row],[disputed]]=1,"Yes","No")</f>
        <v>No</v>
      </c>
      <c r="J1976">
        <v>0</v>
      </c>
      <c r="K1976" t="str">
        <f>IF(Table1[[#This Row],[disputed]]=0, "no dispute", IF(Table1[[#This Row],[dispute_loss]]=0, "won","lost"))</f>
        <v>no dispute</v>
      </c>
      <c r="L1976" s="1">
        <v>44167</v>
      </c>
      <c r="M1976">
        <v>41</v>
      </c>
      <c r="N1976">
        <v>11</v>
      </c>
    </row>
    <row r="1977" spans="1:14" x14ac:dyDescent="0.3">
      <c r="A1977" t="s">
        <v>11</v>
      </c>
      <c r="B1977" t="s">
        <v>79</v>
      </c>
      <c r="C1977" t="str">
        <f>VLOOKUP(Table1[[#This Row],[customer_ID]],'Company Names'!A:B,2,0)</f>
        <v>Sauer - Parisian</v>
      </c>
      <c r="D1977">
        <v>7987067619</v>
      </c>
      <c r="E1977" s="1">
        <v>43896</v>
      </c>
      <c r="F1977" s="1">
        <v>43926</v>
      </c>
      <c r="G1977">
        <v>6783</v>
      </c>
      <c r="H1977">
        <v>0</v>
      </c>
      <c r="I1977" t="str">
        <f>IF(Table1[[#This Row],[disputed]]=1,"Yes","No")</f>
        <v>No</v>
      </c>
      <c r="J1977">
        <v>0</v>
      </c>
      <c r="K1977" t="str">
        <f>IF(Table1[[#This Row],[disputed]]=0, "no dispute", IF(Table1[[#This Row],[dispute_loss]]=0, "won","lost"))</f>
        <v>no dispute</v>
      </c>
      <c r="L1977" s="1">
        <v>43918</v>
      </c>
      <c r="M1977">
        <v>22</v>
      </c>
      <c r="N1977">
        <v>0</v>
      </c>
    </row>
    <row r="1978" spans="1:14" x14ac:dyDescent="0.3">
      <c r="A1978" t="s">
        <v>20</v>
      </c>
      <c r="B1978" t="s">
        <v>25</v>
      </c>
      <c r="C1978" t="str">
        <f>VLOOKUP(Table1[[#This Row],[customer_ID]],'Company Names'!A:B,2,0)</f>
        <v>Homenick - Tromp</v>
      </c>
      <c r="D1978">
        <v>7987083569</v>
      </c>
      <c r="E1978" s="1">
        <v>44033</v>
      </c>
      <c r="F1978" s="1">
        <v>44063</v>
      </c>
      <c r="G1978">
        <v>1737</v>
      </c>
      <c r="H1978">
        <v>0</v>
      </c>
      <c r="I1978" t="str">
        <f>IF(Table1[[#This Row],[disputed]]=1,"Yes","No")</f>
        <v>No</v>
      </c>
      <c r="J1978">
        <v>0</v>
      </c>
      <c r="K1978" t="str">
        <f>IF(Table1[[#This Row],[disputed]]=0, "no dispute", IF(Table1[[#This Row],[dispute_loss]]=0, "won","lost"))</f>
        <v>no dispute</v>
      </c>
      <c r="L1978" s="1">
        <v>44063</v>
      </c>
      <c r="M1978">
        <v>30</v>
      </c>
      <c r="N1978">
        <v>0</v>
      </c>
    </row>
    <row r="1979" spans="1:14" x14ac:dyDescent="0.3">
      <c r="A1979" t="s">
        <v>22</v>
      </c>
      <c r="B1979" t="s">
        <v>96</v>
      </c>
      <c r="C1979" t="str">
        <f>VLOOKUP(Table1[[#This Row],[customer_ID]],'Company Names'!A:B,2,0)</f>
        <v>Schuppe Inc</v>
      </c>
      <c r="D1979">
        <v>7991968212</v>
      </c>
      <c r="E1979" s="1">
        <v>44214</v>
      </c>
      <c r="F1979" s="1">
        <v>44244</v>
      </c>
      <c r="G1979">
        <v>7295</v>
      </c>
      <c r="H1979">
        <v>0</v>
      </c>
      <c r="I1979" t="str">
        <f>IF(Table1[[#This Row],[disputed]]=1,"Yes","No")</f>
        <v>No</v>
      </c>
      <c r="J1979">
        <v>0</v>
      </c>
      <c r="K1979" t="str">
        <f>IF(Table1[[#This Row],[disputed]]=0, "no dispute", IF(Table1[[#This Row],[dispute_loss]]=0, "won","lost"))</f>
        <v>no dispute</v>
      </c>
      <c r="L1979" s="1">
        <v>44235</v>
      </c>
      <c r="M1979">
        <v>21</v>
      </c>
      <c r="N1979">
        <v>0</v>
      </c>
    </row>
    <row r="1980" spans="1:14" x14ac:dyDescent="0.3">
      <c r="A1980" t="s">
        <v>13</v>
      </c>
      <c r="B1980" t="s">
        <v>95</v>
      </c>
      <c r="C1980" t="str">
        <f>VLOOKUP(Table1[[#This Row],[customer_ID]],'Company Names'!A:B,2,0)</f>
        <v>Rempel - Morar</v>
      </c>
      <c r="D1980">
        <v>7992662919</v>
      </c>
      <c r="E1980" s="1">
        <v>44345</v>
      </c>
      <c r="F1980" s="1">
        <v>44375</v>
      </c>
      <c r="G1980">
        <v>5685</v>
      </c>
      <c r="H1980">
        <v>0</v>
      </c>
      <c r="I1980" t="str">
        <f>IF(Table1[[#This Row],[disputed]]=1,"Yes","No")</f>
        <v>No</v>
      </c>
      <c r="J1980">
        <v>0</v>
      </c>
      <c r="K1980" t="str">
        <f>IF(Table1[[#This Row],[disputed]]=0, "no dispute", IF(Table1[[#This Row],[dispute_loss]]=0, "won","lost"))</f>
        <v>no dispute</v>
      </c>
      <c r="L1980" s="1">
        <v>44379</v>
      </c>
      <c r="M1980">
        <v>34</v>
      </c>
      <c r="N1980">
        <v>4</v>
      </c>
    </row>
    <row r="1981" spans="1:14" x14ac:dyDescent="0.3">
      <c r="A1981" t="s">
        <v>11</v>
      </c>
      <c r="B1981" t="s">
        <v>55</v>
      </c>
      <c r="C1981" t="str">
        <f>VLOOKUP(Table1[[#This Row],[customer_ID]],'Company Names'!A:B,2,0)</f>
        <v>Gleichner - Turner</v>
      </c>
      <c r="D1981">
        <v>7992871769</v>
      </c>
      <c r="E1981" s="1">
        <v>44472</v>
      </c>
      <c r="F1981" s="1">
        <v>44502</v>
      </c>
      <c r="G1981">
        <v>9922</v>
      </c>
      <c r="H1981">
        <v>0</v>
      </c>
      <c r="I1981" t="str">
        <f>IF(Table1[[#This Row],[disputed]]=1,"Yes","No")</f>
        <v>No</v>
      </c>
      <c r="J1981">
        <v>0</v>
      </c>
      <c r="K1981" t="str">
        <f>IF(Table1[[#This Row],[disputed]]=0, "no dispute", IF(Table1[[#This Row],[dispute_loss]]=0, "won","lost"))</f>
        <v>no dispute</v>
      </c>
      <c r="L1981" s="1">
        <v>44517</v>
      </c>
      <c r="M1981">
        <v>45</v>
      </c>
      <c r="N1981">
        <v>15</v>
      </c>
    </row>
    <row r="1982" spans="1:14" x14ac:dyDescent="0.3">
      <c r="A1982" t="s">
        <v>11</v>
      </c>
      <c r="B1982" t="s">
        <v>79</v>
      </c>
      <c r="C1982" t="str">
        <f>VLOOKUP(Table1[[#This Row],[customer_ID]],'Company Names'!A:B,2,0)</f>
        <v>Sauer - Parisian</v>
      </c>
      <c r="D1982">
        <v>7993778070</v>
      </c>
      <c r="E1982" s="1">
        <v>44057</v>
      </c>
      <c r="F1982" s="1">
        <v>44087</v>
      </c>
      <c r="G1982">
        <v>5066</v>
      </c>
      <c r="H1982">
        <v>0</v>
      </c>
      <c r="I1982" t="str">
        <f>IF(Table1[[#This Row],[disputed]]=1,"Yes","No")</f>
        <v>No</v>
      </c>
      <c r="J1982">
        <v>0</v>
      </c>
      <c r="K1982" t="str">
        <f>IF(Table1[[#This Row],[disputed]]=0, "no dispute", IF(Table1[[#This Row],[dispute_loss]]=0, "won","lost"))</f>
        <v>no dispute</v>
      </c>
      <c r="L1982" s="1">
        <v>44084</v>
      </c>
      <c r="M1982">
        <v>27</v>
      </c>
      <c r="N1982">
        <v>0</v>
      </c>
    </row>
    <row r="1983" spans="1:14" x14ac:dyDescent="0.3">
      <c r="A1983" t="s">
        <v>20</v>
      </c>
      <c r="B1983" t="s">
        <v>113</v>
      </c>
      <c r="C1983" t="str">
        <f>VLOOKUP(Table1[[#This Row],[customer_ID]],'Company Names'!A:B,2,0)</f>
        <v>Ryan and Sons</v>
      </c>
      <c r="D1983">
        <v>8009169493</v>
      </c>
      <c r="E1983" s="1">
        <v>43844</v>
      </c>
      <c r="F1983" s="1">
        <v>43874</v>
      </c>
      <c r="G1983">
        <v>6590</v>
      </c>
      <c r="H1983">
        <v>0</v>
      </c>
      <c r="I1983" t="str">
        <f>IF(Table1[[#This Row],[disputed]]=1,"Yes","No")</f>
        <v>No</v>
      </c>
      <c r="J1983">
        <v>0</v>
      </c>
      <c r="K1983" t="str">
        <f>IF(Table1[[#This Row],[disputed]]=0, "no dispute", IF(Table1[[#This Row],[dispute_loss]]=0, "won","lost"))</f>
        <v>no dispute</v>
      </c>
      <c r="L1983" s="1">
        <v>43864</v>
      </c>
      <c r="M1983">
        <v>20</v>
      </c>
      <c r="N1983">
        <v>0</v>
      </c>
    </row>
    <row r="1984" spans="1:14" x14ac:dyDescent="0.3">
      <c r="A1984" t="s">
        <v>20</v>
      </c>
      <c r="B1984" t="s">
        <v>108</v>
      </c>
      <c r="C1984" t="str">
        <f>VLOOKUP(Table1[[#This Row],[customer_ID]],'Company Names'!A:B,2,0)</f>
        <v>Bashirian, Johnston and Barrows</v>
      </c>
      <c r="D1984">
        <v>8011401581</v>
      </c>
      <c r="E1984" s="1">
        <v>43890</v>
      </c>
      <c r="F1984" s="1">
        <v>43920</v>
      </c>
      <c r="G1984">
        <v>2463</v>
      </c>
      <c r="H1984">
        <v>0</v>
      </c>
      <c r="I1984" t="str">
        <f>IF(Table1[[#This Row],[disputed]]=1,"Yes","No")</f>
        <v>No</v>
      </c>
      <c r="J1984">
        <v>0</v>
      </c>
      <c r="K1984" t="str">
        <f>IF(Table1[[#This Row],[disputed]]=0, "no dispute", IF(Table1[[#This Row],[dispute_loss]]=0, "won","lost"))</f>
        <v>no dispute</v>
      </c>
      <c r="L1984" s="1">
        <v>43911</v>
      </c>
      <c r="M1984">
        <v>21</v>
      </c>
      <c r="N1984">
        <v>0</v>
      </c>
    </row>
    <row r="1985" spans="1:14" x14ac:dyDescent="0.3">
      <c r="A1985" t="s">
        <v>17</v>
      </c>
      <c r="B1985" t="s">
        <v>42</v>
      </c>
      <c r="C1985" t="str">
        <f>VLOOKUP(Table1[[#This Row],[customer_ID]],'Company Names'!A:B,2,0)</f>
        <v>Ortiz - Schiller</v>
      </c>
      <c r="D1985">
        <v>8016290722</v>
      </c>
      <c r="E1985" s="1">
        <v>44166</v>
      </c>
      <c r="F1985" s="1">
        <v>44196</v>
      </c>
      <c r="G1985">
        <v>3080</v>
      </c>
      <c r="H1985">
        <v>0</v>
      </c>
      <c r="I1985" t="str">
        <f>IF(Table1[[#This Row],[disputed]]=1,"Yes","No")</f>
        <v>No</v>
      </c>
      <c r="J1985">
        <v>0</v>
      </c>
      <c r="K1985" t="str">
        <f>IF(Table1[[#This Row],[disputed]]=0, "no dispute", IF(Table1[[#This Row],[dispute_loss]]=0, "won","lost"))</f>
        <v>no dispute</v>
      </c>
      <c r="L1985" s="1">
        <v>44205</v>
      </c>
      <c r="M1985">
        <v>39</v>
      </c>
      <c r="N1985">
        <v>9</v>
      </c>
    </row>
    <row r="1986" spans="1:14" x14ac:dyDescent="0.3">
      <c r="A1986" t="s">
        <v>11</v>
      </c>
      <c r="B1986" t="s">
        <v>94</v>
      </c>
      <c r="C1986" t="str">
        <f>VLOOKUP(Table1[[#This Row],[customer_ID]],'Company Names'!A:B,2,0)</f>
        <v>Schimmel, Kuhlman and Kassulke</v>
      </c>
      <c r="D1986">
        <v>8017340942</v>
      </c>
      <c r="E1986" s="1">
        <v>44309</v>
      </c>
      <c r="F1986" s="1">
        <v>44339</v>
      </c>
      <c r="G1986">
        <v>1953</v>
      </c>
      <c r="H1986">
        <v>0</v>
      </c>
      <c r="I1986" t="str">
        <f>IF(Table1[[#This Row],[disputed]]=1,"Yes","No")</f>
        <v>No</v>
      </c>
      <c r="J1986">
        <v>0</v>
      </c>
      <c r="K1986" t="str">
        <f>IF(Table1[[#This Row],[disputed]]=0, "no dispute", IF(Table1[[#This Row],[dispute_loss]]=0, "won","lost"))</f>
        <v>no dispute</v>
      </c>
      <c r="L1986" s="1">
        <v>44337</v>
      </c>
      <c r="M1986">
        <v>28</v>
      </c>
      <c r="N1986">
        <v>0</v>
      </c>
    </row>
    <row r="1987" spans="1:14" x14ac:dyDescent="0.3">
      <c r="A1987" t="s">
        <v>11</v>
      </c>
      <c r="B1987" t="s">
        <v>76</v>
      </c>
      <c r="C1987" t="str">
        <f>VLOOKUP(Table1[[#This Row],[customer_ID]],'Company Names'!A:B,2,0)</f>
        <v>Graham, D'Amore and Tromp</v>
      </c>
      <c r="D1987">
        <v>8019405718</v>
      </c>
      <c r="E1987" s="1">
        <v>44353</v>
      </c>
      <c r="F1987" s="1">
        <v>44383</v>
      </c>
      <c r="G1987">
        <v>4799</v>
      </c>
      <c r="H1987">
        <v>1</v>
      </c>
      <c r="I1987" t="str">
        <f>IF(Table1[[#This Row],[disputed]]=1,"Yes","No")</f>
        <v>Yes</v>
      </c>
      <c r="J1987">
        <v>0</v>
      </c>
      <c r="K1987" t="str">
        <f>IF(Table1[[#This Row],[disputed]]=0, "no dispute", IF(Table1[[#This Row],[dispute_loss]]=0, "won","lost"))</f>
        <v>won</v>
      </c>
      <c r="L1987" s="1">
        <v>44388</v>
      </c>
      <c r="M1987">
        <v>35</v>
      </c>
      <c r="N1987">
        <v>5</v>
      </c>
    </row>
    <row r="1988" spans="1:14" x14ac:dyDescent="0.3">
      <c r="A1988" t="s">
        <v>17</v>
      </c>
      <c r="B1988" t="s">
        <v>112</v>
      </c>
      <c r="C1988" t="str">
        <f>VLOOKUP(Table1[[#This Row],[customer_ID]],'Company Names'!A:B,2,0)</f>
        <v>Grant, Kessler and Kassulke</v>
      </c>
      <c r="D1988">
        <v>8024350758</v>
      </c>
      <c r="E1988" s="1">
        <v>44078</v>
      </c>
      <c r="F1988" s="1">
        <v>44108</v>
      </c>
      <c r="G1988">
        <v>4451</v>
      </c>
      <c r="H1988">
        <v>0</v>
      </c>
      <c r="I1988" t="str">
        <f>IF(Table1[[#This Row],[disputed]]=1,"Yes","No")</f>
        <v>No</v>
      </c>
      <c r="J1988">
        <v>0</v>
      </c>
      <c r="K1988" t="str">
        <f>IF(Table1[[#This Row],[disputed]]=0, "no dispute", IF(Table1[[#This Row],[dispute_loss]]=0, "won","lost"))</f>
        <v>no dispute</v>
      </c>
      <c r="L1988" s="1">
        <v>44102</v>
      </c>
      <c r="M1988">
        <v>24</v>
      </c>
      <c r="N1988">
        <v>0</v>
      </c>
    </row>
    <row r="1989" spans="1:14" x14ac:dyDescent="0.3">
      <c r="A1989" t="s">
        <v>11</v>
      </c>
      <c r="B1989" t="s">
        <v>49</v>
      </c>
      <c r="C1989" t="str">
        <f>VLOOKUP(Table1[[#This Row],[customer_ID]],'Company Names'!A:B,2,0)</f>
        <v>Strosin Inc</v>
      </c>
      <c r="D1989">
        <v>8026688554</v>
      </c>
      <c r="E1989" s="1">
        <v>44241</v>
      </c>
      <c r="F1989" s="1">
        <v>44271</v>
      </c>
      <c r="G1989">
        <v>6072</v>
      </c>
      <c r="H1989">
        <v>0</v>
      </c>
      <c r="I1989" t="str">
        <f>IF(Table1[[#This Row],[disputed]]=1,"Yes","No")</f>
        <v>No</v>
      </c>
      <c r="J1989">
        <v>0</v>
      </c>
      <c r="K1989" t="str">
        <f>IF(Table1[[#This Row],[disputed]]=0, "no dispute", IF(Table1[[#This Row],[dispute_loss]]=0, "won","lost"))</f>
        <v>no dispute</v>
      </c>
      <c r="L1989" s="1">
        <v>44250</v>
      </c>
      <c r="M1989">
        <v>9</v>
      </c>
      <c r="N1989">
        <v>0</v>
      </c>
    </row>
    <row r="1990" spans="1:14" x14ac:dyDescent="0.3">
      <c r="A1990" t="s">
        <v>17</v>
      </c>
      <c r="B1990" t="s">
        <v>98</v>
      </c>
      <c r="C1990" t="str">
        <f>VLOOKUP(Table1[[#This Row],[customer_ID]],'Company Names'!A:B,2,0)</f>
        <v>Wolf LLC</v>
      </c>
      <c r="D1990">
        <v>8030080145</v>
      </c>
      <c r="E1990" s="1">
        <v>44014</v>
      </c>
      <c r="F1990" s="1">
        <v>44044</v>
      </c>
      <c r="G1990">
        <v>8716</v>
      </c>
      <c r="H1990">
        <v>0</v>
      </c>
      <c r="I1990" t="str">
        <f>IF(Table1[[#This Row],[disputed]]=1,"Yes","No")</f>
        <v>No</v>
      </c>
      <c r="J1990">
        <v>0</v>
      </c>
      <c r="K1990" t="str">
        <f>IF(Table1[[#This Row],[disputed]]=0, "no dispute", IF(Table1[[#This Row],[dispute_loss]]=0, "won","lost"))</f>
        <v>no dispute</v>
      </c>
      <c r="L1990" s="1">
        <v>44049</v>
      </c>
      <c r="M1990">
        <v>35</v>
      </c>
      <c r="N1990">
        <v>5</v>
      </c>
    </row>
    <row r="1991" spans="1:14" x14ac:dyDescent="0.3">
      <c r="A1991" t="s">
        <v>11</v>
      </c>
      <c r="B1991" t="s">
        <v>12</v>
      </c>
      <c r="C1991" t="str">
        <f>VLOOKUP(Table1[[#This Row],[customer_ID]],'Company Names'!A:B,2,0)</f>
        <v>Morissette - Bernier</v>
      </c>
      <c r="D1991">
        <v>8033892101</v>
      </c>
      <c r="E1991" s="1">
        <v>44289</v>
      </c>
      <c r="F1991" s="1">
        <v>44319</v>
      </c>
      <c r="G1991">
        <v>7434</v>
      </c>
      <c r="H1991">
        <v>0</v>
      </c>
      <c r="I1991" t="str">
        <f>IF(Table1[[#This Row],[disputed]]=1,"Yes","No")</f>
        <v>No</v>
      </c>
      <c r="J1991">
        <v>0</v>
      </c>
      <c r="K1991" t="str">
        <f>IF(Table1[[#This Row],[disputed]]=0, "no dispute", IF(Table1[[#This Row],[dispute_loss]]=0, "won","lost"))</f>
        <v>no dispute</v>
      </c>
      <c r="L1991" s="1">
        <v>44305</v>
      </c>
      <c r="M1991">
        <v>16</v>
      </c>
      <c r="N1991">
        <v>0</v>
      </c>
    </row>
    <row r="1992" spans="1:14" x14ac:dyDescent="0.3">
      <c r="A1992" t="s">
        <v>11</v>
      </c>
      <c r="B1992" t="s">
        <v>110</v>
      </c>
      <c r="C1992" t="str">
        <f>VLOOKUP(Table1[[#This Row],[customer_ID]],'Company Names'!A:B,2,0)</f>
        <v>Hoppe, Rath and Stanton</v>
      </c>
      <c r="D1992">
        <v>8035927112</v>
      </c>
      <c r="E1992" s="1">
        <v>44269</v>
      </c>
      <c r="F1992" s="1">
        <v>44299</v>
      </c>
      <c r="G1992">
        <v>4827</v>
      </c>
      <c r="H1992">
        <v>0</v>
      </c>
      <c r="I1992" t="str">
        <f>IF(Table1[[#This Row],[disputed]]=1,"Yes","No")</f>
        <v>No</v>
      </c>
      <c r="J1992">
        <v>0</v>
      </c>
      <c r="K1992" t="str">
        <f>IF(Table1[[#This Row],[disputed]]=0, "no dispute", IF(Table1[[#This Row],[dispute_loss]]=0, "won","lost"))</f>
        <v>no dispute</v>
      </c>
      <c r="L1992" s="1">
        <v>44296</v>
      </c>
      <c r="M1992">
        <v>27</v>
      </c>
      <c r="N1992">
        <v>0</v>
      </c>
    </row>
    <row r="1993" spans="1:14" x14ac:dyDescent="0.3">
      <c r="A1993" t="s">
        <v>22</v>
      </c>
      <c r="B1993" t="s">
        <v>86</v>
      </c>
      <c r="C1993" t="str">
        <f>VLOOKUP(Table1[[#This Row],[customer_ID]],'Company Names'!A:B,2,0)</f>
        <v>Langosh - Luettgen</v>
      </c>
      <c r="D1993">
        <v>8044630018</v>
      </c>
      <c r="E1993" s="1">
        <v>44025</v>
      </c>
      <c r="F1993" s="1">
        <v>44055</v>
      </c>
      <c r="G1993">
        <v>4668</v>
      </c>
      <c r="H1993">
        <v>0</v>
      </c>
      <c r="I1993" t="str">
        <f>IF(Table1[[#This Row],[disputed]]=1,"Yes","No")</f>
        <v>No</v>
      </c>
      <c r="J1993">
        <v>0</v>
      </c>
      <c r="K1993" t="str">
        <f>IF(Table1[[#This Row],[disputed]]=0, "no dispute", IF(Table1[[#This Row],[dispute_loss]]=0, "won","lost"))</f>
        <v>no dispute</v>
      </c>
      <c r="L1993" s="1">
        <v>44042</v>
      </c>
      <c r="M1993">
        <v>17</v>
      </c>
      <c r="N1993">
        <v>0</v>
      </c>
    </row>
    <row r="1994" spans="1:14" x14ac:dyDescent="0.3">
      <c r="A1994" t="s">
        <v>11</v>
      </c>
      <c r="B1994" t="s">
        <v>48</v>
      </c>
      <c r="C1994" t="str">
        <f>VLOOKUP(Table1[[#This Row],[customer_ID]],'Company Names'!A:B,2,0)</f>
        <v>Hauck Group</v>
      </c>
      <c r="D1994">
        <v>8052943053</v>
      </c>
      <c r="E1994" s="1">
        <v>44527</v>
      </c>
      <c r="F1994" s="1">
        <v>44557</v>
      </c>
      <c r="G1994">
        <v>7160</v>
      </c>
      <c r="H1994">
        <v>0</v>
      </c>
      <c r="I1994" t="str">
        <f>IF(Table1[[#This Row],[disputed]]=1,"Yes","No")</f>
        <v>No</v>
      </c>
      <c r="J1994">
        <v>0</v>
      </c>
      <c r="K1994" t="str">
        <f>IF(Table1[[#This Row],[disputed]]=0, "no dispute", IF(Table1[[#This Row],[dispute_loss]]=0, "won","lost"))</f>
        <v>no dispute</v>
      </c>
      <c r="L1994" s="1">
        <v>44548</v>
      </c>
      <c r="M1994">
        <v>21</v>
      </c>
      <c r="N1994">
        <v>0</v>
      </c>
    </row>
    <row r="1995" spans="1:14" x14ac:dyDescent="0.3">
      <c r="A1995" t="s">
        <v>22</v>
      </c>
      <c r="B1995" t="s">
        <v>100</v>
      </c>
      <c r="C1995" t="str">
        <f>VLOOKUP(Table1[[#This Row],[customer_ID]],'Company Names'!A:B,2,0)</f>
        <v>Stark - Paucek</v>
      </c>
      <c r="D1995">
        <v>8056734091</v>
      </c>
      <c r="E1995" s="1">
        <v>44088</v>
      </c>
      <c r="F1995" s="1">
        <v>44118</v>
      </c>
      <c r="G1995">
        <v>5087</v>
      </c>
      <c r="H1995">
        <v>0</v>
      </c>
      <c r="I1995" t="str">
        <f>IF(Table1[[#This Row],[disputed]]=1,"Yes","No")</f>
        <v>No</v>
      </c>
      <c r="J1995">
        <v>0</v>
      </c>
      <c r="K1995" t="str">
        <f>IF(Table1[[#This Row],[disputed]]=0, "no dispute", IF(Table1[[#This Row],[dispute_loss]]=0, "won","lost"))</f>
        <v>no dispute</v>
      </c>
      <c r="L1995" s="1">
        <v>44107</v>
      </c>
      <c r="M1995">
        <v>19</v>
      </c>
      <c r="N1995">
        <v>0</v>
      </c>
    </row>
    <row r="1996" spans="1:14" x14ac:dyDescent="0.3">
      <c r="A1996" t="s">
        <v>22</v>
      </c>
      <c r="B1996" t="s">
        <v>100</v>
      </c>
      <c r="C1996" t="str">
        <f>VLOOKUP(Table1[[#This Row],[customer_ID]],'Company Names'!A:B,2,0)</f>
        <v>Stark - Paucek</v>
      </c>
      <c r="D1996">
        <v>8057232722</v>
      </c>
      <c r="E1996" s="1">
        <v>43839</v>
      </c>
      <c r="F1996" s="1">
        <v>43869</v>
      </c>
      <c r="G1996">
        <v>8312</v>
      </c>
      <c r="H1996">
        <v>0</v>
      </c>
      <c r="I1996" t="str">
        <f>IF(Table1[[#This Row],[disputed]]=1,"Yes","No")</f>
        <v>No</v>
      </c>
      <c r="J1996">
        <v>0</v>
      </c>
      <c r="K1996" t="str">
        <f>IF(Table1[[#This Row],[disputed]]=0, "no dispute", IF(Table1[[#This Row],[dispute_loss]]=0, "won","lost"))</f>
        <v>no dispute</v>
      </c>
      <c r="L1996" s="1">
        <v>43860</v>
      </c>
      <c r="M1996">
        <v>21</v>
      </c>
      <c r="N1996">
        <v>0</v>
      </c>
    </row>
    <row r="1997" spans="1:14" x14ac:dyDescent="0.3">
      <c r="A1997" t="s">
        <v>13</v>
      </c>
      <c r="B1997" t="s">
        <v>35</v>
      </c>
      <c r="C1997" t="str">
        <f>VLOOKUP(Table1[[#This Row],[customer_ID]],'Company Names'!A:B,2,0)</f>
        <v>Ebert Group</v>
      </c>
      <c r="D1997">
        <v>8061367328</v>
      </c>
      <c r="E1997" s="1">
        <v>43988</v>
      </c>
      <c r="F1997" s="1">
        <v>44018</v>
      </c>
      <c r="G1997">
        <v>8279</v>
      </c>
      <c r="H1997">
        <v>0</v>
      </c>
      <c r="I1997" t="str">
        <f>IF(Table1[[#This Row],[disputed]]=1,"Yes","No")</f>
        <v>No</v>
      </c>
      <c r="J1997">
        <v>0</v>
      </c>
      <c r="K1997" t="str">
        <f>IF(Table1[[#This Row],[disputed]]=0, "no dispute", IF(Table1[[#This Row],[dispute_loss]]=0, "won","lost"))</f>
        <v>no dispute</v>
      </c>
      <c r="L1997" s="1">
        <v>44000</v>
      </c>
      <c r="M1997">
        <v>12</v>
      </c>
      <c r="N1997">
        <v>0</v>
      </c>
    </row>
    <row r="1998" spans="1:14" x14ac:dyDescent="0.3">
      <c r="A1998" t="s">
        <v>13</v>
      </c>
      <c r="B1998" t="s">
        <v>104</v>
      </c>
      <c r="C1998" t="str">
        <f>VLOOKUP(Table1[[#This Row],[customer_ID]],'Company Names'!A:B,2,0)</f>
        <v>Little, Konopelski and Hackett</v>
      </c>
      <c r="D1998">
        <v>8062397322</v>
      </c>
      <c r="E1998" s="1">
        <v>44453</v>
      </c>
      <c r="F1998" s="1">
        <v>44483</v>
      </c>
      <c r="G1998">
        <v>6965</v>
      </c>
      <c r="H1998">
        <v>0</v>
      </c>
      <c r="I1998" t="str">
        <f>IF(Table1[[#This Row],[disputed]]=1,"Yes","No")</f>
        <v>No</v>
      </c>
      <c r="J1998">
        <v>0</v>
      </c>
      <c r="K1998" t="str">
        <f>IF(Table1[[#This Row],[disputed]]=0, "no dispute", IF(Table1[[#This Row],[dispute_loss]]=0, "won","lost"))</f>
        <v>no dispute</v>
      </c>
      <c r="L1998" s="1">
        <v>44470</v>
      </c>
      <c r="M1998">
        <v>17</v>
      </c>
      <c r="N1998">
        <v>0</v>
      </c>
    </row>
    <row r="1999" spans="1:14" x14ac:dyDescent="0.3">
      <c r="A1999" t="s">
        <v>11</v>
      </c>
      <c r="B1999" t="s">
        <v>50</v>
      </c>
      <c r="C1999" t="str">
        <f>VLOOKUP(Table1[[#This Row],[customer_ID]],'Company Names'!A:B,2,0)</f>
        <v>Rutherford, McGlynn and Kling</v>
      </c>
      <c r="D1999">
        <v>8066534559</v>
      </c>
      <c r="E1999" s="1">
        <v>44465</v>
      </c>
      <c r="F1999" s="1">
        <v>44495</v>
      </c>
      <c r="G1999">
        <v>6495</v>
      </c>
      <c r="H1999">
        <v>0</v>
      </c>
      <c r="I1999" t="str">
        <f>IF(Table1[[#This Row],[disputed]]=1,"Yes","No")</f>
        <v>No</v>
      </c>
      <c r="J1999">
        <v>0</v>
      </c>
      <c r="K1999" t="str">
        <f>IF(Table1[[#This Row],[disputed]]=0, "no dispute", IF(Table1[[#This Row],[dispute_loss]]=0, "won","lost"))</f>
        <v>no dispute</v>
      </c>
      <c r="L1999" s="1">
        <v>44488</v>
      </c>
      <c r="M1999">
        <v>23</v>
      </c>
      <c r="N1999">
        <v>0</v>
      </c>
    </row>
    <row r="2000" spans="1:14" x14ac:dyDescent="0.3">
      <c r="A2000" t="s">
        <v>20</v>
      </c>
      <c r="B2000" t="s">
        <v>43</v>
      </c>
      <c r="C2000" t="str">
        <f>VLOOKUP(Table1[[#This Row],[customer_ID]],'Company Names'!A:B,2,0)</f>
        <v>Spinka, Bogisich and Pouros</v>
      </c>
      <c r="D2000">
        <v>8066734147</v>
      </c>
      <c r="E2000" s="1">
        <v>43986</v>
      </c>
      <c r="F2000" s="1">
        <v>44016</v>
      </c>
      <c r="G2000">
        <v>4171</v>
      </c>
      <c r="H2000">
        <v>0</v>
      </c>
      <c r="I2000" t="str">
        <f>IF(Table1[[#This Row],[disputed]]=1,"Yes","No")</f>
        <v>No</v>
      </c>
      <c r="J2000">
        <v>0</v>
      </c>
      <c r="K2000" t="str">
        <f>IF(Table1[[#This Row],[disputed]]=0, "no dispute", IF(Table1[[#This Row],[dispute_loss]]=0, "won","lost"))</f>
        <v>no dispute</v>
      </c>
      <c r="L2000" s="1">
        <v>43998</v>
      </c>
      <c r="M2000">
        <v>12</v>
      </c>
      <c r="N2000">
        <v>0</v>
      </c>
    </row>
    <row r="2001" spans="1:14" x14ac:dyDescent="0.3">
      <c r="A2001" t="s">
        <v>17</v>
      </c>
      <c r="B2001" t="s">
        <v>18</v>
      </c>
      <c r="C2001" t="str">
        <f>VLOOKUP(Table1[[#This Row],[customer_ID]],'Company Names'!A:B,2,0)</f>
        <v>Gislason, Rice and Hilpert</v>
      </c>
      <c r="D2001">
        <v>8075572741</v>
      </c>
      <c r="E2001" s="1">
        <v>44228</v>
      </c>
      <c r="F2001" s="1">
        <v>44258</v>
      </c>
      <c r="G2001">
        <v>6959</v>
      </c>
      <c r="H2001">
        <v>1</v>
      </c>
      <c r="I2001" t="str">
        <f>IF(Table1[[#This Row],[disputed]]=1,"Yes","No")</f>
        <v>Yes</v>
      </c>
      <c r="J2001">
        <v>1</v>
      </c>
      <c r="K2001" t="str">
        <f>IF(Table1[[#This Row],[disputed]]=0, "no dispute", IF(Table1[[#This Row],[dispute_loss]]=0, "won","lost"))</f>
        <v>lost</v>
      </c>
      <c r="L2001" s="1">
        <v>44264</v>
      </c>
      <c r="M2001">
        <v>36</v>
      </c>
      <c r="N2001">
        <v>6</v>
      </c>
    </row>
    <row r="2002" spans="1:14" x14ac:dyDescent="0.3">
      <c r="A2002" t="s">
        <v>17</v>
      </c>
      <c r="B2002" t="s">
        <v>97</v>
      </c>
      <c r="C2002" t="str">
        <f>VLOOKUP(Table1[[#This Row],[customer_ID]],'Company Names'!A:B,2,0)</f>
        <v>Kemmer LLC</v>
      </c>
      <c r="D2002">
        <v>8077742155</v>
      </c>
      <c r="E2002" s="1">
        <v>44043</v>
      </c>
      <c r="F2002" s="1">
        <v>44073</v>
      </c>
      <c r="G2002">
        <v>5550</v>
      </c>
      <c r="H2002">
        <v>1</v>
      </c>
      <c r="I2002" t="str">
        <f>IF(Table1[[#This Row],[disputed]]=1,"Yes","No")</f>
        <v>Yes</v>
      </c>
      <c r="J2002">
        <v>0</v>
      </c>
      <c r="K2002" t="str">
        <f>IF(Table1[[#This Row],[disputed]]=0, "no dispute", IF(Table1[[#This Row],[dispute_loss]]=0, "won","lost"))</f>
        <v>won</v>
      </c>
      <c r="L2002" s="1">
        <v>44087</v>
      </c>
      <c r="M2002">
        <v>44</v>
      </c>
      <c r="N2002">
        <v>14</v>
      </c>
    </row>
    <row r="2003" spans="1:14" x14ac:dyDescent="0.3">
      <c r="A2003" t="s">
        <v>11</v>
      </c>
      <c r="B2003" t="s">
        <v>31</v>
      </c>
      <c r="C2003" t="str">
        <f>VLOOKUP(Table1[[#This Row],[customer_ID]],'Company Names'!A:B,2,0)</f>
        <v>McGlynn, Rutherford and Schiller</v>
      </c>
      <c r="D2003">
        <v>8081319512</v>
      </c>
      <c r="E2003" s="1">
        <v>43836</v>
      </c>
      <c r="F2003" s="1">
        <v>43866</v>
      </c>
      <c r="G2003">
        <v>7805</v>
      </c>
      <c r="H2003">
        <v>0</v>
      </c>
      <c r="I2003" t="str">
        <f>IF(Table1[[#This Row],[disputed]]=1,"Yes","No")</f>
        <v>No</v>
      </c>
      <c r="J2003">
        <v>0</v>
      </c>
      <c r="K2003" t="str">
        <f>IF(Table1[[#This Row],[disputed]]=0, "no dispute", IF(Table1[[#This Row],[dispute_loss]]=0, "won","lost"))</f>
        <v>no dispute</v>
      </c>
      <c r="L2003" s="1">
        <v>43846</v>
      </c>
      <c r="M2003">
        <v>10</v>
      </c>
      <c r="N2003">
        <v>0</v>
      </c>
    </row>
    <row r="2004" spans="1:14" x14ac:dyDescent="0.3">
      <c r="A2004" t="s">
        <v>13</v>
      </c>
      <c r="B2004" t="s">
        <v>84</v>
      </c>
      <c r="C2004" t="str">
        <f>VLOOKUP(Table1[[#This Row],[customer_ID]],'Company Names'!A:B,2,0)</f>
        <v>Schultz, Wiegand and Kling</v>
      </c>
      <c r="D2004">
        <v>8082355258</v>
      </c>
      <c r="E2004" s="1">
        <v>44024</v>
      </c>
      <c r="F2004" s="1">
        <v>44054</v>
      </c>
      <c r="G2004">
        <v>6884</v>
      </c>
      <c r="H2004">
        <v>0</v>
      </c>
      <c r="I2004" t="str">
        <f>IF(Table1[[#This Row],[disputed]]=1,"Yes","No")</f>
        <v>No</v>
      </c>
      <c r="J2004">
        <v>0</v>
      </c>
      <c r="K2004" t="str">
        <f>IF(Table1[[#This Row],[disputed]]=0, "no dispute", IF(Table1[[#This Row],[dispute_loss]]=0, "won","lost"))</f>
        <v>no dispute</v>
      </c>
      <c r="L2004" s="1">
        <v>44046</v>
      </c>
      <c r="M2004">
        <v>22</v>
      </c>
      <c r="N2004">
        <v>0</v>
      </c>
    </row>
    <row r="2005" spans="1:14" x14ac:dyDescent="0.3">
      <c r="A2005" t="s">
        <v>13</v>
      </c>
      <c r="B2005" t="s">
        <v>66</v>
      </c>
      <c r="C2005" t="str">
        <f>VLOOKUP(Table1[[#This Row],[customer_ID]],'Company Names'!A:B,2,0)</f>
        <v>Bednar Group</v>
      </c>
      <c r="D2005">
        <v>8082796197</v>
      </c>
      <c r="E2005" s="1">
        <v>44233</v>
      </c>
      <c r="F2005" s="1">
        <v>44263</v>
      </c>
      <c r="G2005">
        <v>8293</v>
      </c>
      <c r="H2005">
        <v>0</v>
      </c>
      <c r="I2005" t="str">
        <f>IF(Table1[[#This Row],[disputed]]=1,"Yes","No")</f>
        <v>No</v>
      </c>
      <c r="J2005">
        <v>0</v>
      </c>
      <c r="K2005" t="str">
        <f>IF(Table1[[#This Row],[disputed]]=0, "no dispute", IF(Table1[[#This Row],[dispute_loss]]=0, "won","lost"))</f>
        <v>no dispute</v>
      </c>
      <c r="L2005" s="1">
        <v>44237</v>
      </c>
      <c r="M2005">
        <v>4</v>
      </c>
      <c r="N2005">
        <v>0</v>
      </c>
    </row>
    <row r="2006" spans="1:14" x14ac:dyDescent="0.3">
      <c r="A2006" t="s">
        <v>17</v>
      </c>
      <c r="B2006" t="s">
        <v>77</v>
      </c>
      <c r="C2006" t="str">
        <f>VLOOKUP(Table1[[#This Row],[customer_ID]],'Company Names'!A:B,2,0)</f>
        <v>Daniel - Deckow</v>
      </c>
      <c r="D2006">
        <v>8086151417</v>
      </c>
      <c r="E2006" s="1">
        <v>44205</v>
      </c>
      <c r="F2006" s="1">
        <v>44235</v>
      </c>
      <c r="G2006">
        <v>4985</v>
      </c>
      <c r="H2006">
        <v>0</v>
      </c>
      <c r="I2006" t="str">
        <f>IF(Table1[[#This Row],[disputed]]=1,"Yes","No")</f>
        <v>No</v>
      </c>
      <c r="J2006">
        <v>0</v>
      </c>
      <c r="K2006" t="str">
        <f>IF(Table1[[#This Row],[disputed]]=0, "no dispute", IF(Table1[[#This Row],[dispute_loss]]=0, "won","lost"))</f>
        <v>no dispute</v>
      </c>
      <c r="L2006" s="1">
        <v>44208</v>
      </c>
      <c r="M2006">
        <v>3</v>
      </c>
      <c r="N2006">
        <v>0</v>
      </c>
    </row>
    <row r="2007" spans="1:14" x14ac:dyDescent="0.3">
      <c r="A2007" t="s">
        <v>11</v>
      </c>
      <c r="B2007" t="s">
        <v>38</v>
      </c>
      <c r="C2007" t="str">
        <f>VLOOKUP(Table1[[#This Row],[customer_ID]],'Company Names'!A:B,2,0)</f>
        <v>Willms, Yundt and Smitham</v>
      </c>
      <c r="D2007">
        <v>8088935090</v>
      </c>
      <c r="E2007" s="1">
        <v>44185</v>
      </c>
      <c r="F2007" s="1">
        <v>44215</v>
      </c>
      <c r="G2007">
        <v>5003</v>
      </c>
      <c r="H2007">
        <v>0</v>
      </c>
      <c r="I2007" t="str">
        <f>IF(Table1[[#This Row],[disputed]]=1,"Yes","No")</f>
        <v>No</v>
      </c>
      <c r="J2007">
        <v>0</v>
      </c>
      <c r="K2007" t="str">
        <f>IF(Table1[[#This Row],[disputed]]=0, "no dispute", IF(Table1[[#This Row],[dispute_loss]]=0, "won","lost"))</f>
        <v>no dispute</v>
      </c>
      <c r="L2007" s="1">
        <v>44219</v>
      </c>
      <c r="M2007">
        <v>34</v>
      </c>
      <c r="N2007">
        <v>4</v>
      </c>
    </row>
    <row r="2008" spans="1:14" x14ac:dyDescent="0.3">
      <c r="A2008" t="s">
        <v>11</v>
      </c>
      <c r="B2008" t="s">
        <v>55</v>
      </c>
      <c r="C2008" t="str">
        <f>VLOOKUP(Table1[[#This Row],[customer_ID]],'Company Names'!A:B,2,0)</f>
        <v>Gleichner - Turner</v>
      </c>
      <c r="D2008">
        <v>8097727269</v>
      </c>
      <c r="E2008" s="1">
        <v>44023</v>
      </c>
      <c r="F2008" s="1">
        <v>44053</v>
      </c>
      <c r="G2008">
        <v>6900</v>
      </c>
      <c r="H2008">
        <v>0</v>
      </c>
      <c r="I2008" t="str">
        <f>IF(Table1[[#This Row],[disputed]]=1,"Yes","No")</f>
        <v>No</v>
      </c>
      <c r="J2008">
        <v>0</v>
      </c>
      <c r="K2008" t="str">
        <f>IF(Table1[[#This Row],[disputed]]=0, "no dispute", IF(Table1[[#This Row],[dispute_loss]]=0, "won","lost"))</f>
        <v>no dispute</v>
      </c>
      <c r="L2008" s="1">
        <v>44056</v>
      </c>
      <c r="M2008">
        <v>33</v>
      </c>
      <c r="N2008">
        <v>3</v>
      </c>
    </row>
    <row r="2009" spans="1:14" x14ac:dyDescent="0.3">
      <c r="A2009" t="s">
        <v>13</v>
      </c>
      <c r="B2009" t="s">
        <v>71</v>
      </c>
      <c r="C2009" t="str">
        <f>VLOOKUP(Table1[[#This Row],[customer_ID]],'Company Names'!A:B,2,0)</f>
        <v>Murphy Inc</v>
      </c>
      <c r="D2009">
        <v>4516618888</v>
      </c>
      <c r="E2009" s="1">
        <v>44384</v>
      </c>
      <c r="F2009" s="1">
        <v>44414</v>
      </c>
      <c r="G2009">
        <v>7196</v>
      </c>
      <c r="H2009">
        <v>1</v>
      </c>
      <c r="I2009" t="str">
        <f>IF(Table1[[#This Row],[disputed]]=1,"Yes","No")</f>
        <v>Yes</v>
      </c>
      <c r="J2009">
        <v>1</v>
      </c>
      <c r="K2009" t="str">
        <f>IF(Table1[[#This Row],[disputed]]=0, "no dispute", IF(Table1[[#This Row],[dispute_loss]]=0, "won","lost"))</f>
        <v>lost</v>
      </c>
      <c r="L2009" s="1">
        <v>44410</v>
      </c>
      <c r="M2009">
        <v>26</v>
      </c>
      <c r="N2009">
        <v>0</v>
      </c>
    </row>
    <row r="2010" spans="1:14" x14ac:dyDescent="0.3">
      <c r="A2010" t="s">
        <v>20</v>
      </c>
      <c r="B2010" t="s">
        <v>69</v>
      </c>
      <c r="C2010" t="str">
        <f>VLOOKUP(Table1[[#This Row],[customer_ID]],'Company Names'!A:B,2,0)</f>
        <v>Kulas, Mante and Reichert</v>
      </c>
      <c r="D2010">
        <v>8099966017</v>
      </c>
      <c r="E2010" s="1">
        <v>44368</v>
      </c>
      <c r="F2010" s="1">
        <v>44398</v>
      </c>
      <c r="G2010">
        <v>3678</v>
      </c>
      <c r="H2010">
        <v>1</v>
      </c>
      <c r="I2010" t="str">
        <f>IF(Table1[[#This Row],[disputed]]=1,"Yes","No")</f>
        <v>Yes</v>
      </c>
      <c r="J2010">
        <v>0</v>
      </c>
      <c r="K2010" t="str">
        <f>IF(Table1[[#This Row],[disputed]]=0, "no dispute", IF(Table1[[#This Row],[dispute_loss]]=0, "won","lost"))</f>
        <v>won</v>
      </c>
      <c r="L2010" s="1">
        <v>44412</v>
      </c>
      <c r="M2010">
        <v>44</v>
      </c>
      <c r="N2010">
        <v>14</v>
      </c>
    </row>
    <row r="2011" spans="1:14" x14ac:dyDescent="0.3">
      <c r="A2011" t="s">
        <v>22</v>
      </c>
      <c r="B2011" t="s">
        <v>47</v>
      </c>
      <c r="C2011" t="str">
        <f>VLOOKUP(Table1[[#This Row],[customer_ID]],'Company Names'!A:B,2,0)</f>
        <v>Bergnaum - Weimann</v>
      </c>
      <c r="D2011">
        <v>8106002715</v>
      </c>
      <c r="E2011" s="1">
        <v>44216</v>
      </c>
      <c r="F2011" s="1">
        <v>44246</v>
      </c>
      <c r="G2011">
        <v>1744</v>
      </c>
      <c r="H2011">
        <v>0</v>
      </c>
      <c r="I2011" t="str">
        <f>IF(Table1[[#This Row],[disputed]]=1,"Yes","No")</f>
        <v>No</v>
      </c>
      <c r="J2011">
        <v>0</v>
      </c>
      <c r="K2011" t="str">
        <f>IF(Table1[[#This Row],[disputed]]=0, "no dispute", IF(Table1[[#This Row],[dispute_loss]]=0, "won","lost"))</f>
        <v>no dispute</v>
      </c>
      <c r="L2011" s="1">
        <v>44247</v>
      </c>
      <c r="M2011">
        <v>31</v>
      </c>
      <c r="N2011">
        <v>1</v>
      </c>
    </row>
    <row r="2012" spans="1:14" x14ac:dyDescent="0.3">
      <c r="A2012" t="s">
        <v>11</v>
      </c>
      <c r="B2012" t="s">
        <v>55</v>
      </c>
      <c r="C2012" t="str">
        <f>VLOOKUP(Table1[[#This Row],[customer_ID]],'Company Names'!A:B,2,0)</f>
        <v>Gleichner - Turner</v>
      </c>
      <c r="D2012">
        <v>8111779828</v>
      </c>
      <c r="E2012" s="1">
        <v>44493</v>
      </c>
      <c r="F2012" s="1">
        <v>44523</v>
      </c>
      <c r="G2012">
        <v>9324</v>
      </c>
      <c r="H2012">
        <v>0</v>
      </c>
      <c r="I2012" t="str">
        <f>IF(Table1[[#This Row],[disputed]]=1,"Yes","No")</f>
        <v>No</v>
      </c>
      <c r="J2012">
        <v>0</v>
      </c>
      <c r="K2012" t="str">
        <f>IF(Table1[[#This Row],[disputed]]=0, "no dispute", IF(Table1[[#This Row],[dispute_loss]]=0, "won","lost"))</f>
        <v>no dispute</v>
      </c>
      <c r="L2012" s="1">
        <v>44533</v>
      </c>
      <c r="M2012">
        <v>40</v>
      </c>
      <c r="N2012">
        <v>10</v>
      </c>
    </row>
    <row r="2013" spans="1:14" x14ac:dyDescent="0.3">
      <c r="A2013" t="s">
        <v>20</v>
      </c>
      <c r="B2013" t="s">
        <v>43</v>
      </c>
      <c r="C2013" t="str">
        <f>VLOOKUP(Table1[[#This Row],[customer_ID]],'Company Names'!A:B,2,0)</f>
        <v>Spinka, Bogisich and Pouros</v>
      </c>
      <c r="D2013">
        <v>8119664084</v>
      </c>
      <c r="E2013" s="1">
        <v>44468</v>
      </c>
      <c r="F2013" s="1">
        <v>44498</v>
      </c>
      <c r="G2013">
        <v>4732</v>
      </c>
      <c r="H2013">
        <v>0</v>
      </c>
      <c r="I2013" t="str">
        <f>IF(Table1[[#This Row],[disputed]]=1,"Yes","No")</f>
        <v>No</v>
      </c>
      <c r="J2013">
        <v>0</v>
      </c>
      <c r="K2013" t="str">
        <f>IF(Table1[[#This Row],[disputed]]=0, "no dispute", IF(Table1[[#This Row],[dispute_loss]]=0, "won","lost"))</f>
        <v>no dispute</v>
      </c>
      <c r="L2013" s="1">
        <v>44469</v>
      </c>
      <c r="M2013">
        <v>1</v>
      </c>
      <c r="N2013">
        <v>0</v>
      </c>
    </row>
    <row r="2014" spans="1:14" x14ac:dyDescent="0.3">
      <c r="A2014" t="s">
        <v>17</v>
      </c>
      <c r="B2014" t="s">
        <v>18</v>
      </c>
      <c r="C2014" t="str">
        <f>VLOOKUP(Table1[[#This Row],[customer_ID]],'Company Names'!A:B,2,0)</f>
        <v>Gislason, Rice and Hilpert</v>
      </c>
      <c r="D2014">
        <v>8130568082</v>
      </c>
      <c r="E2014" s="1">
        <v>43927</v>
      </c>
      <c r="F2014" s="1">
        <v>43957</v>
      </c>
      <c r="G2014">
        <v>6730</v>
      </c>
      <c r="H2014">
        <v>0</v>
      </c>
      <c r="I2014" t="str">
        <f>IF(Table1[[#This Row],[disputed]]=1,"Yes","No")</f>
        <v>No</v>
      </c>
      <c r="J2014">
        <v>0</v>
      </c>
      <c r="K2014" t="str">
        <f>IF(Table1[[#This Row],[disputed]]=0, "no dispute", IF(Table1[[#This Row],[dispute_loss]]=0, "won","lost"))</f>
        <v>no dispute</v>
      </c>
      <c r="L2014" s="1">
        <v>43952</v>
      </c>
      <c r="M2014">
        <v>25</v>
      </c>
      <c r="N2014">
        <v>0</v>
      </c>
    </row>
    <row r="2015" spans="1:14" x14ac:dyDescent="0.3">
      <c r="A2015" t="s">
        <v>13</v>
      </c>
      <c r="B2015" t="s">
        <v>32</v>
      </c>
      <c r="C2015" t="str">
        <f>VLOOKUP(Table1[[#This Row],[customer_ID]],'Company Names'!A:B,2,0)</f>
        <v>Nolan Group</v>
      </c>
      <c r="D2015">
        <v>8131076647</v>
      </c>
      <c r="E2015" s="1">
        <v>44173</v>
      </c>
      <c r="F2015" s="1">
        <v>44203</v>
      </c>
      <c r="G2015">
        <v>6872</v>
      </c>
      <c r="H2015">
        <v>0</v>
      </c>
      <c r="I2015" t="str">
        <f>IF(Table1[[#This Row],[disputed]]=1,"Yes","No")</f>
        <v>No</v>
      </c>
      <c r="J2015">
        <v>0</v>
      </c>
      <c r="K2015" t="str">
        <f>IF(Table1[[#This Row],[disputed]]=0, "no dispute", IF(Table1[[#This Row],[dispute_loss]]=0, "won","lost"))</f>
        <v>no dispute</v>
      </c>
      <c r="L2015" s="1">
        <v>44198</v>
      </c>
      <c r="M2015">
        <v>25</v>
      </c>
      <c r="N2015">
        <v>0</v>
      </c>
    </row>
    <row r="2016" spans="1:14" x14ac:dyDescent="0.3">
      <c r="A2016" t="s">
        <v>13</v>
      </c>
      <c r="B2016" t="s">
        <v>41</v>
      </c>
      <c r="C2016" t="str">
        <f>VLOOKUP(Table1[[#This Row],[customer_ID]],'Company Names'!A:B,2,0)</f>
        <v>Stanton, Labadie and Roberts</v>
      </c>
      <c r="D2016">
        <v>8394111674</v>
      </c>
      <c r="E2016" s="1">
        <v>44387</v>
      </c>
      <c r="F2016" s="1">
        <v>44417</v>
      </c>
      <c r="G2016">
        <v>7888</v>
      </c>
      <c r="H2016">
        <v>1</v>
      </c>
      <c r="I2016" t="str">
        <f>IF(Table1[[#This Row],[disputed]]=1,"Yes","No")</f>
        <v>Yes</v>
      </c>
      <c r="J2016">
        <v>1</v>
      </c>
      <c r="K2016" t="str">
        <f>IF(Table1[[#This Row],[disputed]]=0, "no dispute", IF(Table1[[#This Row],[dispute_loss]]=0, "won","lost"))</f>
        <v>lost</v>
      </c>
      <c r="L2016" s="1">
        <v>44408</v>
      </c>
      <c r="M2016">
        <v>21</v>
      </c>
      <c r="N2016">
        <v>0</v>
      </c>
    </row>
    <row r="2017" spans="1:14" x14ac:dyDescent="0.3">
      <c r="A2017" t="s">
        <v>13</v>
      </c>
      <c r="B2017" t="s">
        <v>104</v>
      </c>
      <c r="C2017" t="str">
        <f>VLOOKUP(Table1[[#This Row],[customer_ID]],'Company Names'!A:B,2,0)</f>
        <v>Little, Konopelski and Hackett</v>
      </c>
      <c r="D2017">
        <v>8136944092</v>
      </c>
      <c r="E2017" s="1">
        <v>43913</v>
      </c>
      <c r="F2017" s="1">
        <v>43943</v>
      </c>
      <c r="G2017">
        <v>3739</v>
      </c>
      <c r="H2017">
        <v>0</v>
      </c>
      <c r="I2017" t="str">
        <f>IF(Table1[[#This Row],[disputed]]=1,"Yes","No")</f>
        <v>No</v>
      </c>
      <c r="J2017">
        <v>0</v>
      </c>
      <c r="K2017" t="str">
        <f>IF(Table1[[#This Row],[disputed]]=0, "no dispute", IF(Table1[[#This Row],[dispute_loss]]=0, "won","lost"))</f>
        <v>no dispute</v>
      </c>
      <c r="L2017" s="1">
        <v>43941</v>
      </c>
      <c r="M2017">
        <v>28</v>
      </c>
      <c r="N2017">
        <v>0</v>
      </c>
    </row>
    <row r="2018" spans="1:14" x14ac:dyDescent="0.3">
      <c r="A2018" t="s">
        <v>13</v>
      </c>
      <c r="B2018" t="s">
        <v>51</v>
      </c>
      <c r="C2018" t="str">
        <f>VLOOKUP(Table1[[#This Row],[customer_ID]],'Company Names'!A:B,2,0)</f>
        <v>Kilback Inc</v>
      </c>
      <c r="D2018">
        <v>8137093063</v>
      </c>
      <c r="E2018" s="1">
        <v>44430</v>
      </c>
      <c r="F2018" s="1">
        <v>44460</v>
      </c>
      <c r="G2018">
        <v>7869</v>
      </c>
      <c r="H2018">
        <v>0</v>
      </c>
      <c r="I2018" t="str">
        <f>IF(Table1[[#This Row],[disputed]]=1,"Yes","No")</f>
        <v>No</v>
      </c>
      <c r="J2018">
        <v>0</v>
      </c>
      <c r="K2018" t="str">
        <f>IF(Table1[[#This Row],[disputed]]=0, "no dispute", IF(Table1[[#This Row],[dispute_loss]]=0, "won","lost"))</f>
        <v>no dispute</v>
      </c>
      <c r="L2018" s="1">
        <v>44465</v>
      </c>
      <c r="M2018">
        <v>35</v>
      </c>
      <c r="N2018">
        <v>5</v>
      </c>
    </row>
    <row r="2019" spans="1:14" x14ac:dyDescent="0.3">
      <c r="A2019" t="s">
        <v>20</v>
      </c>
      <c r="B2019" t="s">
        <v>111</v>
      </c>
      <c r="C2019" t="str">
        <f>VLOOKUP(Table1[[#This Row],[customer_ID]],'Company Names'!A:B,2,0)</f>
        <v>Kunze - Bednar</v>
      </c>
      <c r="D2019">
        <v>8140634585</v>
      </c>
      <c r="E2019" s="1">
        <v>44383</v>
      </c>
      <c r="F2019" s="1">
        <v>44413</v>
      </c>
      <c r="G2019">
        <v>2490</v>
      </c>
      <c r="H2019">
        <v>0</v>
      </c>
      <c r="I2019" t="str">
        <f>IF(Table1[[#This Row],[disputed]]=1,"Yes","No")</f>
        <v>No</v>
      </c>
      <c r="J2019">
        <v>0</v>
      </c>
      <c r="K2019" t="str">
        <f>IF(Table1[[#This Row],[disputed]]=0, "no dispute", IF(Table1[[#This Row],[dispute_loss]]=0, "won","lost"))</f>
        <v>no dispute</v>
      </c>
      <c r="L2019" s="1">
        <v>44415</v>
      </c>
      <c r="M2019">
        <v>32</v>
      </c>
      <c r="N2019">
        <v>2</v>
      </c>
    </row>
    <row r="2020" spans="1:14" x14ac:dyDescent="0.3">
      <c r="A2020" t="s">
        <v>17</v>
      </c>
      <c r="B2020" t="s">
        <v>101</v>
      </c>
      <c r="C2020" t="str">
        <f>VLOOKUP(Table1[[#This Row],[customer_ID]],'Company Names'!A:B,2,0)</f>
        <v>Daugherty LLC</v>
      </c>
      <c r="D2020">
        <v>8143888831</v>
      </c>
      <c r="E2020" s="1">
        <v>43877</v>
      </c>
      <c r="F2020" s="1">
        <v>43907</v>
      </c>
      <c r="G2020">
        <v>6402</v>
      </c>
      <c r="H2020">
        <v>0</v>
      </c>
      <c r="I2020" t="str">
        <f>IF(Table1[[#This Row],[disputed]]=1,"Yes","No")</f>
        <v>No</v>
      </c>
      <c r="J2020">
        <v>0</v>
      </c>
      <c r="K2020" t="str">
        <f>IF(Table1[[#This Row],[disputed]]=0, "no dispute", IF(Table1[[#This Row],[dispute_loss]]=0, "won","lost"))</f>
        <v>no dispute</v>
      </c>
      <c r="L2020" s="1">
        <v>43906</v>
      </c>
      <c r="M2020">
        <v>29</v>
      </c>
      <c r="N2020">
        <v>0</v>
      </c>
    </row>
    <row r="2021" spans="1:14" x14ac:dyDescent="0.3">
      <c r="A2021" t="s">
        <v>20</v>
      </c>
      <c r="B2021" t="s">
        <v>25</v>
      </c>
      <c r="C2021" t="str">
        <f>VLOOKUP(Table1[[#This Row],[customer_ID]],'Company Names'!A:B,2,0)</f>
        <v>Homenick - Tromp</v>
      </c>
      <c r="D2021">
        <v>8144548869</v>
      </c>
      <c r="E2021" s="1">
        <v>43967</v>
      </c>
      <c r="F2021" s="1">
        <v>43997</v>
      </c>
      <c r="G2021">
        <v>3620</v>
      </c>
      <c r="H2021">
        <v>0</v>
      </c>
      <c r="I2021" t="str">
        <f>IF(Table1[[#This Row],[disputed]]=1,"Yes","No")</f>
        <v>No</v>
      </c>
      <c r="J2021">
        <v>0</v>
      </c>
      <c r="K2021" t="str">
        <f>IF(Table1[[#This Row],[disputed]]=0, "no dispute", IF(Table1[[#This Row],[dispute_loss]]=0, "won","lost"))</f>
        <v>no dispute</v>
      </c>
      <c r="L2021" s="1">
        <v>43988</v>
      </c>
      <c r="M2021">
        <v>21</v>
      </c>
      <c r="N2021">
        <v>0</v>
      </c>
    </row>
    <row r="2022" spans="1:14" x14ac:dyDescent="0.3">
      <c r="A2022" t="s">
        <v>20</v>
      </c>
      <c r="B2022" t="s">
        <v>21</v>
      </c>
      <c r="C2022" t="str">
        <f>VLOOKUP(Table1[[#This Row],[customer_ID]],'Company Names'!A:B,2,0)</f>
        <v>Turner and Sons</v>
      </c>
      <c r="D2022">
        <v>8146803755</v>
      </c>
      <c r="E2022" s="1">
        <v>43859</v>
      </c>
      <c r="F2022" s="1">
        <v>43889</v>
      </c>
      <c r="G2022">
        <v>4983</v>
      </c>
      <c r="H2022">
        <v>0</v>
      </c>
      <c r="I2022" t="str">
        <f>IF(Table1[[#This Row],[disputed]]=1,"Yes","No")</f>
        <v>No</v>
      </c>
      <c r="J2022">
        <v>0</v>
      </c>
      <c r="K2022" t="str">
        <f>IF(Table1[[#This Row],[disputed]]=0, "no dispute", IF(Table1[[#This Row],[dispute_loss]]=0, "won","lost"))</f>
        <v>no dispute</v>
      </c>
      <c r="L2022" s="1">
        <v>43896</v>
      </c>
      <c r="M2022">
        <v>37</v>
      </c>
      <c r="N2022">
        <v>7</v>
      </c>
    </row>
    <row r="2023" spans="1:14" x14ac:dyDescent="0.3">
      <c r="A2023" t="s">
        <v>22</v>
      </c>
      <c r="B2023" t="s">
        <v>58</v>
      </c>
      <c r="C2023" t="str">
        <f>VLOOKUP(Table1[[#This Row],[customer_ID]],'Company Names'!A:B,2,0)</f>
        <v>Bashirian Inc</v>
      </c>
      <c r="D2023">
        <v>8147753421</v>
      </c>
      <c r="E2023" s="1">
        <v>44003</v>
      </c>
      <c r="F2023" s="1">
        <v>44033</v>
      </c>
      <c r="G2023">
        <v>822</v>
      </c>
      <c r="H2023">
        <v>0</v>
      </c>
      <c r="I2023" t="str">
        <f>IF(Table1[[#This Row],[disputed]]=1,"Yes","No")</f>
        <v>No</v>
      </c>
      <c r="J2023">
        <v>0</v>
      </c>
      <c r="K2023" t="str">
        <f>IF(Table1[[#This Row],[disputed]]=0, "no dispute", IF(Table1[[#This Row],[dispute_loss]]=0, "won","lost"))</f>
        <v>no dispute</v>
      </c>
      <c r="L2023" s="1">
        <v>44019</v>
      </c>
      <c r="M2023">
        <v>16</v>
      </c>
      <c r="N2023">
        <v>0</v>
      </c>
    </row>
    <row r="2024" spans="1:14" x14ac:dyDescent="0.3">
      <c r="A2024" t="s">
        <v>20</v>
      </c>
      <c r="B2024" t="s">
        <v>108</v>
      </c>
      <c r="C2024" t="str">
        <f>VLOOKUP(Table1[[#This Row],[customer_ID]],'Company Names'!A:B,2,0)</f>
        <v>Bashirian, Johnston and Barrows</v>
      </c>
      <c r="D2024">
        <v>8147793831</v>
      </c>
      <c r="E2024" s="1">
        <v>44230</v>
      </c>
      <c r="F2024" s="1">
        <v>44260</v>
      </c>
      <c r="G2024">
        <v>2065</v>
      </c>
      <c r="H2024">
        <v>0</v>
      </c>
      <c r="I2024" t="str">
        <f>IF(Table1[[#This Row],[disputed]]=1,"Yes","No")</f>
        <v>No</v>
      </c>
      <c r="J2024">
        <v>0</v>
      </c>
      <c r="K2024" t="str">
        <f>IF(Table1[[#This Row],[disputed]]=0, "no dispute", IF(Table1[[#This Row],[dispute_loss]]=0, "won","lost"))</f>
        <v>no dispute</v>
      </c>
      <c r="L2024" s="1">
        <v>44248</v>
      </c>
      <c r="M2024">
        <v>18</v>
      </c>
      <c r="N2024">
        <v>0</v>
      </c>
    </row>
    <row r="2025" spans="1:14" x14ac:dyDescent="0.3">
      <c r="A2025" t="s">
        <v>13</v>
      </c>
      <c r="B2025" t="s">
        <v>71</v>
      </c>
      <c r="C2025" t="str">
        <f>VLOOKUP(Table1[[#This Row],[customer_ID]],'Company Names'!A:B,2,0)</f>
        <v>Murphy Inc</v>
      </c>
      <c r="D2025">
        <v>4771056498</v>
      </c>
      <c r="E2025" s="1">
        <v>44389</v>
      </c>
      <c r="F2025" s="1">
        <v>44419</v>
      </c>
      <c r="G2025">
        <v>7145</v>
      </c>
      <c r="H2025">
        <v>1</v>
      </c>
      <c r="I2025" t="str">
        <f>IF(Table1[[#This Row],[disputed]]=1,"Yes","No")</f>
        <v>Yes</v>
      </c>
      <c r="J2025">
        <v>0</v>
      </c>
      <c r="K2025" t="str">
        <f>IF(Table1[[#This Row],[disputed]]=0, "no dispute", IF(Table1[[#This Row],[dispute_loss]]=0, "won","lost"))</f>
        <v>won</v>
      </c>
      <c r="L2025" s="1">
        <v>44405</v>
      </c>
      <c r="M2025">
        <v>16</v>
      </c>
      <c r="N2025">
        <v>0</v>
      </c>
    </row>
    <row r="2026" spans="1:14" x14ac:dyDescent="0.3">
      <c r="A2026" t="s">
        <v>22</v>
      </c>
      <c r="B2026" t="s">
        <v>65</v>
      </c>
      <c r="C2026" t="str">
        <f>VLOOKUP(Table1[[#This Row],[customer_ID]],'Company Names'!A:B,2,0)</f>
        <v>Leuschke, Hermann and Zieme</v>
      </c>
      <c r="D2026">
        <v>8149632060</v>
      </c>
      <c r="E2026" s="1">
        <v>44273</v>
      </c>
      <c r="F2026" s="1">
        <v>44303</v>
      </c>
      <c r="G2026">
        <v>8833</v>
      </c>
      <c r="H2026">
        <v>0</v>
      </c>
      <c r="I2026" t="str">
        <f>IF(Table1[[#This Row],[disputed]]=1,"Yes","No")</f>
        <v>No</v>
      </c>
      <c r="J2026">
        <v>0</v>
      </c>
      <c r="K2026" t="str">
        <f>IF(Table1[[#This Row],[disputed]]=0, "no dispute", IF(Table1[[#This Row],[dispute_loss]]=0, "won","lost"))</f>
        <v>no dispute</v>
      </c>
      <c r="L2026" s="1">
        <v>44298</v>
      </c>
      <c r="M2026">
        <v>25</v>
      </c>
      <c r="N2026">
        <v>0</v>
      </c>
    </row>
    <row r="2027" spans="1:14" x14ac:dyDescent="0.3">
      <c r="A2027" t="s">
        <v>22</v>
      </c>
      <c r="B2027" t="s">
        <v>47</v>
      </c>
      <c r="C2027" t="str">
        <f>VLOOKUP(Table1[[#This Row],[customer_ID]],'Company Names'!A:B,2,0)</f>
        <v>Bergnaum - Weimann</v>
      </c>
      <c r="D2027">
        <v>8156321502</v>
      </c>
      <c r="E2027" s="1">
        <v>44070</v>
      </c>
      <c r="F2027" s="1">
        <v>44100</v>
      </c>
      <c r="G2027">
        <v>5208</v>
      </c>
      <c r="H2027">
        <v>0</v>
      </c>
      <c r="I2027" t="str">
        <f>IF(Table1[[#This Row],[disputed]]=1,"Yes","No")</f>
        <v>No</v>
      </c>
      <c r="J2027">
        <v>0</v>
      </c>
      <c r="K2027" t="str">
        <f>IF(Table1[[#This Row],[disputed]]=0, "no dispute", IF(Table1[[#This Row],[dispute_loss]]=0, "won","lost"))</f>
        <v>no dispute</v>
      </c>
      <c r="L2027" s="1">
        <v>44098</v>
      </c>
      <c r="M2027">
        <v>28</v>
      </c>
      <c r="N2027">
        <v>0</v>
      </c>
    </row>
    <row r="2028" spans="1:14" x14ac:dyDescent="0.3">
      <c r="A2028" t="s">
        <v>17</v>
      </c>
      <c r="B2028" t="s">
        <v>33</v>
      </c>
      <c r="C2028" t="str">
        <f>VLOOKUP(Table1[[#This Row],[customer_ID]],'Company Names'!A:B,2,0)</f>
        <v>Grimes - Bode</v>
      </c>
      <c r="D2028">
        <v>8158808494</v>
      </c>
      <c r="E2028" s="1">
        <v>43882</v>
      </c>
      <c r="F2028" s="1">
        <v>43912</v>
      </c>
      <c r="G2028">
        <v>5621</v>
      </c>
      <c r="H2028">
        <v>1</v>
      </c>
      <c r="I2028" t="str">
        <f>IF(Table1[[#This Row],[disputed]]=1,"Yes","No")</f>
        <v>Yes</v>
      </c>
      <c r="J2028">
        <v>0</v>
      </c>
      <c r="K2028" t="str">
        <f>IF(Table1[[#This Row],[disputed]]=0, "no dispute", IF(Table1[[#This Row],[dispute_loss]]=0, "won","lost"))</f>
        <v>won</v>
      </c>
      <c r="L2028" s="1">
        <v>43900</v>
      </c>
      <c r="M2028">
        <v>18</v>
      </c>
      <c r="N2028">
        <v>0</v>
      </c>
    </row>
    <row r="2029" spans="1:14" x14ac:dyDescent="0.3">
      <c r="A2029" t="s">
        <v>13</v>
      </c>
      <c r="B2029" t="s">
        <v>104</v>
      </c>
      <c r="C2029" t="str">
        <f>VLOOKUP(Table1[[#This Row],[customer_ID]],'Company Names'!A:B,2,0)</f>
        <v>Little, Konopelski and Hackett</v>
      </c>
      <c r="D2029">
        <v>8161191244</v>
      </c>
      <c r="E2029" s="1">
        <v>44390</v>
      </c>
      <c r="F2029" s="1">
        <v>44420</v>
      </c>
      <c r="G2029">
        <v>10979</v>
      </c>
      <c r="H2029">
        <v>1</v>
      </c>
      <c r="I2029" t="str">
        <f>IF(Table1[[#This Row],[disputed]]=1,"Yes","No")</f>
        <v>Yes</v>
      </c>
      <c r="J2029">
        <v>0</v>
      </c>
      <c r="K2029" t="str">
        <f>IF(Table1[[#This Row],[disputed]]=0, "no dispute", IF(Table1[[#This Row],[dispute_loss]]=0, "won","lost"))</f>
        <v>won</v>
      </c>
      <c r="L2029" s="1">
        <v>44424</v>
      </c>
      <c r="M2029">
        <v>34</v>
      </c>
      <c r="N2029">
        <v>4</v>
      </c>
    </row>
    <row r="2030" spans="1:14" x14ac:dyDescent="0.3">
      <c r="A2030" t="s">
        <v>17</v>
      </c>
      <c r="B2030" t="s">
        <v>18</v>
      </c>
      <c r="C2030" t="str">
        <f>VLOOKUP(Table1[[#This Row],[customer_ID]],'Company Names'!A:B,2,0)</f>
        <v>Gislason, Rice and Hilpert</v>
      </c>
      <c r="D2030">
        <v>8164212163</v>
      </c>
      <c r="E2030" s="1">
        <v>44316</v>
      </c>
      <c r="F2030" s="1">
        <v>44346</v>
      </c>
      <c r="G2030">
        <v>2741</v>
      </c>
      <c r="H2030">
        <v>1</v>
      </c>
      <c r="I2030" t="str">
        <f>IF(Table1[[#This Row],[disputed]]=1,"Yes","No")</f>
        <v>Yes</v>
      </c>
      <c r="J2030">
        <v>0</v>
      </c>
      <c r="K2030" t="str">
        <f>IF(Table1[[#This Row],[disputed]]=0, "no dispute", IF(Table1[[#This Row],[dispute_loss]]=0, "won","lost"))</f>
        <v>won</v>
      </c>
      <c r="L2030" s="1">
        <v>44353</v>
      </c>
      <c r="M2030">
        <v>37</v>
      </c>
      <c r="N2030">
        <v>7</v>
      </c>
    </row>
    <row r="2031" spans="1:14" x14ac:dyDescent="0.3">
      <c r="A2031" t="s">
        <v>13</v>
      </c>
      <c r="B2031" t="s">
        <v>14</v>
      </c>
      <c r="C2031" t="str">
        <f>VLOOKUP(Table1[[#This Row],[customer_ID]],'Company Names'!A:B,2,0)</f>
        <v>Bogisich and Sons</v>
      </c>
      <c r="D2031">
        <v>9153643214</v>
      </c>
      <c r="E2031" s="1">
        <v>44393</v>
      </c>
      <c r="F2031" s="1">
        <v>44423</v>
      </c>
      <c r="G2031">
        <v>7808</v>
      </c>
      <c r="H2031">
        <v>1</v>
      </c>
      <c r="I2031" t="str">
        <f>IF(Table1[[#This Row],[disputed]]=1,"Yes","No")</f>
        <v>Yes</v>
      </c>
      <c r="J2031">
        <v>0</v>
      </c>
      <c r="K2031" t="str">
        <f>IF(Table1[[#This Row],[disputed]]=0, "no dispute", IF(Table1[[#This Row],[dispute_loss]]=0, "won","lost"))</f>
        <v>won</v>
      </c>
      <c r="L2031" s="1">
        <v>44441</v>
      </c>
      <c r="M2031">
        <v>48</v>
      </c>
      <c r="N2031">
        <v>18</v>
      </c>
    </row>
    <row r="2032" spans="1:14" x14ac:dyDescent="0.3">
      <c r="A2032" t="s">
        <v>20</v>
      </c>
      <c r="B2032" t="s">
        <v>21</v>
      </c>
      <c r="C2032" t="str">
        <f>VLOOKUP(Table1[[#This Row],[customer_ID]],'Company Names'!A:B,2,0)</f>
        <v>Turner and Sons</v>
      </c>
      <c r="D2032">
        <v>8164708697</v>
      </c>
      <c r="E2032" s="1">
        <v>43945</v>
      </c>
      <c r="F2032" s="1">
        <v>43975</v>
      </c>
      <c r="G2032">
        <v>5280</v>
      </c>
      <c r="H2032">
        <v>0</v>
      </c>
      <c r="I2032" t="str">
        <f>IF(Table1[[#This Row],[disputed]]=1,"Yes","No")</f>
        <v>No</v>
      </c>
      <c r="J2032">
        <v>0</v>
      </c>
      <c r="K2032" t="str">
        <f>IF(Table1[[#This Row],[disputed]]=0, "no dispute", IF(Table1[[#This Row],[dispute_loss]]=0, "won","lost"))</f>
        <v>no dispute</v>
      </c>
      <c r="L2032" s="1">
        <v>43981</v>
      </c>
      <c r="M2032">
        <v>36</v>
      </c>
      <c r="N2032">
        <v>6</v>
      </c>
    </row>
    <row r="2033" spans="1:14" x14ac:dyDescent="0.3">
      <c r="A2033" t="s">
        <v>11</v>
      </c>
      <c r="B2033" t="s">
        <v>57</v>
      </c>
      <c r="C2033" t="str">
        <f>VLOOKUP(Table1[[#This Row],[customer_ID]],'Company Names'!A:B,2,0)</f>
        <v>Koch LLC</v>
      </c>
      <c r="D2033">
        <v>8165388862</v>
      </c>
      <c r="E2033" s="1">
        <v>44461</v>
      </c>
      <c r="F2033" s="1">
        <v>44491</v>
      </c>
      <c r="G2033">
        <v>4246</v>
      </c>
      <c r="H2033">
        <v>0</v>
      </c>
      <c r="I2033" t="str">
        <f>IF(Table1[[#This Row],[disputed]]=1,"Yes","No")</f>
        <v>No</v>
      </c>
      <c r="J2033">
        <v>0</v>
      </c>
      <c r="K2033" t="str">
        <f>IF(Table1[[#This Row],[disputed]]=0, "no dispute", IF(Table1[[#This Row],[dispute_loss]]=0, "won","lost"))</f>
        <v>no dispute</v>
      </c>
      <c r="L2033" s="1">
        <v>44501</v>
      </c>
      <c r="M2033">
        <v>40</v>
      </c>
      <c r="N2033">
        <v>10</v>
      </c>
    </row>
    <row r="2034" spans="1:14" x14ac:dyDescent="0.3">
      <c r="A2034" t="s">
        <v>13</v>
      </c>
      <c r="B2034" t="s">
        <v>104</v>
      </c>
      <c r="C2034" t="str">
        <f>VLOOKUP(Table1[[#This Row],[customer_ID]],'Company Names'!A:B,2,0)</f>
        <v>Little, Konopelski and Hackett</v>
      </c>
      <c r="D2034">
        <v>8166776603</v>
      </c>
      <c r="E2034" s="1">
        <v>43861</v>
      </c>
      <c r="F2034" s="1">
        <v>43891</v>
      </c>
      <c r="G2034">
        <v>8113</v>
      </c>
      <c r="H2034">
        <v>0</v>
      </c>
      <c r="I2034" t="str">
        <f>IF(Table1[[#This Row],[disputed]]=1,"Yes","No")</f>
        <v>No</v>
      </c>
      <c r="J2034">
        <v>0</v>
      </c>
      <c r="K2034" t="str">
        <f>IF(Table1[[#This Row],[disputed]]=0, "no dispute", IF(Table1[[#This Row],[dispute_loss]]=0, "won","lost"))</f>
        <v>no dispute</v>
      </c>
      <c r="L2034" s="1">
        <v>43881</v>
      </c>
      <c r="M2034">
        <v>20</v>
      </c>
      <c r="N2034">
        <v>0</v>
      </c>
    </row>
    <row r="2035" spans="1:14" x14ac:dyDescent="0.3">
      <c r="A2035" t="s">
        <v>22</v>
      </c>
      <c r="B2035" t="s">
        <v>72</v>
      </c>
      <c r="C2035" t="str">
        <f>VLOOKUP(Table1[[#This Row],[customer_ID]],'Company Names'!A:B,2,0)</f>
        <v>Muller - Hickle</v>
      </c>
      <c r="D2035">
        <v>8184291649</v>
      </c>
      <c r="E2035" s="1">
        <v>44293</v>
      </c>
      <c r="F2035" s="1">
        <v>44323</v>
      </c>
      <c r="G2035">
        <v>947</v>
      </c>
      <c r="H2035">
        <v>0</v>
      </c>
      <c r="I2035" t="str">
        <f>IF(Table1[[#This Row],[disputed]]=1,"Yes","No")</f>
        <v>No</v>
      </c>
      <c r="J2035">
        <v>0</v>
      </c>
      <c r="K2035" t="str">
        <f>IF(Table1[[#This Row],[disputed]]=0, "no dispute", IF(Table1[[#This Row],[dispute_loss]]=0, "won","lost"))</f>
        <v>no dispute</v>
      </c>
      <c r="L2035" s="1">
        <v>44313</v>
      </c>
      <c r="M2035">
        <v>20</v>
      </c>
      <c r="N2035">
        <v>0</v>
      </c>
    </row>
    <row r="2036" spans="1:14" x14ac:dyDescent="0.3">
      <c r="A2036" t="s">
        <v>22</v>
      </c>
      <c r="B2036" t="s">
        <v>100</v>
      </c>
      <c r="C2036" t="str">
        <f>VLOOKUP(Table1[[#This Row],[customer_ID]],'Company Names'!A:B,2,0)</f>
        <v>Stark - Paucek</v>
      </c>
      <c r="D2036">
        <v>8193327667</v>
      </c>
      <c r="E2036" s="1">
        <v>44026</v>
      </c>
      <c r="F2036" s="1">
        <v>44056</v>
      </c>
      <c r="G2036">
        <v>5770</v>
      </c>
      <c r="H2036">
        <v>0</v>
      </c>
      <c r="I2036" t="str">
        <f>IF(Table1[[#This Row],[disputed]]=1,"Yes","No")</f>
        <v>No</v>
      </c>
      <c r="J2036">
        <v>0</v>
      </c>
      <c r="K2036" t="str">
        <f>IF(Table1[[#This Row],[disputed]]=0, "no dispute", IF(Table1[[#This Row],[dispute_loss]]=0, "won","lost"))</f>
        <v>no dispute</v>
      </c>
      <c r="L2036" s="1">
        <v>44043</v>
      </c>
      <c r="M2036">
        <v>17</v>
      </c>
      <c r="N2036">
        <v>0</v>
      </c>
    </row>
    <row r="2037" spans="1:14" x14ac:dyDescent="0.3">
      <c r="A2037" t="s">
        <v>11</v>
      </c>
      <c r="B2037" t="s">
        <v>45</v>
      </c>
      <c r="C2037" t="str">
        <f>VLOOKUP(Table1[[#This Row],[customer_ID]],'Company Names'!A:B,2,0)</f>
        <v>Bosco and Sons</v>
      </c>
      <c r="D2037">
        <v>8193630211</v>
      </c>
      <c r="E2037" s="1">
        <v>43900</v>
      </c>
      <c r="F2037" s="1">
        <v>43930</v>
      </c>
      <c r="G2037">
        <v>8582</v>
      </c>
      <c r="H2037">
        <v>1</v>
      </c>
      <c r="I2037" t="str">
        <f>IF(Table1[[#This Row],[disputed]]=1,"Yes","No")</f>
        <v>Yes</v>
      </c>
      <c r="J2037">
        <v>0</v>
      </c>
      <c r="K2037" t="str">
        <f>IF(Table1[[#This Row],[disputed]]=0, "no dispute", IF(Table1[[#This Row],[dispute_loss]]=0, "won","lost"))</f>
        <v>won</v>
      </c>
      <c r="L2037" s="1">
        <v>43935</v>
      </c>
      <c r="M2037">
        <v>35</v>
      </c>
      <c r="N2037">
        <v>5</v>
      </c>
    </row>
    <row r="2038" spans="1:14" x14ac:dyDescent="0.3">
      <c r="A2038" t="s">
        <v>13</v>
      </c>
      <c r="B2038" t="s">
        <v>41</v>
      </c>
      <c r="C2038" t="str">
        <f>VLOOKUP(Table1[[#This Row],[customer_ID]],'Company Names'!A:B,2,0)</f>
        <v>Stanton, Labadie and Roberts</v>
      </c>
      <c r="D2038">
        <v>5160746172</v>
      </c>
      <c r="E2038" s="1">
        <v>44394</v>
      </c>
      <c r="F2038" s="1">
        <v>44424</v>
      </c>
      <c r="G2038">
        <v>7689</v>
      </c>
      <c r="H2038">
        <v>1</v>
      </c>
      <c r="I2038" t="str">
        <f>IF(Table1[[#This Row],[disputed]]=1,"Yes","No")</f>
        <v>Yes</v>
      </c>
      <c r="J2038">
        <v>0</v>
      </c>
      <c r="K2038" t="str">
        <f>IF(Table1[[#This Row],[disputed]]=0, "no dispute", IF(Table1[[#This Row],[dispute_loss]]=0, "won","lost"))</f>
        <v>won</v>
      </c>
      <c r="L2038" s="1">
        <v>44418</v>
      </c>
      <c r="M2038">
        <v>24</v>
      </c>
      <c r="N2038">
        <v>0</v>
      </c>
    </row>
    <row r="2039" spans="1:14" x14ac:dyDescent="0.3">
      <c r="A2039" t="s">
        <v>22</v>
      </c>
      <c r="B2039" t="s">
        <v>82</v>
      </c>
      <c r="C2039" t="str">
        <f>VLOOKUP(Table1[[#This Row],[customer_ID]],'Company Names'!A:B,2,0)</f>
        <v>Veum, Erdman and Zieme</v>
      </c>
      <c r="D2039">
        <v>8200853537</v>
      </c>
      <c r="E2039" s="1">
        <v>44149</v>
      </c>
      <c r="F2039" s="1">
        <v>44179</v>
      </c>
      <c r="G2039">
        <v>6066</v>
      </c>
      <c r="H2039">
        <v>0</v>
      </c>
      <c r="I2039" t="str">
        <f>IF(Table1[[#This Row],[disputed]]=1,"Yes","No")</f>
        <v>No</v>
      </c>
      <c r="J2039">
        <v>0</v>
      </c>
      <c r="K2039" t="str">
        <f>IF(Table1[[#This Row],[disputed]]=0, "no dispute", IF(Table1[[#This Row],[dispute_loss]]=0, "won","lost"))</f>
        <v>no dispute</v>
      </c>
      <c r="L2039" s="1">
        <v>44164</v>
      </c>
      <c r="M2039">
        <v>15</v>
      </c>
      <c r="N2039">
        <v>0</v>
      </c>
    </row>
    <row r="2040" spans="1:14" x14ac:dyDescent="0.3">
      <c r="A2040" t="s">
        <v>11</v>
      </c>
      <c r="B2040" t="s">
        <v>15</v>
      </c>
      <c r="C2040" t="str">
        <f>VLOOKUP(Table1[[#This Row],[customer_ID]],'Company Names'!A:B,2,0)</f>
        <v>Spencer - Purdy</v>
      </c>
      <c r="D2040">
        <v>8203817830</v>
      </c>
      <c r="E2040" s="1">
        <v>43913</v>
      </c>
      <c r="F2040" s="1">
        <v>43943</v>
      </c>
      <c r="G2040">
        <v>9234</v>
      </c>
      <c r="H2040">
        <v>0</v>
      </c>
      <c r="I2040" t="str">
        <f>IF(Table1[[#This Row],[disputed]]=1,"Yes","No")</f>
        <v>No</v>
      </c>
      <c r="J2040">
        <v>0</v>
      </c>
      <c r="K2040" t="str">
        <f>IF(Table1[[#This Row],[disputed]]=0, "no dispute", IF(Table1[[#This Row],[dispute_loss]]=0, "won","lost"))</f>
        <v>no dispute</v>
      </c>
      <c r="L2040" s="1">
        <v>43918</v>
      </c>
      <c r="M2040">
        <v>5</v>
      </c>
      <c r="N2040">
        <v>0</v>
      </c>
    </row>
    <row r="2041" spans="1:14" x14ac:dyDescent="0.3">
      <c r="A2041" t="s">
        <v>22</v>
      </c>
      <c r="B2041" t="s">
        <v>100</v>
      </c>
      <c r="C2041" t="str">
        <f>VLOOKUP(Table1[[#This Row],[customer_ID]],'Company Names'!A:B,2,0)</f>
        <v>Stark - Paucek</v>
      </c>
      <c r="D2041">
        <v>8207456004</v>
      </c>
      <c r="E2041" s="1">
        <v>43899</v>
      </c>
      <c r="F2041" s="1">
        <v>43929</v>
      </c>
      <c r="G2041">
        <v>1857</v>
      </c>
      <c r="H2041">
        <v>0</v>
      </c>
      <c r="I2041" t="str">
        <f>IF(Table1[[#This Row],[disputed]]=1,"Yes","No")</f>
        <v>No</v>
      </c>
      <c r="J2041">
        <v>0</v>
      </c>
      <c r="K2041" t="str">
        <f>IF(Table1[[#This Row],[disputed]]=0, "no dispute", IF(Table1[[#This Row],[dispute_loss]]=0, "won","lost"))</f>
        <v>no dispute</v>
      </c>
      <c r="L2041" s="1">
        <v>43922</v>
      </c>
      <c r="M2041">
        <v>23</v>
      </c>
      <c r="N2041">
        <v>0</v>
      </c>
    </row>
    <row r="2042" spans="1:14" x14ac:dyDescent="0.3">
      <c r="A2042" t="s">
        <v>20</v>
      </c>
      <c r="B2042" t="s">
        <v>108</v>
      </c>
      <c r="C2042" t="str">
        <f>VLOOKUP(Table1[[#This Row],[customer_ID]],'Company Names'!A:B,2,0)</f>
        <v>Bashirian, Johnston and Barrows</v>
      </c>
      <c r="D2042">
        <v>8223221939</v>
      </c>
      <c r="E2042" s="1">
        <v>44151</v>
      </c>
      <c r="F2042" s="1">
        <v>44181</v>
      </c>
      <c r="G2042">
        <v>8422</v>
      </c>
      <c r="H2042">
        <v>1</v>
      </c>
      <c r="I2042" t="str">
        <f>IF(Table1[[#This Row],[disputed]]=1,"Yes","No")</f>
        <v>Yes</v>
      </c>
      <c r="J2042">
        <v>0</v>
      </c>
      <c r="K2042" t="str">
        <f>IF(Table1[[#This Row],[disputed]]=0, "no dispute", IF(Table1[[#This Row],[dispute_loss]]=0, "won","lost"))</f>
        <v>won</v>
      </c>
      <c r="L2042" s="1">
        <v>44193</v>
      </c>
      <c r="M2042">
        <v>42</v>
      </c>
      <c r="N2042">
        <v>12</v>
      </c>
    </row>
    <row r="2043" spans="1:14" x14ac:dyDescent="0.3">
      <c r="A2043" t="s">
        <v>22</v>
      </c>
      <c r="B2043" t="s">
        <v>99</v>
      </c>
      <c r="C2043" t="str">
        <f>VLOOKUP(Table1[[#This Row],[customer_ID]],'Company Names'!A:B,2,0)</f>
        <v>Durgan - Hamill</v>
      </c>
      <c r="D2043">
        <v>8227346978</v>
      </c>
      <c r="E2043" s="1">
        <v>44226</v>
      </c>
      <c r="F2043" s="1">
        <v>44256</v>
      </c>
      <c r="G2043">
        <v>5371</v>
      </c>
      <c r="H2043">
        <v>0</v>
      </c>
      <c r="I2043" t="str">
        <f>IF(Table1[[#This Row],[disputed]]=1,"Yes","No")</f>
        <v>No</v>
      </c>
      <c r="J2043">
        <v>0</v>
      </c>
      <c r="K2043" t="str">
        <f>IF(Table1[[#This Row],[disputed]]=0, "no dispute", IF(Table1[[#This Row],[dispute_loss]]=0, "won","lost"))</f>
        <v>no dispute</v>
      </c>
      <c r="L2043" s="1">
        <v>44252</v>
      </c>
      <c r="M2043">
        <v>26</v>
      </c>
      <c r="N2043">
        <v>0</v>
      </c>
    </row>
    <row r="2044" spans="1:14" x14ac:dyDescent="0.3">
      <c r="A2044" t="s">
        <v>17</v>
      </c>
      <c r="B2044" t="s">
        <v>77</v>
      </c>
      <c r="C2044" t="str">
        <f>VLOOKUP(Table1[[#This Row],[customer_ID]],'Company Names'!A:B,2,0)</f>
        <v>Daniel - Deckow</v>
      </c>
      <c r="D2044">
        <v>8240701264</v>
      </c>
      <c r="E2044" s="1">
        <v>44201</v>
      </c>
      <c r="F2044" s="1">
        <v>44231</v>
      </c>
      <c r="G2044">
        <v>4610</v>
      </c>
      <c r="H2044">
        <v>0</v>
      </c>
      <c r="I2044" t="str">
        <f>IF(Table1[[#This Row],[disputed]]=1,"Yes","No")</f>
        <v>No</v>
      </c>
      <c r="J2044">
        <v>0</v>
      </c>
      <c r="K2044" t="str">
        <f>IF(Table1[[#This Row],[disputed]]=0, "no dispute", IF(Table1[[#This Row],[dispute_loss]]=0, "won","lost"))</f>
        <v>no dispute</v>
      </c>
      <c r="L2044" s="1">
        <v>44208</v>
      </c>
      <c r="M2044">
        <v>7</v>
      </c>
      <c r="N2044">
        <v>0</v>
      </c>
    </row>
    <row r="2045" spans="1:14" x14ac:dyDescent="0.3">
      <c r="A2045" t="s">
        <v>11</v>
      </c>
      <c r="B2045" t="s">
        <v>50</v>
      </c>
      <c r="C2045" t="str">
        <f>VLOOKUP(Table1[[#This Row],[customer_ID]],'Company Names'!A:B,2,0)</f>
        <v>Rutherford, McGlynn and Kling</v>
      </c>
      <c r="D2045">
        <v>8240803259</v>
      </c>
      <c r="E2045" s="1">
        <v>44002</v>
      </c>
      <c r="F2045" s="1">
        <v>44032</v>
      </c>
      <c r="G2045">
        <v>6707</v>
      </c>
      <c r="H2045">
        <v>0</v>
      </c>
      <c r="I2045" t="str">
        <f>IF(Table1[[#This Row],[disputed]]=1,"Yes","No")</f>
        <v>No</v>
      </c>
      <c r="J2045">
        <v>0</v>
      </c>
      <c r="K2045" t="str">
        <f>IF(Table1[[#This Row],[disputed]]=0, "no dispute", IF(Table1[[#This Row],[dispute_loss]]=0, "won","lost"))</f>
        <v>no dispute</v>
      </c>
      <c r="L2045" s="1">
        <v>44032</v>
      </c>
      <c r="M2045">
        <v>30</v>
      </c>
      <c r="N2045">
        <v>0</v>
      </c>
    </row>
    <row r="2046" spans="1:14" x14ac:dyDescent="0.3">
      <c r="A2046" t="s">
        <v>11</v>
      </c>
      <c r="B2046" t="s">
        <v>39</v>
      </c>
      <c r="C2046" t="str">
        <f>VLOOKUP(Table1[[#This Row],[customer_ID]],'Company Names'!A:B,2,0)</f>
        <v>Schmitt Inc</v>
      </c>
      <c r="D2046">
        <v>8243963846</v>
      </c>
      <c r="E2046" s="1">
        <v>43894</v>
      </c>
      <c r="F2046" s="1">
        <v>43924</v>
      </c>
      <c r="G2046">
        <v>5930</v>
      </c>
      <c r="H2046">
        <v>0</v>
      </c>
      <c r="I2046" t="str">
        <f>IF(Table1[[#This Row],[disputed]]=1,"Yes","No")</f>
        <v>No</v>
      </c>
      <c r="J2046">
        <v>0</v>
      </c>
      <c r="K2046" t="str">
        <f>IF(Table1[[#This Row],[disputed]]=0, "no dispute", IF(Table1[[#This Row],[dispute_loss]]=0, "won","lost"))</f>
        <v>no dispute</v>
      </c>
      <c r="L2046" s="1">
        <v>43921</v>
      </c>
      <c r="M2046">
        <v>27</v>
      </c>
      <c r="N2046">
        <v>0</v>
      </c>
    </row>
    <row r="2047" spans="1:14" x14ac:dyDescent="0.3">
      <c r="A2047" t="s">
        <v>22</v>
      </c>
      <c r="B2047" t="s">
        <v>82</v>
      </c>
      <c r="C2047" t="str">
        <f>VLOOKUP(Table1[[#This Row],[customer_ID]],'Company Names'!A:B,2,0)</f>
        <v>Veum, Erdman and Zieme</v>
      </c>
      <c r="D2047">
        <v>8244116210</v>
      </c>
      <c r="E2047" s="1">
        <v>44049</v>
      </c>
      <c r="F2047" s="1">
        <v>44079</v>
      </c>
      <c r="G2047">
        <v>4735</v>
      </c>
      <c r="H2047">
        <v>0</v>
      </c>
      <c r="I2047" t="str">
        <f>IF(Table1[[#This Row],[disputed]]=1,"Yes","No")</f>
        <v>No</v>
      </c>
      <c r="J2047">
        <v>0</v>
      </c>
      <c r="K2047" t="str">
        <f>IF(Table1[[#This Row],[disputed]]=0, "no dispute", IF(Table1[[#This Row],[dispute_loss]]=0, "won","lost"))</f>
        <v>no dispute</v>
      </c>
      <c r="L2047" s="1">
        <v>44071</v>
      </c>
      <c r="M2047">
        <v>22</v>
      </c>
      <c r="N2047">
        <v>0</v>
      </c>
    </row>
    <row r="2048" spans="1:14" x14ac:dyDescent="0.3">
      <c r="A2048" t="s">
        <v>22</v>
      </c>
      <c r="B2048" t="s">
        <v>96</v>
      </c>
      <c r="C2048" t="str">
        <f>VLOOKUP(Table1[[#This Row],[customer_ID]],'Company Names'!A:B,2,0)</f>
        <v>Schuppe Inc</v>
      </c>
      <c r="D2048">
        <v>8249581875</v>
      </c>
      <c r="E2048" s="1">
        <v>44532</v>
      </c>
      <c r="F2048" s="1">
        <v>44562</v>
      </c>
      <c r="G2048">
        <v>3850</v>
      </c>
      <c r="H2048">
        <v>0</v>
      </c>
      <c r="I2048" t="str">
        <f>IF(Table1[[#This Row],[disputed]]=1,"Yes","No")</f>
        <v>No</v>
      </c>
      <c r="J2048">
        <v>0</v>
      </c>
      <c r="K2048" t="str">
        <f>IF(Table1[[#This Row],[disputed]]=0, "no dispute", IF(Table1[[#This Row],[dispute_loss]]=0, "won","lost"))</f>
        <v>no dispute</v>
      </c>
      <c r="L2048" s="1">
        <v>44546</v>
      </c>
      <c r="M2048">
        <v>14</v>
      </c>
      <c r="N2048">
        <v>0</v>
      </c>
    </row>
    <row r="2049" spans="1:14" x14ac:dyDescent="0.3">
      <c r="A2049" t="s">
        <v>11</v>
      </c>
      <c r="B2049" t="s">
        <v>15</v>
      </c>
      <c r="C2049" t="str">
        <f>VLOOKUP(Table1[[#This Row],[customer_ID]],'Company Names'!A:B,2,0)</f>
        <v>Spencer - Purdy</v>
      </c>
      <c r="D2049">
        <v>8252449224</v>
      </c>
      <c r="E2049" s="1">
        <v>44183</v>
      </c>
      <c r="F2049" s="1">
        <v>44213</v>
      </c>
      <c r="G2049">
        <v>10868</v>
      </c>
      <c r="H2049">
        <v>0</v>
      </c>
      <c r="I2049" t="str">
        <f>IF(Table1[[#This Row],[disputed]]=1,"Yes","No")</f>
        <v>No</v>
      </c>
      <c r="J2049">
        <v>0</v>
      </c>
      <c r="K2049" t="str">
        <f>IF(Table1[[#This Row],[disputed]]=0, "no dispute", IF(Table1[[#This Row],[dispute_loss]]=0, "won","lost"))</f>
        <v>no dispute</v>
      </c>
      <c r="L2049" s="1">
        <v>44187</v>
      </c>
      <c r="M2049">
        <v>4</v>
      </c>
      <c r="N2049">
        <v>0</v>
      </c>
    </row>
    <row r="2050" spans="1:14" x14ac:dyDescent="0.3">
      <c r="A2050" t="s">
        <v>17</v>
      </c>
      <c r="B2050" t="s">
        <v>97</v>
      </c>
      <c r="C2050" t="str">
        <f>VLOOKUP(Table1[[#This Row],[customer_ID]],'Company Names'!A:B,2,0)</f>
        <v>Kemmer LLC</v>
      </c>
      <c r="D2050">
        <v>8258508334</v>
      </c>
      <c r="E2050" s="1">
        <v>44037</v>
      </c>
      <c r="F2050" s="1">
        <v>44067</v>
      </c>
      <c r="G2050">
        <v>6139</v>
      </c>
      <c r="H2050">
        <v>1</v>
      </c>
      <c r="I2050" t="str">
        <f>IF(Table1[[#This Row],[disputed]]=1,"Yes","No")</f>
        <v>Yes</v>
      </c>
      <c r="J2050">
        <v>0</v>
      </c>
      <c r="K2050" t="str">
        <f>IF(Table1[[#This Row],[disputed]]=0, "no dispute", IF(Table1[[#This Row],[dispute_loss]]=0, "won","lost"))</f>
        <v>won</v>
      </c>
      <c r="L2050" s="1">
        <v>44078</v>
      </c>
      <c r="M2050">
        <v>41</v>
      </c>
      <c r="N2050">
        <v>11</v>
      </c>
    </row>
    <row r="2051" spans="1:14" x14ac:dyDescent="0.3">
      <c r="A2051" t="s">
        <v>13</v>
      </c>
      <c r="B2051" t="s">
        <v>70</v>
      </c>
      <c r="C2051" t="str">
        <f>VLOOKUP(Table1[[#This Row],[customer_ID]],'Company Names'!A:B,2,0)</f>
        <v>Gutkowski, Koch and Gleason</v>
      </c>
      <c r="D2051">
        <v>9506972426</v>
      </c>
      <c r="E2051" s="1">
        <v>44394</v>
      </c>
      <c r="F2051" s="1">
        <v>44424</v>
      </c>
      <c r="G2051">
        <v>7626</v>
      </c>
      <c r="H2051">
        <v>1</v>
      </c>
      <c r="I2051" t="str">
        <f>IF(Table1[[#This Row],[disputed]]=1,"Yes","No")</f>
        <v>Yes</v>
      </c>
      <c r="J2051">
        <v>1</v>
      </c>
      <c r="K2051" t="str">
        <f>IF(Table1[[#This Row],[disputed]]=0, "no dispute", IF(Table1[[#This Row],[dispute_loss]]=0, "won","lost"))</f>
        <v>lost</v>
      </c>
      <c r="L2051" s="1">
        <v>44421</v>
      </c>
      <c r="M2051">
        <v>27</v>
      </c>
      <c r="N2051">
        <v>0</v>
      </c>
    </row>
    <row r="2052" spans="1:14" x14ac:dyDescent="0.3">
      <c r="A2052" t="s">
        <v>22</v>
      </c>
      <c r="B2052" t="s">
        <v>89</v>
      </c>
      <c r="C2052" t="str">
        <f>VLOOKUP(Table1[[#This Row],[customer_ID]],'Company Names'!A:B,2,0)</f>
        <v>Lynch - Lebsack</v>
      </c>
      <c r="D2052">
        <v>8262359020</v>
      </c>
      <c r="E2052" s="1">
        <v>44212</v>
      </c>
      <c r="F2052" s="1">
        <v>44242</v>
      </c>
      <c r="G2052">
        <v>4774</v>
      </c>
      <c r="H2052">
        <v>0</v>
      </c>
      <c r="I2052" t="str">
        <f>IF(Table1[[#This Row],[disputed]]=1,"Yes","No")</f>
        <v>No</v>
      </c>
      <c r="J2052">
        <v>0</v>
      </c>
      <c r="K2052" t="str">
        <f>IF(Table1[[#This Row],[disputed]]=0, "no dispute", IF(Table1[[#This Row],[dispute_loss]]=0, "won","lost"))</f>
        <v>no dispute</v>
      </c>
      <c r="L2052" s="1">
        <v>44253</v>
      </c>
      <c r="M2052">
        <v>41</v>
      </c>
      <c r="N2052">
        <v>11</v>
      </c>
    </row>
    <row r="2053" spans="1:14" x14ac:dyDescent="0.3">
      <c r="A2053" t="s">
        <v>20</v>
      </c>
      <c r="B2053" t="s">
        <v>107</v>
      </c>
      <c r="C2053" t="str">
        <f>VLOOKUP(Table1[[#This Row],[customer_ID]],'Company Names'!A:B,2,0)</f>
        <v>Ernser Inc</v>
      </c>
      <c r="D2053">
        <v>8269617897</v>
      </c>
      <c r="E2053" s="1">
        <v>44405</v>
      </c>
      <c r="F2053" s="1">
        <v>44435</v>
      </c>
      <c r="G2053">
        <v>4179</v>
      </c>
      <c r="H2053">
        <v>0</v>
      </c>
      <c r="I2053" t="str">
        <f>IF(Table1[[#This Row],[disputed]]=1,"Yes","No")</f>
        <v>No</v>
      </c>
      <c r="J2053">
        <v>0</v>
      </c>
      <c r="K2053" t="str">
        <f>IF(Table1[[#This Row],[disputed]]=0, "no dispute", IF(Table1[[#This Row],[dispute_loss]]=0, "won","lost"))</f>
        <v>no dispute</v>
      </c>
      <c r="L2053" s="1">
        <v>44420</v>
      </c>
      <c r="M2053">
        <v>15</v>
      </c>
      <c r="N2053">
        <v>0</v>
      </c>
    </row>
    <row r="2054" spans="1:14" x14ac:dyDescent="0.3">
      <c r="A2054" t="s">
        <v>11</v>
      </c>
      <c r="B2054" t="s">
        <v>91</v>
      </c>
      <c r="C2054" t="str">
        <f>VLOOKUP(Table1[[#This Row],[customer_ID]],'Company Names'!A:B,2,0)</f>
        <v>Boyle Group</v>
      </c>
      <c r="D2054">
        <v>8273477766</v>
      </c>
      <c r="E2054" s="1">
        <v>43859</v>
      </c>
      <c r="F2054" s="1">
        <v>43889</v>
      </c>
      <c r="G2054">
        <v>5113</v>
      </c>
      <c r="H2054">
        <v>0</v>
      </c>
      <c r="I2054" t="str">
        <f>IF(Table1[[#This Row],[disputed]]=1,"Yes","No")</f>
        <v>No</v>
      </c>
      <c r="J2054">
        <v>0</v>
      </c>
      <c r="K2054" t="str">
        <f>IF(Table1[[#This Row],[disputed]]=0, "no dispute", IF(Table1[[#This Row],[dispute_loss]]=0, "won","lost"))</f>
        <v>no dispute</v>
      </c>
      <c r="L2054" s="1">
        <v>43882</v>
      </c>
      <c r="M2054">
        <v>23</v>
      </c>
      <c r="N2054">
        <v>0</v>
      </c>
    </row>
    <row r="2055" spans="1:14" x14ac:dyDescent="0.3">
      <c r="A2055" t="s">
        <v>11</v>
      </c>
      <c r="B2055" t="s">
        <v>48</v>
      </c>
      <c r="C2055" t="str">
        <f>VLOOKUP(Table1[[#This Row],[customer_ID]],'Company Names'!A:B,2,0)</f>
        <v>Hauck Group</v>
      </c>
      <c r="D2055">
        <v>8273521159</v>
      </c>
      <c r="E2055" s="1">
        <v>44425</v>
      </c>
      <c r="F2055" s="1">
        <v>44455</v>
      </c>
      <c r="G2055">
        <v>5760</v>
      </c>
      <c r="H2055">
        <v>0</v>
      </c>
      <c r="I2055" t="str">
        <f>IF(Table1[[#This Row],[disputed]]=1,"Yes","No")</f>
        <v>No</v>
      </c>
      <c r="J2055">
        <v>0</v>
      </c>
      <c r="K2055" t="str">
        <f>IF(Table1[[#This Row],[disputed]]=0, "no dispute", IF(Table1[[#This Row],[dispute_loss]]=0, "won","lost"))</f>
        <v>no dispute</v>
      </c>
      <c r="L2055" s="1">
        <v>44445</v>
      </c>
      <c r="M2055">
        <v>20</v>
      </c>
      <c r="N2055">
        <v>0</v>
      </c>
    </row>
    <row r="2056" spans="1:14" x14ac:dyDescent="0.3">
      <c r="A2056" t="s">
        <v>11</v>
      </c>
      <c r="B2056" t="s">
        <v>87</v>
      </c>
      <c r="C2056" t="str">
        <f>VLOOKUP(Table1[[#This Row],[customer_ID]],'Company Names'!A:B,2,0)</f>
        <v>Steuber Inc</v>
      </c>
      <c r="D2056">
        <v>8276169596</v>
      </c>
      <c r="E2056" s="1">
        <v>44359</v>
      </c>
      <c r="F2056" s="1">
        <v>44389</v>
      </c>
      <c r="G2056">
        <v>5319</v>
      </c>
      <c r="H2056">
        <v>0</v>
      </c>
      <c r="I2056" t="str">
        <f>IF(Table1[[#This Row],[disputed]]=1,"Yes","No")</f>
        <v>No</v>
      </c>
      <c r="J2056">
        <v>0</v>
      </c>
      <c r="K2056" t="str">
        <f>IF(Table1[[#This Row],[disputed]]=0, "no dispute", IF(Table1[[#This Row],[dispute_loss]]=0, "won","lost"))</f>
        <v>no dispute</v>
      </c>
      <c r="L2056" s="1">
        <v>44375</v>
      </c>
      <c r="M2056">
        <v>16</v>
      </c>
      <c r="N2056">
        <v>0</v>
      </c>
    </row>
    <row r="2057" spans="1:14" x14ac:dyDescent="0.3">
      <c r="A2057" t="s">
        <v>11</v>
      </c>
      <c r="B2057" t="s">
        <v>76</v>
      </c>
      <c r="C2057" t="str">
        <f>VLOOKUP(Table1[[#This Row],[customer_ID]],'Company Names'!A:B,2,0)</f>
        <v>Graham, D'Amore and Tromp</v>
      </c>
      <c r="D2057">
        <v>8277025756</v>
      </c>
      <c r="E2057" s="1">
        <v>44167</v>
      </c>
      <c r="F2057" s="1">
        <v>44197</v>
      </c>
      <c r="G2057">
        <v>8474</v>
      </c>
      <c r="H2057">
        <v>0</v>
      </c>
      <c r="I2057" t="str">
        <f>IF(Table1[[#This Row],[disputed]]=1,"Yes","No")</f>
        <v>No</v>
      </c>
      <c r="J2057">
        <v>0</v>
      </c>
      <c r="K2057" t="str">
        <f>IF(Table1[[#This Row],[disputed]]=0, "no dispute", IF(Table1[[#This Row],[dispute_loss]]=0, "won","lost"))</f>
        <v>no dispute</v>
      </c>
      <c r="L2057" s="1">
        <v>44204</v>
      </c>
      <c r="M2057">
        <v>37</v>
      </c>
      <c r="N2057">
        <v>7</v>
      </c>
    </row>
    <row r="2058" spans="1:14" x14ac:dyDescent="0.3">
      <c r="A2058" t="s">
        <v>11</v>
      </c>
      <c r="B2058" t="s">
        <v>15</v>
      </c>
      <c r="C2058" t="str">
        <f>VLOOKUP(Table1[[#This Row],[customer_ID]],'Company Names'!A:B,2,0)</f>
        <v>Spencer - Purdy</v>
      </c>
      <c r="D2058">
        <v>8282397668</v>
      </c>
      <c r="E2058" s="1">
        <v>44430</v>
      </c>
      <c r="F2058" s="1">
        <v>44460</v>
      </c>
      <c r="G2058">
        <v>10267</v>
      </c>
      <c r="H2058">
        <v>0</v>
      </c>
      <c r="I2058" t="str">
        <f>IF(Table1[[#This Row],[disputed]]=1,"Yes","No")</f>
        <v>No</v>
      </c>
      <c r="J2058">
        <v>0</v>
      </c>
      <c r="K2058" t="str">
        <f>IF(Table1[[#This Row],[disputed]]=0, "no dispute", IF(Table1[[#This Row],[dispute_loss]]=0, "won","lost"))</f>
        <v>no dispute</v>
      </c>
      <c r="L2058" s="1">
        <v>44437</v>
      </c>
      <c r="M2058">
        <v>7</v>
      </c>
      <c r="N2058">
        <v>0</v>
      </c>
    </row>
    <row r="2059" spans="1:14" x14ac:dyDescent="0.3">
      <c r="A2059" t="s">
        <v>11</v>
      </c>
      <c r="B2059" t="s">
        <v>105</v>
      </c>
      <c r="C2059" t="str">
        <f>VLOOKUP(Table1[[#This Row],[customer_ID]],'Company Names'!A:B,2,0)</f>
        <v>Terry - Johns</v>
      </c>
      <c r="D2059">
        <v>8284200295</v>
      </c>
      <c r="E2059" s="1">
        <v>44419</v>
      </c>
      <c r="F2059" s="1">
        <v>44449</v>
      </c>
      <c r="G2059">
        <v>9042</v>
      </c>
      <c r="H2059">
        <v>0</v>
      </c>
      <c r="I2059" t="str">
        <f>IF(Table1[[#This Row],[disputed]]=1,"Yes","No")</f>
        <v>No</v>
      </c>
      <c r="J2059">
        <v>0</v>
      </c>
      <c r="K2059" t="str">
        <f>IF(Table1[[#This Row],[disputed]]=0, "no dispute", IF(Table1[[#This Row],[dispute_loss]]=0, "won","lost"))</f>
        <v>no dispute</v>
      </c>
      <c r="L2059" s="1">
        <v>44451</v>
      </c>
      <c r="M2059">
        <v>32</v>
      </c>
      <c r="N2059">
        <v>2</v>
      </c>
    </row>
    <row r="2060" spans="1:14" x14ac:dyDescent="0.3">
      <c r="A2060" t="s">
        <v>13</v>
      </c>
      <c r="B2060" t="s">
        <v>35</v>
      </c>
      <c r="C2060" t="str">
        <f>VLOOKUP(Table1[[#This Row],[customer_ID]],'Company Names'!A:B,2,0)</f>
        <v>Ebert Group</v>
      </c>
      <c r="D2060">
        <v>8292540307</v>
      </c>
      <c r="E2060" s="1">
        <v>44420</v>
      </c>
      <c r="F2060" s="1">
        <v>44450</v>
      </c>
      <c r="G2060">
        <v>7588</v>
      </c>
      <c r="H2060">
        <v>0</v>
      </c>
      <c r="I2060" t="str">
        <f>IF(Table1[[#This Row],[disputed]]=1,"Yes","No")</f>
        <v>No</v>
      </c>
      <c r="J2060">
        <v>0</v>
      </c>
      <c r="K2060" t="str">
        <f>IF(Table1[[#This Row],[disputed]]=0, "no dispute", IF(Table1[[#This Row],[dispute_loss]]=0, "won","lost"))</f>
        <v>no dispute</v>
      </c>
      <c r="L2060" s="1">
        <v>44441</v>
      </c>
      <c r="M2060">
        <v>21</v>
      </c>
      <c r="N2060">
        <v>0</v>
      </c>
    </row>
    <row r="2061" spans="1:14" x14ac:dyDescent="0.3">
      <c r="A2061" t="s">
        <v>13</v>
      </c>
      <c r="B2061" t="s">
        <v>51</v>
      </c>
      <c r="C2061" t="str">
        <f>VLOOKUP(Table1[[#This Row],[customer_ID]],'Company Names'!A:B,2,0)</f>
        <v>Kilback Inc</v>
      </c>
      <c r="D2061">
        <v>8401420623</v>
      </c>
      <c r="E2061" s="1">
        <v>44396</v>
      </c>
      <c r="F2061" s="1">
        <v>44426</v>
      </c>
      <c r="G2061">
        <v>11666</v>
      </c>
      <c r="H2061">
        <v>1</v>
      </c>
      <c r="I2061" t="str">
        <f>IF(Table1[[#This Row],[disputed]]=1,"Yes","No")</f>
        <v>Yes</v>
      </c>
      <c r="J2061">
        <v>0</v>
      </c>
      <c r="K2061" t="str">
        <f>IF(Table1[[#This Row],[disputed]]=0, "no dispute", IF(Table1[[#This Row],[dispute_loss]]=0, "won","lost"))</f>
        <v>won</v>
      </c>
      <c r="L2061" s="1">
        <v>44436</v>
      </c>
      <c r="M2061">
        <v>40</v>
      </c>
      <c r="N2061">
        <v>10</v>
      </c>
    </row>
    <row r="2062" spans="1:14" x14ac:dyDescent="0.3">
      <c r="A2062" t="s">
        <v>22</v>
      </c>
      <c r="B2062" t="s">
        <v>88</v>
      </c>
      <c r="C2062" t="str">
        <f>VLOOKUP(Table1[[#This Row],[customer_ID]],'Company Names'!A:B,2,0)</f>
        <v>Rohan - Carroll</v>
      </c>
      <c r="D2062">
        <v>8301711992</v>
      </c>
      <c r="E2062" s="1">
        <v>44406</v>
      </c>
      <c r="F2062" s="1">
        <v>44436</v>
      </c>
      <c r="G2062">
        <v>8336</v>
      </c>
      <c r="H2062">
        <v>1</v>
      </c>
      <c r="I2062" t="str">
        <f>IF(Table1[[#This Row],[disputed]]=1,"Yes","No")</f>
        <v>Yes</v>
      </c>
      <c r="J2062">
        <v>0</v>
      </c>
      <c r="K2062" t="str">
        <f>IF(Table1[[#This Row],[disputed]]=0, "no dispute", IF(Table1[[#This Row],[dispute_loss]]=0, "won","lost"))</f>
        <v>won</v>
      </c>
      <c r="L2062" s="1">
        <v>44434</v>
      </c>
      <c r="M2062">
        <v>28</v>
      </c>
      <c r="N2062">
        <v>0</v>
      </c>
    </row>
    <row r="2063" spans="1:14" x14ac:dyDescent="0.3">
      <c r="A2063" t="s">
        <v>13</v>
      </c>
      <c r="B2063" t="s">
        <v>16</v>
      </c>
      <c r="C2063" t="str">
        <f>VLOOKUP(Table1[[#This Row],[customer_ID]],'Company Names'!A:B,2,0)</f>
        <v>Bruen - Crooks</v>
      </c>
      <c r="D2063">
        <v>8315488143</v>
      </c>
      <c r="E2063" s="1">
        <v>44204</v>
      </c>
      <c r="F2063" s="1">
        <v>44234</v>
      </c>
      <c r="G2063">
        <v>8998</v>
      </c>
      <c r="H2063">
        <v>0</v>
      </c>
      <c r="I2063" t="str">
        <f>IF(Table1[[#This Row],[disputed]]=1,"Yes","No")</f>
        <v>No</v>
      </c>
      <c r="J2063">
        <v>0</v>
      </c>
      <c r="K2063" t="str">
        <f>IF(Table1[[#This Row],[disputed]]=0, "no dispute", IF(Table1[[#This Row],[dispute_loss]]=0, "won","lost"))</f>
        <v>no dispute</v>
      </c>
      <c r="L2063" s="1">
        <v>44238</v>
      </c>
      <c r="M2063">
        <v>34</v>
      </c>
      <c r="N2063">
        <v>4</v>
      </c>
    </row>
    <row r="2064" spans="1:14" x14ac:dyDescent="0.3">
      <c r="A2064" t="s">
        <v>11</v>
      </c>
      <c r="B2064" t="s">
        <v>110</v>
      </c>
      <c r="C2064" t="str">
        <f>VLOOKUP(Table1[[#This Row],[customer_ID]],'Company Names'!A:B,2,0)</f>
        <v>Hoppe, Rath and Stanton</v>
      </c>
      <c r="D2064">
        <v>8317322623</v>
      </c>
      <c r="E2064" s="1">
        <v>44309</v>
      </c>
      <c r="F2064" s="1">
        <v>44339</v>
      </c>
      <c r="G2064">
        <v>7498</v>
      </c>
      <c r="H2064">
        <v>0</v>
      </c>
      <c r="I2064" t="str">
        <f>IF(Table1[[#This Row],[disputed]]=1,"Yes","No")</f>
        <v>No</v>
      </c>
      <c r="J2064">
        <v>0</v>
      </c>
      <c r="K2064" t="str">
        <f>IF(Table1[[#This Row],[disputed]]=0, "no dispute", IF(Table1[[#This Row],[dispute_loss]]=0, "won","lost"))</f>
        <v>no dispute</v>
      </c>
      <c r="L2064" s="1">
        <v>44344</v>
      </c>
      <c r="M2064">
        <v>35</v>
      </c>
      <c r="N2064">
        <v>5</v>
      </c>
    </row>
    <row r="2065" spans="1:14" x14ac:dyDescent="0.3">
      <c r="A2065" t="s">
        <v>22</v>
      </c>
      <c r="B2065" t="s">
        <v>47</v>
      </c>
      <c r="C2065" t="str">
        <f>VLOOKUP(Table1[[#This Row],[customer_ID]],'Company Names'!A:B,2,0)</f>
        <v>Bergnaum - Weimann</v>
      </c>
      <c r="D2065">
        <v>8329193507</v>
      </c>
      <c r="E2065" s="1">
        <v>44416</v>
      </c>
      <c r="F2065" s="1">
        <v>44446</v>
      </c>
      <c r="G2065">
        <v>4320</v>
      </c>
      <c r="H2065">
        <v>0</v>
      </c>
      <c r="I2065" t="str">
        <f>IF(Table1[[#This Row],[disputed]]=1,"Yes","No")</f>
        <v>No</v>
      </c>
      <c r="J2065">
        <v>0</v>
      </c>
      <c r="K2065" t="str">
        <f>IF(Table1[[#This Row],[disputed]]=0, "no dispute", IF(Table1[[#This Row],[dispute_loss]]=0, "won","lost"))</f>
        <v>no dispute</v>
      </c>
      <c r="L2065" s="1">
        <v>44434</v>
      </c>
      <c r="M2065">
        <v>18</v>
      </c>
      <c r="N2065">
        <v>0</v>
      </c>
    </row>
    <row r="2066" spans="1:14" x14ac:dyDescent="0.3">
      <c r="A2066" t="s">
        <v>13</v>
      </c>
      <c r="B2066" t="s">
        <v>92</v>
      </c>
      <c r="C2066" t="str">
        <f>VLOOKUP(Table1[[#This Row],[customer_ID]],'Company Names'!A:B,2,0)</f>
        <v>Mueller and Sons</v>
      </c>
      <c r="D2066">
        <v>8336544833</v>
      </c>
      <c r="E2066" s="1">
        <v>44418</v>
      </c>
      <c r="F2066" s="1">
        <v>44448</v>
      </c>
      <c r="G2066">
        <v>4549</v>
      </c>
      <c r="H2066">
        <v>0</v>
      </c>
      <c r="I2066" t="str">
        <f>IF(Table1[[#This Row],[disputed]]=1,"Yes","No")</f>
        <v>No</v>
      </c>
      <c r="J2066">
        <v>0</v>
      </c>
      <c r="K2066" t="str">
        <f>IF(Table1[[#This Row],[disputed]]=0, "no dispute", IF(Table1[[#This Row],[dispute_loss]]=0, "won","lost"))</f>
        <v>no dispute</v>
      </c>
      <c r="L2066" s="1">
        <v>44440</v>
      </c>
      <c r="M2066">
        <v>22</v>
      </c>
      <c r="N2066">
        <v>0</v>
      </c>
    </row>
    <row r="2067" spans="1:14" x14ac:dyDescent="0.3">
      <c r="A2067" t="s">
        <v>11</v>
      </c>
      <c r="B2067" t="s">
        <v>79</v>
      </c>
      <c r="C2067" t="str">
        <f>VLOOKUP(Table1[[#This Row],[customer_ID]],'Company Names'!A:B,2,0)</f>
        <v>Sauer - Parisian</v>
      </c>
      <c r="D2067">
        <v>8342469093</v>
      </c>
      <c r="E2067" s="1">
        <v>44151</v>
      </c>
      <c r="F2067" s="1">
        <v>44181</v>
      </c>
      <c r="G2067">
        <v>4607</v>
      </c>
      <c r="H2067">
        <v>0</v>
      </c>
      <c r="I2067" t="str">
        <f>IF(Table1[[#This Row],[disputed]]=1,"Yes","No")</f>
        <v>No</v>
      </c>
      <c r="J2067">
        <v>0</v>
      </c>
      <c r="K2067" t="str">
        <f>IF(Table1[[#This Row],[disputed]]=0, "no dispute", IF(Table1[[#This Row],[dispute_loss]]=0, "won","lost"))</f>
        <v>no dispute</v>
      </c>
      <c r="L2067" s="1">
        <v>44158</v>
      </c>
      <c r="M2067">
        <v>7</v>
      </c>
      <c r="N2067">
        <v>0</v>
      </c>
    </row>
    <row r="2068" spans="1:14" x14ac:dyDescent="0.3">
      <c r="A2068" t="s">
        <v>11</v>
      </c>
      <c r="B2068" t="s">
        <v>105</v>
      </c>
      <c r="C2068" t="str">
        <f>VLOOKUP(Table1[[#This Row],[customer_ID]],'Company Names'!A:B,2,0)</f>
        <v>Terry - Johns</v>
      </c>
      <c r="D2068">
        <v>8343505064</v>
      </c>
      <c r="E2068" s="1">
        <v>44181</v>
      </c>
      <c r="F2068" s="1">
        <v>44211</v>
      </c>
      <c r="G2068">
        <v>6120</v>
      </c>
      <c r="H2068">
        <v>0</v>
      </c>
      <c r="I2068" t="str">
        <f>IF(Table1[[#This Row],[disputed]]=1,"Yes","No")</f>
        <v>No</v>
      </c>
      <c r="J2068">
        <v>0</v>
      </c>
      <c r="K2068" t="str">
        <f>IF(Table1[[#This Row],[disputed]]=0, "no dispute", IF(Table1[[#This Row],[dispute_loss]]=0, "won","lost"))</f>
        <v>no dispute</v>
      </c>
      <c r="L2068" s="1">
        <v>44211</v>
      </c>
      <c r="M2068">
        <v>30</v>
      </c>
      <c r="N2068">
        <v>0</v>
      </c>
    </row>
    <row r="2069" spans="1:14" x14ac:dyDescent="0.3">
      <c r="A2069" t="s">
        <v>22</v>
      </c>
      <c r="B2069" t="s">
        <v>26</v>
      </c>
      <c r="C2069" t="str">
        <f>VLOOKUP(Table1[[#This Row],[customer_ID]],'Company Names'!A:B,2,0)</f>
        <v>Medhurst, Runolfsdottir and Kris</v>
      </c>
      <c r="D2069">
        <v>8346126237</v>
      </c>
      <c r="E2069" s="1">
        <v>44500</v>
      </c>
      <c r="F2069" s="1">
        <v>44530</v>
      </c>
      <c r="G2069">
        <v>6143</v>
      </c>
      <c r="H2069">
        <v>0</v>
      </c>
      <c r="I2069" t="str">
        <f>IF(Table1[[#This Row],[disputed]]=1,"Yes","No")</f>
        <v>No</v>
      </c>
      <c r="J2069">
        <v>0</v>
      </c>
      <c r="K2069" t="str">
        <f>IF(Table1[[#This Row],[disputed]]=0, "no dispute", IF(Table1[[#This Row],[dispute_loss]]=0, "won","lost"))</f>
        <v>no dispute</v>
      </c>
      <c r="L2069" s="1">
        <v>44505</v>
      </c>
      <c r="M2069">
        <v>5</v>
      </c>
      <c r="N2069">
        <v>0</v>
      </c>
    </row>
    <row r="2070" spans="1:14" x14ac:dyDescent="0.3">
      <c r="A2070" t="s">
        <v>22</v>
      </c>
      <c r="B2070" t="s">
        <v>89</v>
      </c>
      <c r="C2070" t="str">
        <f>VLOOKUP(Table1[[#This Row],[customer_ID]],'Company Names'!A:B,2,0)</f>
        <v>Lynch - Lebsack</v>
      </c>
      <c r="D2070">
        <v>8346602190</v>
      </c>
      <c r="E2070" s="1">
        <v>44050</v>
      </c>
      <c r="F2070" s="1">
        <v>44080</v>
      </c>
      <c r="G2070">
        <v>6058</v>
      </c>
      <c r="H2070">
        <v>0</v>
      </c>
      <c r="I2070" t="str">
        <f>IF(Table1[[#This Row],[disputed]]=1,"Yes","No")</f>
        <v>No</v>
      </c>
      <c r="J2070">
        <v>0</v>
      </c>
      <c r="K2070" t="str">
        <f>IF(Table1[[#This Row],[disputed]]=0, "no dispute", IF(Table1[[#This Row],[dispute_loss]]=0, "won","lost"))</f>
        <v>no dispute</v>
      </c>
      <c r="L2070" s="1">
        <v>44084</v>
      </c>
      <c r="M2070">
        <v>34</v>
      </c>
      <c r="N2070">
        <v>4</v>
      </c>
    </row>
    <row r="2071" spans="1:14" x14ac:dyDescent="0.3">
      <c r="A2071" t="s">
        <v>11</v>
      </c>
      <c r="B2071" t="s">
        <v>115</v>
      </c>
      <c r="C2071" t="str">
        <f>VLOOKUP(Table1[[#This Row],[customer_ID]],'Company Names'!A:B,2,0)</f>
        <v>Ritchie, Lesch and Conroy</v>
      </c>
      <c r="D2071">
        <v>8350497297</v>
      </c>
      <c r="E2071" s="1">
        <v>44271</v>
      </c>
      <c r="F2071" s="1">
        <v>44301</v>
      </c>
      <c r="G2071">
        <v>7327</v>
      </c>
      <c r="H2071">
        <v>1</v>
      </c>
      <c r="I2071" t="str">
        <f>IF(Table1[[#This Row],[disputed]]=1,"Yes","No")</f>
        <v>Yes</v>
      </c>
      <c r="J2071">
        <v>0</v>
      </c>
      <c r="K2071" t="str">
        <f>IF(Table1[[#This Row],[disputed]]=0, "no dispute", IF(Table1[[#This Row],[dispute_loss]]=0, "won","lost"))</f>
        <v>won</v>
      </c>
      <c r="L2071" s="1">
        <v>44290</v>
      </c>
      <c r="M2071">
        <v>19</v>
      </c>
      <c r="N2071">
        <v>0</v>
      </c>
    </row>
    <row r="2072" spans="1:14" x14ac:dyDescent="0.3">
      <c r="A2072" t="s">
        <v>11</v>
      </c>
      <c r="B2072" t="s">
        <v>55</v>
      </c>
      <c r="C2072" t="str">
        <f>VLOOKUP(Table1[[#This Row],[customer_ID]],'Company Names'!A:B,2,0)</f>
        <v>Gleichner - Turner</v>
      </c>
      <c r="D2072">
        <v>8365287542</v>
      </c>
      <c r="E2072" s="1">
        <v>44044</v>
      </c>
      <c r="F2072" s="1">
        <v>44074</v>
      </c>
      <c r="G2072">
        <v>5769</v>
      </c>
      <c r="H2072">
        <v>0</v>
      </c>
      <c r="I2072" t="str">
        <f>IF(Table1[[#This Row],[disputed]]=1,"Yes","No")</f>
        <v>No</v>
      </c>
      <c r="J2072">
        <v>0</v>
      </c>
      <c r="K2072" t="str">
        <f>IF(Table1[[#This Row],[disputed]]=0, "no dispute", IF(Table1[[#This Row],[dispute_loss]]=0, "won","lost"))</f>
        <v>no dispute</v>
      </c>
      <c r="L2072" s="1">
        <v>44082</v>
      </c>
      <c r="M2072">
        <v>38</v>
      </c>
      <c r="N2072">
        <v>8</v>
      </c>
    </row>
    <row r="2073" spans="1:14" x14ac:dyDescent="0.3">
      <c r="A2073" t="s">
        <v>13</v>
      </c>
      <c r="B2073" t="s">
        <v>70</v>
      </c>
      <c r="C2073" t="str">
        <f>VLOOKUP(Table1[[#This Row],[customer_ID]],'Company Names'!A:B,2,0)</f>
        <v>Gutkowski, Koch and Gleason</v>
      </c>
      <c r="D2073">
        <v>8365605418</v>
      </c>
      <c r="E2073" s="1">
        <v>44353</v>
      </c>
      <c r="F2073" s="1">
        <v>44383</v>
      </c>
      <c r="G2073">
        <v>6516</v>
      </c>
      <c r="H2073">
        <v>0</v>
      </c>
      <c r="I2073" t="str">
        <f>IF(Table1[[#This Row],[disputed]]=1,"Yes","No")</f>
        <v>No</v>
      </c>
      <c r="J2073">
        <v>0</v>
      </c>
      <c r="K2073" t="str">
        <f>IF(Table1[[#This Row],[disputed]]=0, "no dispute", IF(Table1[[#This Row],[dispute_loss]]=0, "won","lost"))</f>
        <v>no dispute</v>
      </c>
      <c r="L2073" s="1">
        <v>44361</v>
      </c>
      <c r="M2073">
        <v>8</v>
      </c>
      <c r="N2073">
        <v>0</v>
      </c>
    </row>
    <row r="2074" spans="1:14" x14ac:dyDescent="0.3">
      <c r="A2074" t="s">
        <v>13</v>
      </c>
      <c r="B2074" t="s">
        <v>95</v>
      </c>
      <c r="C2074" t="str">
        <f>VLOOKUP(Table1[[#This Row],[customer_ID]],'Company Names'!A:B,2,0)</f>
        <v>Rempel - Morar</v>
      </c>
      <c r="D2074">
        <v>7249316066</v>
      </c>
      <c r="E2074" s="1">
        <v>44398</v>
      </c>
      <c r="F2074" s="1">
        <v>44428</v>
      </c>
      <c r="G2074">
        <v>7868</v>
      </c>
      <c r="H2074">
        <v>1</v>
      </c>
      <c r="I2074" t="str">
        <f>IF(Table1[[#This Row],[disputed]]=1,"Yes","No")</f>
        <v>Yes</v>
      </c>
      <c r="J2074">
        <v>0</v>
      </c>
      <c r="K2074" t="str">
        <f>IF(Table1[[#This Row],[disputed]]=0, "no dispute", IF(Table1[[#This Row],[dispute_loss]]=0, "won","lost"))</f>
        <v>won</v>
      </c>
      <c r="L2074" s="1">
        <v>44441</v>
      </c>
      <c r="M2074">
        <v>43</v>
      </c>
      <c r="N2074">
        <v>13</v>
      </c>
    </row>
    <row r="2075" spans="1:14" x14ac:dyDescent="0.3">
      <c r="A2075" t="s">
        <v>20</v>
      </c>
      <c r="B2075" t="s">
        <v>80</v>
      </c>
      <c r="C2075" t="str">
        <f>VLOOKUP(Table1[[#This Row],[customer_ID]],'Company Names'!A:B,2,0)</f>
        <v>Larkin and Sons</v>
      </c>
      <c r="D2075">
        <v>8375759964</v>
      </c>
      <c r="E2075" s="1">
        <v>43975</v>
      </c>
      <c r="F2075" s="1">
        <v>44005</v>
      </c>
      <c r="G2075">
        <v>3683</v>
      </c>
      <c r="H2075">
        <v>0</v>
      </c>
      <c r="I2075" t="str">
        <f>IF(Table1[[#This Row],[disputed]]=1,"Yes","No")</f>
        <v>No</v>
      </c>
      <c r="J2075">
        <v>0</v>
      </c>
      <c r="K2075" t="str">
        <f>IF(Table1[[#This Row],[disputed]]=0, "no dispute", IF(Table1[[#This Row],[dispute_loss]]=0, "won","lost"))</f>
        <v>no dispute</v>
      </c>
      <c r="L2075" s="1">
        <v>43999</v>
      </c>
      <c r="M2075">
        <v>24</v>
      </c>
      <c r="N2075">
        <v>0</v>
      </c>
    </row>
    <row r="2076" spans="1:14" x14ac:dyDescent="0.3">
      <c r="A2076" t="s">
        <v>13</v>
      </c>
      <c r="B2076" t="s">
        <v>66</v>
      </c>
      <c r="C2076" t="str">
        <f>VLOOKUP(Table1[[#This Row],[customer_ID]],'Company Names'!A:B,2,0)</f>
        <v>Bednar Group</v>
      </c>
      <c r="D2076">
        <v>4591110269</v>
      </c>
      <c r="E2076" s="1">
        <v>44400</v>
      </c>
      <c r="F2076" s="1">
        <v>44430</v>
      </c>
      <c r="G2076">
        <v>7288</v>
      </c>
      <c r="H2076">
        <v>1</v>
      </c>
      <c r="I2076" t="str">
        <f>IF(Table1[[#This Row],[disputed]]=1,"Yes","No")</f>
        <v>Yes</v>
      </c>
      <c r="J2076">
        <v>1</v>
      </c>
      <c r="K2076" t="str">
        <f>IF(Table1[[#This Row],[disputed]]=0, "no dispute", IF(Table1[[#This Row],[dispute_loss]]=0, "won","lost"))</f>
        <v>lost</v>
      </c>
      <c r="L2076" s="1">
        <v>44419</v>
      </c>
      <c r="M2076">
        <v>19</v>
      </c>
      <c r="N2076">
        <v>0</v>
      </c>
    </row>
    <row r="2077" spans="1:14" x14ac:dyDescent="0.3">
      <c r="A2077" t="s">
        <v>11</v>
      </c>
      <c r="B2077" t="s">
        <v>12</v>
      </c>
      <c r="C2077" t="str">
        <f>VLOOKUP(Table1[[#This Row],[customer_ID]],'Company Names'!A:B,2,0)</f>
        <v>Morissette - Bernier</v>
      </c>
      <c r="D2077">
        <v>8385411888</v>
      </c>
      <c r="E2077" s="1">
        <v>44244</v>
      </c>
      <c r="F2077" s="1">
        <v>44274</v>
      </c>
      <c r="G2077">
        <v>7925</v>
      </c>
      <c r="H2077">
        <v>0</v>
      </c>
      <c r="I2077" t="str">
        <f>IF(Table1[[#This Row],[disputed]]=1,"Yes","No")</f>
        <v>No</v>
      </c>
      <c r="J2077">
        <v>0</v>
      </c>
      <c r="K2077" t="str">
        <f>IF(Table1[[#This Row],[disputed]]=0, "no dispute", IF(Table1[[#This Row],[dispute_loss]]=0, "won","lost"))</f>
        <v>no dispute</v>
      </c>
      <c r="L2077" s="1">
        <v>44266</v>
      </c>
      <c r="M2077">
        <v>22</v>
      </c>
      <c r="N2077">
        <v>0</v>
      </c>
    </row>
    <row r="2078" spans="1:14" x14ac:dyDescent="0.3">
      <c r="A2078" t="s">
        <v>20</v>
      </c>
      <c r="B2078" t="s">
        <v>69</v>
      </c>
      <c r="C2078" t="str">
        <f>VLOOKUP(Table1[[#This Row],[customer_ID]],'Company Names'!A:B,2,0)</f>
        <v>Kulas, Mante and Reichert</v>
      </c>
      <c r="D2078">
        <v>8389404239</v>
      </c>
      <c r="E2078" s="1">
        <v>44297</v>
      </c>
      <c r="F2078" s="1">
        <v>44327</v>
      </c>
      <c r="G2078">
        <v>4406</v>
      </c>
      <c r="H2078">
        <v>0</v>
      </c>
      <c r="I2078" t="str">
        <f>IF(Table1[[#This Row],[disputed]]=1,"Yes","No")</f>
        <v>No</v>
      </c>
      <c r="J2078">
        <v>0</v>
      </c>
      <c r="K2078" t="str">
        <f>IF(Table1[[#This Row],[disputed]]=0, "no dispute", IF(Table1[[#This Row],[dispute_loss]]=0, "won","lost"))</f>
        <v>no dispute</v>
      </c>
      <c r="L2078" s="1">
        <v>44327</v>
      </c>
      <c r="M2078">
        <v>30</v>
      </c>
      <c r="N2078">
        <v>0</v>
      </c>
    </row>
    <row r="2079" spans="1:14" x14ac:dyDescent="0.3">
      <c r="A2079" t="s">
        <v>20</v>
      </c>
      <c r="B2079" t="s">
        <v>80</v>
      </c>
      <c r="C2079" t="str">
        <f>VLOOKUP(Table1[[#This Row],[customer_ID]],'Company Names'!A:B,2,0)</f>
        <v>Larkin and Sons</v>
      </c>
      <c r="D2079">
        <v>8389561226</v>
      </c>
      <c r="E2079" s="1">
        <v>43914</v>
      </c>
      <c r="F2079" s="1">
        <v>43944</v>
      </c>
      <c r="G2079">
        <v>5367</v>
      </c>
      <c r="H2079">
        <v>0</v>
      </c>
      <c r="I2079" t="str">
        <f>IF(Table1[[#This Row],[disputed]]=1,"Yes","No")</f>
        <v>No</v>
      </c>
      <c r="J2079">
        <v>0</v>
      </c>
      <c r="K2079" t="str">
        <f>IF(Table1[[#This Row],[disputed]]=0, "no dispute", IF(Table1[[#This Row],[dispute_loss]]=0, "won","lost"))</f>
        <v>no dispute</v>
      </c>
      <c r="L2079" s="1">
        <v>43938</v>
      </c>
      <c r="M2079">
        <v>24</v>
      </c>
      <c r="N2079">
        <v>0</v>
      </c>
    </row>
    <row r="2080" spans="1:14" x14ac:dyDescent="0.3">
      <c r="A2080" t="s">
        <v>17</v>
      </c>
      <c r="B2080" t="s">
        <v>97</v>
      </c>
      <c r="C2080" t="str">
        <f>VLOOKUP(Table1[[#This Row],[customer_ID]],'Company Names'!A:B,2,0)</f>
        <v>Kemmer LLC</v>
      </c>
      <c r="D2080">
        <v>8390889307</v>
      </c>
      <c r="E2080" s="1">
        <v>44097</v>
      </c>
      <c r="F2080" s="1">
        <v>44127</v>
      </c>
      <c r="G2080">
        <v>6792</v>
      </c>
      <c r="H2080">
        <v>1</v>
      </c>
      <c r="I2080" t="str">
        <f>IF(Table1[[#This Row],[disputed]]=1,"Yes","No")</f>
        <v>Yes</v>
      </c>
      <c r="J2080">
        <v>0</v>
      </c>
      <c r="K2080" t="str">
        <f>IF(Table1[[#This Row],[disputed]]=0, "no dispute", IF(Table1[[#This Row],[dispute_loss]]=0, "won","lost"))</f>
        <v>won</v>
      </c>
      <c r="L2080" s="1">
        <v>44141</v>
      </c>
      <c r="M2080">
        <v>44</v>
      </c>
      <c r="N2080">
        <v>14</v>
      </c>
    </row>
    <row r="2081" spans="1:14" x14ac:dyDescent="0.3">
      <c r="A2081" t="s">
        <v>11</v>
      </c>
      <c r="B2081" t="s">
        <v>15</v>
      </c>
      <c r="C2081" t="str">
        <f>VLOOKUP(Table1[[#This Row],[customer_ID]],'Company Names'!A:B,2,0)</f>
        <v>Spencer - Purdy</v>
      </c>
      <c r="D2081">
        <v>8391160851</v>
      </c>
      <c r="E2081" s="1">
        <v>44068</v>
      </c>
      <c r="F2081" s="1">
        <v>44098</v>
      </c>
      <c r="G2081">
        <v>7453</v>
      </c>
      <c r="H2081">
        <v>0</v>
      </c>
      <c r="I2081" t="str">
        <f>IF(Table1[[#This Row],[disputed]]=1,"Yes","No")</f>
        <v>No</v>
      </c>
      <c r="J2081">
        <v>0</v>
      </c>
      <c r="K2081" t="str">
        <f>IF(Table1[[#This Row],[disputed]]=0, "no dispute", IF(Table1[[#This Row],[dispute_loss]]=0, "won","lost"))</f>
        <v>no dispute</v>
      </c>
      <c r="L2081" s="1">
        <v>44075</v>
      </c>
      <c r="M2081">
        <v>7</v>
      </c>
      <c r="N2081">
        <v>0</v>
      </c>
    </row>
    <row r="2082" spans="1:14" x14ac:dyDescent="0.3">
      <c r="A2082" t="s">
        <v>13</v>
      </c>
      <c r="B2082" t="s">
        <v>59</v>
      </c>
      <c r="C2082" t="str">
        <f>VLOOKUP(Table1[[#This Row],[customer_ID]],'Company Names'!A:B,2,0)</f>
        <v>Hane - Gleichner</v>
      </c>
      <c r="D2082">
        <v>8391971820</v>
      </c>
      <c r="E2082" s="1">
        <v>43850</v>
      </c>
      <c r="F2082" s="1">
        <v>43880</v>
      </c>
      <c r="G2082">
        <v>7091</v>
      </c>
      <c r="H2082">
        <v>0</v>
      </c>
      <c r="I2082" t="str">
        <f>IF(Table1[[#This Row],[disputed]]=1,"Yes","No")</f>
        <v>No</v>
      </c>
      <c r="J2082">
        <v>0</v>
      </c>
      <c r="K2082" t="str">
        <f>IF(Table1[[#This Row],[disputed]]=0, "no dispute", IF(Table1[[#This Row],[dispute_loss]]=0, "won","lost"))</f>
        <v>no dispute</v>
      </c>
      <c r="L2082" s="1">
        <v>43884</v>
      </c>
      <c r="M2082">
        <v>34</v>
      </c>
      <c r="N2082">
        <v>4</v>
      </c>
    </row>
    <row r="2083" spans="1:14" x14ac:dyDescent="0.3">
      <c r="A2083" t="s">
        <v>13</v>
      </c>
      <c r="B2083" t="s">
        <v>74</v>
      </c>
      <c r="C2083" t="str">
        <f>VLOOKUP(Table1[[#This Row],[customer_ID]],'Company Names'!A:B,2,0)</f>
        <v>Ankunding - Rempel</v>
      </c>
      <c r="D2083">
        <v>681889913</v>
      </c>
      <c r="E2083" s="1">
        <v>44401</v>
      </c>
      <c r="F2083" s="1">
        <v>44431</v>
      </c>
      <c r="G2083">
        <v>4817</v>
      </c>
      <c r="H2083">
        <v>1</v>
      </c>
      <c r="I2083" t="str">
        <f>IF(Table1[[#This Row],[disputed]]=1,"Yes","No")</f>
        <v>Yes</v>
      </c>
      <c r="J2083">
        <v>0</v>
      </c>
      <c r="K2083" t="str">
        <f>IF(Table1[[#This Row],[disputed]]=0, "no dispute", IF(Table1[[#This Row],[dispute_loss]]=0, "won","lost"))</f>
        <v>won</v>
      </c>
      <c r="L2083" s="1">
        <v>44430</v>
      </c>
      <c r="M2083">
        <v>29</v>
      </c>
      <c r="N2083">
        <v>0</v>
      </c>
    </row>
    <row r="2084" spans="1:14" x14ac:dyDescent="0.3">
      <c r="A2084" t="s">
        <v>13</v>
      </c>
      <c r="B2084" t="s">
        <v>95</v>
      </c>
      <c r="C2084" t="str">
        <f>VLOOKUP(Table1[[#This Row],[customer_ID]],'Company Names'!A:B,2,0)</f>
        <v>Rempel - Morar</v>
      </c>
      <c r="D2084">
        <v>8400290228</v>
      </c>
      <c r="E2084" s="1">
        <v>44025</v>
      </c>
      <c r="F2084" s="1">
        <v>44055</v>
      </c>
      <c r="G2084">
        <v>8831</v>
      </c>
      <c r="H2084">
        <v>0</v>
      </c>
      <c r="I2084" t="str">
        <f>IF(Table1[[#This Row],[disputed]]=1,"Yes","No")</f>
        <v>No</v>
      </c>
      <c r="J2084">
        <v>0</v>
      </c>
      <c r="K2084" t="str">
        <f>IF(Table1[[#This Row],[disputed]]=0, "no dispute", IF(Table1[[#This Row],[dispute_loss]]=0, "won","lost"))</f>
        <v>no dispute</v>
      </c>
      <c r="L2084" s="1">
        <v>44071</v>
      </c>
      <c r="M2084">
        <v>46</v>
      </c>
      <c r="N2084">
        <v>16</v>
      </c>
    </row>
    <row r="2085" spans="1:14" x14ac:dyDescent="0.3">
      <c r="A2085" t="s">
        <v>13</v>
      </c>
      <c r="B2085" t="s">
        <v>27</v>
      </c>
      <c r="C2085" t="str">
        <f>VLOOKUP(Table1[[#This Row],[customer_ID]],'Company Names'!A:B,2,0)</f>
        <v>Ryan Inc</v>
      </c>
      <c r="D2085">
        <v>9219327120</v>
      </c>
      <c r="E2085" s="1">
        <v>44402</v>
      </c>
      <c r="F2085" s="1">
        <v>44432</v>
      </c>
      <c r="G2085">
        <v>6030</v>
      </c>
      <c r="H2085">
        <v>1</v>
      </c>
      <c r="I2085" t="str">
        <f>IF(Table1[[#This Row],[disputed]]=1,"Yes","No")</f>
        <v>Yes</v>
      </c>
      <c r="J2085">
        <v>1</v>
      </c>
      <c r="K2085" t="str">
        <f>IF(Table1[[#This Row],[disputed]]=0, "no dispute", IF(Table1[[#This Row],[dispute_loss]]=0, "won","lost"))</f>
        <v>lost</v>
      </c>
      <c r="L2085" s="1">
        <v>44419</v>
      </c>
      <c r="M2085">
        <v>17</v>
      </c>
      <c r="N2085">
        <v>0</v>
      </c>
    </row>
    <row r="2086" spans="1:14" x14ac:dyDescent="0.3">
      <c r="A2086" t="s">
        <v>20</v>
      </c>
      <c r="B2086" t="s">
        <v>102</v>
      </c>
      <c r="C2086" t="str">
        <f>VLOOKUP(Table1[[#This Row],[customer_ID]],'Company Names'!A:B,2,0)</f>
        <v>Bogisich, Gorczany and Gislason</v>
      </c>
      <c r="D2086">
        <v>8412636726</v>
      </c>
      <c r="E2086" s="1">
        <v>43865</v>
      </c>
      <c r="F2086" s="1">
        <v>43895</v>
      </c>
      <c r="G2086">
        <v>4329</v>
      </c>
      <c r="H2086">
        <v>0</v>
      </c>
      <c r="I2086" t="str">
        <f>IF(Table1[[#This Row],[disputed]]=1,"Yes","No")</f>
        <v>No</v>
      </c>
      <c r="J2086">
        <v>0</v>
      </c>
      <c r="K2086" t="str">
        <f>IF(Table1[[#This Row],[disputed]]=0, "no dispute", IF(Table1[[#This Row],[dispute_loss]]=0, "won","lost"))</f>
        <v>no dispute</v>
      </c>
      <c r="L2086" s="1">
        <v>43889</v>
      </c>
      <c r="M2086">
        <v>24</v>
      </c>
      <c r="N2086">
        <v>0</v>
      </c>
    </row>
    <row r="2087" spans="1:14" x14ac:dyDescent="0.3">
      <c r="A2087" t="s">
        <v>22</v>
      </c>
      <c r="B2087" t="s">
        <v>85</v>
      </c>
      <c r="C2087" t="str">
        <f>VLOOKUP(Table1[[#This Row],[customer_ID]],'Company Names'!A:B,2,0)</f>
        <v>Bailey - Ondricka</v>
      </c>
      <c r="D2087">
        <v>8419584909</v>
      </c>
      <c r="E2087" s="1">
        <v>44234</v>
      </c>
      <c r="F2087" s="1">
        <v>44264</v>
      </c>
      <c r="G2087">
        <v>2649</v>
      </c>
      <c r="H2087">
        <v>0</v>
      </c>
      <c r="I2087" t="str">
        <f>IF(Table1[[#This Row],[disputed]]=1,"Yes","No")</f>
        <v>No</v>
      </c>
      <c r="J2087">
        <v>0</v>
      </c>
      <c r="K2087" t="str">
        <f>IF(Table1[[#This Row],[disputed]]=0, "no dispute", IF(Table1[[#This Row],[dispute_loss]]=0, "won","lost"))</f>
        <v>no dispute</v>
      </c>
      <c r="L2087" s="1">
        <v>44271</v>
      </c>
      <c r="M2087">
        <v>37</v>
      </c>
      <c r="N2087">
        <v>7</v>
      </c>
    </row>
    <row r="2088" spans="1:14" x14ac:dyDescent="0.3">
      <c r="A2088" t="s">
        <v>13</v>
      </c>
      <c r="B2088" t="s">
        <v>29</v>
      </c>
      <c r="C2088" t="str">
        <f>VLOOKUP(Table1[[#This Row],[customer_ID]],'Company Names'!A:B,2,0)</f>
        <v>O'Conner - Botsford</v>
      </c>
      <c r="D2088">
        <v>8420453376</v>
      </c>
      <c r="E2088" s="1">
        <v>44115</v>
      </c>
      <c r="F2088" s="1">
        <v>44145</v>
      </c>
      <c r="G2088">
        <v>8660</v>
      </c>
      <c r="H2088">
        <v>0</v>
      </c>
      <c r="I2088" t="str">
        <f>IF(Table1[[#This Row],[disputed]]=1,"Yes","No")</f>
        <v>No</v>
      </c>
      <c r="J2088">
        <v>0</v>
      </c>
      <c r="K2088" t="str">
        <f>IF(Table1[[#This Row],[disputed]]=0, "no dispute", IF(Table1[[#This Row],[dispute_loss]]=0, "won","lost"))</f>
        <v>no dispute</v>
      </c>
      <c r="L2088" s="1">
        <v>44148</v>
      </c>
      <c r="M2088">
        <v>33</v>
      </c>
      <c r="N2088">
        <v>3</v>
      </c>
    </row>
    <row r="2089" spans="1:14" x14ac:dyDescent="0.3">
      <c r="A2089" t="s">
        <v>20</v>
      </c>
      <c r="B2089" t="s">
        <v>107</v>
      </c>
      <c r="C2089" t="str">
        <f>VLOOKUP(Table1[[#This Row],[customer_ID]],'Company Names'!A:B,2,0)</f>
        <v>Ernser Inc</v>
      </c>
      <c r="D2089">
        <v>8426420017</v>
      </c>
      <c r="E2089" s="1">
        <v>44227</v>
      </c>
      <c r="F2089" s="1">
        <v>44257</v>
      </c>
      <c r="G2089">
        <v>1548</v>
      </c>
      <c r="H2089">
        <v>0</v>
      </c>
      <c r="I2089" t="str">
        <f>IF(Table1[[#This Row],[disputed]]=1,"Yes","No")</f>
        <v>No</v>
      </c>
      <c r="J2089">
        <v>0</v>
      </c>
      <c r="K2089" t="str">
        <f>IF(Table1[[#This Row],[disputed]]=0, "no dispute", IF(Table1[[#This Row],[dispute_loss]]=0, "won","lost"))</f>
        <v>no dispute</v>
      </c>
      <c r="L2089" s="1">
        <v>44239</v>
      </c>
      <c r="M2089">
        <v>12</v>
      </c>
      <c r="N2089">
        <v>0</v>
      </c>
    </row>
    <row r="2090" spans="1:14" x14ac:dyDescent="0.3">
      <c r="A2090" t="s">
        <v>13</v>
      </c>
      <c r="B2090" t="s">
        <v>51</v>
      </c>
      <c r="C2090" t="str">
        <f>VLOOKUP(Table1[[#This Row],[customer_ID]],'Company Names'!A:B,2,0)</f>
        <v>Kilback Inc</v>
      </c>
      <c r="D2090">
        <v>8427086210</v>
      </c>
      <c r="E2090" s="1">
        <v>44499</v>
      </c>
      <c r="F2090" s="1">
        <v>44529</v>
      </c>
      <c r="G2090">
        <v>8727</v>
      </c>
      <c r="H2090">
        <v>0</v>
      </c>
      <c r="I2090" t="str">
        <f>IF(Table1[[#This Row],[disputed]]=1,"Yes","No")</f>
        <v>No</v>
      </c>
      <c r="J2090">
        <v>0</v>
      </c>
      <c r="K2090" t="str">
        <f>IF(Table1[[#This Row],[disputed]]=0, "no dispute", IF(Table1[[#This Row],[dispute_loss]]=0, "won","lost"))</f>
        <v>no dispute</v>
      </c>
      <c r="L2090" s="1">
        <v>44535</v>
      </c>
      <c r="M2090">
        <v>36</v>
      </c>
      <c r="N2090">
        <v>6</v>
      </c>
    </row>
    <row r="2091" spans="1:14" x14ac:dyDescent="0.3">
      <c r="A2091" t="s">
        <v>11</v>
      </c>
      <c r="B2091" t="s">
        <v>48</v>
      </c>
      <c r="C2091" t="str">
        <f>VLOOKUP(Table1[[#This Row],[customer_ID]],'Company Names'!A:B,2,0)</f>
        <v>Hauck Group</v>
      </c>
      <c r="D2091">
        <v>8428274862</v>
      </c>
      <c r="E2091" s="1">
        <v>44293</v>
      </c>
      <c r="F2091" s="1">
        <v>44323</v>
      </c>
      <c r="G2091">
        <v>7701</v>
      </c>
      <c r="H2091">
        <v>0</v>
      </c>
      <c r="I2091" t="str">
        <f>IF(Table1[[#This Row],[disputed]]=1,"Yes","No")</f>
        <v>No</v>
      </c>
      <c r="J2091">
        <v>0</v>
      </c>
      <c r="K2091" t="str">
        <f>IF(Table1[[#This Row],[disputed]]=0, "no dispute", IF(Table1[[#This Row],[dispute_loss]]=0, "won","lost"))</f>
        <v>no dispute</v>
      </c>
      <c r="L2091" s="1">
        <v>44315</v>
      </c>
      <c r="M2091">
        <v>22</v>
      </c>
      <c r="N2091">
        <v>0</v>
      </c>
    </row>
    <row r="2092" spans="1:14" x14ac:dyDescent="0.3">
      <c r="A2092" t="s">
        <v>11</v>
      </c>
      <c r="B2092" t="s">
        <v>54</v>
      </c>
      <c r="C2092" t="str">
        <f>VLOOKUP(Table1[[#This Row],[customer_ID]],'Company Names'!A:B,2,0)</f>
        <v>Emmerich - Swift</v>
      </c>
      <c r="D2092">
        <v>8429016073</v>
      </c>
      <c r="E2092" s="1">
        <v>44129</v>
      </c>
      <c r="F2092" s="1">
        <v>44159</v>
      </c>
      <c r="G2092">
        <v>4055</v>
      </c>
      <c r="H2092">
        <v>0</v>
      </c>
      <c r="I2092" t="str">
        <f>IF(Table1[[#This Row],[disputed]]=1,"Yes","No")</f>
        <v>No</v>
      </c>
      <c r="J2092">
        <v>0</v>
      </c>
      <c r="K2092" t="str">
        <f>IF(Table1[[#This Row],[disputed]]=0, "no dispute", IF(Table1[[#This Row],[dispute_loss]]=0, "won","lost"))</f>
        <v>no dispute</v>
      </c>
      <c r="L2092" s="1">
        <v>44156</v>
      </c>
      <c r="M2092">
        <v>27</v>
      </c>
      <c r="N2092">
        <v>0</v>
      </c>
    </row>
    <row r="2093" spans="1:14" x14ac:dyDescent="0.3">
      <c r="A2093" t="s">
        <v>17</v>
      </c>
      <c r="B2093" t="s">
        <v>40</v>
      </c>
      <c r="C2093" t="str">
        <f>VLOOKUP(Table1[[#This Row],[customer_ID]],'Company Names'!A:B,2,0)</f>
        <v>Nolan - Bayer</v>
      </c>
      <c r="D2093">
        <v>8429898953</v>
      </c>
      <c r="E2093" s="1">
        <v>44086</v>
      </c>
      <c r="F2093" s="1">
        <v>44116</v>
      </c>
      <c r="G2093">
        <v>5100</v>
      </c>
      <c r="H2093">
        <v>0</v>
      </c>
      <c r="I2093" t="str">
        <f>IF(Table1[[#This Row],[disputed]]=1,"Yes","No")</f>
        <v>No</v>
      </c>
      <c r="J2093">
        <v>0</v>
      </c>
      <c r="K2093" t="str">
        <f>IF(Table1[[#This Row],[disputed]]=0, "no dispute", IF(Table1[[#This Row],[dispute_loss]]=0, "won","lost"))</f>
        <v>no dispute</v>
      </c>
      <c r="L2093" s="1">
        <v>44109</v>
      </c>
      <c r="M2093">
        <v>23</v>
      </c>
      <c r="N2093">
        <v>0</v>
      </c>
    </row>
    <row r="2094" spans="1:14" x14ac:dyDescent="0.3">
      <c r="A2094" t="s">
        <v>22</v>
      </c>
      <c r="B2094" t="s">
        <v>86</v>
      </c>
      <c r="C2094" t="str">
        <f>VLOOKUP(Table1[[#This Row],[customer_ID]],'Company Names'!A:B,2,0)</f>
        <v>Langosh - Luettgen</v>
      </c>
      <c r="D2094">
        <v>8444345875</v>
      </c>
      <c r="E2094" s="1">
        <v>43888</v>
      </c>
      <c r="F2094" s="1">
        <v>43918</v>
      </c>
      <c r="G2094">
        <v>4171</v>
      </c>
      <c r="H2094">
        <v>0</v>
      </c>
      <c r="I2094" t="str">
        <f>IF(Table1[[#This Row],[disputed]]=1,"Yes","No")</f>
        <v>No</v>
      </c>
      <c r="J2094">
        <v>0</v>
      </c>
      <c r="K2094" t="str">
        <f>IF(Table1[[#This Row],[disputed]]=0, "no dispute", IF(Table1[[#This Row],[dispute_loss]]=0, "won","lost"))</f>
        <v>no dispute</v>
      </c>
      <c r="L2094" s="1">
        <v>43901</v>
      </c>
      <c r="M2094">
        <v>13</v>
      </c>
      <c r="N2094">
        <v>0</v>
      </c>
    </row>
    <row r="2095" spans="1:14" x14ac:dyDescent="0.3">
      <c r="A2095" t="s">
        <v>17</v>
      </c>
      <c r="B2095" t="s">
        <v>97</v>
      </c>
      <c r="C2095" t="str">
        <f>VLOOKUP(Table1[[#This Row],[customer_ID]],'Company Names'!A:B,2,0)</f>
        <v>Kemmer LLC</v>
      </c>
      <c r="D2095">
        <v>8447618970</v>
      </c>
      <c r="E2095" s="1">
        <v>44365</v>
      </c>
      <c r="F2095" s="1">
        <v>44395</v>
      </c>
      <c r="G2095">
        <v>6459</v>
      </c>
      <c r="H2095">
        <v>1</v>
      </c>
      <c r="I2095" t="str">
        <f>IF(Table1[[#This Row],[disputed]]=1,"Yes","No")</f>
        <v>Yes</v>
      </c>
      <c r="J2095">
        <v>0</v>
      </c>
      <c r="K2095" t="str">
        <f>IF(Table1[[#This Row],[disputed]]=0, "no dispute", IF(Table1[[#This Row],[dispute_loss]]=0, "won","lost"))</f>
        <v>won</v>
      </c>
      <c r="L2095" s="1">
        <v>44414</v>
      </c>
      <c r="M2095">
        <v>49</v>
      </c>
      <c r="N2095">
        <v>19</v>
      </c>
    </row>
    <row r="2096" spans="1:14" x14ac:dyDescent="0.3">
      <c r="A2096" t="s">
        <v>22</v>
      </c>
      <c r="B2096" t="s">
        <v>85</v>
      </c>
      <c r="C2096" t="str">
        <f>VLOOKUP(Table1[[#This Row],[customer_ID]],'Company Names'!A:B,2,0)</f>
        <v>Bailey - Ondricka</v>
      </c>
      <c r="D2096">
        <v>8449889683</v>
      </c>
      <c r="E2096" s="1">
        <v>44149</v>
      </c>
      <c r="F2096" s="1">
        <v>44179</v>
      </c>
      <c r="G2096">
        <v>2061</v>
      </c>
      <c r="H2096">
        <v>0</v>
      </c>
      <c r="I2096" t="str">
        <f>IF(Table1[[#This Row],[disputed]]=1,"Yes","No")</f>
        <v>No</v>
      </c>
      <c r="J2096">
        <v>0</v>
      </c>
      <c r="K2096" t="str">
        <f>IF(Table1[[#This Row],[disputed]]=0, "no dispute", IF(Table1[[#This Row],[dispute_loss]]=0, "won","lost"))</f>
        <v>no dispute</v>
      </c>
      <c r="L2096" s="1">
        <v>44174</v>
      </c>
      <c r="M2096">
        <v>25</v>
      </c>
      <c r="N2096">
        <v>0</v>
      </c>
    </row>
    <row r="2097" spans="1:14" x14ac:dyDescent="0.3">
      <c r="A2097" t="s">
        <v>17</v>
      </c>
      <c r="B2097" t="s">
        <v>40</v>
      </c>
      <c r="C2097" t="str">
        <f>VLOOKUP(Table1[[#This Row],[customer_ID]],'Company Names'!A:B,2,0)</f>
        <v>Nolan - Bayer</v>
      </c>
      <c r="D2097">
        <v>8450356834</v>
      </c>
      <c r="E2097" s="1">
        <v>44264</v>
      </c>
      <c r="F2097" s="1">
        <v>44294</v>
      </c>
      <c r="G2097">
        <v>5021</v>
      </c>
      <c r="H2097">
        <v>0</v>
      </c>
      <c r="I2097" t="str">
        <f>IF(Table1[[#This Row],[disputed]]=1,"Yes","No")</f>
        <v>No</v>
      </c>
      <c r="J2097">
        <v>0</v>
      </c>
      <c r="K2097" t="str">
        <f>IF(Table1[[#This Row],[disputed]]=0, "no dispute", IF(Table1[[#This Row],[dispute_loss]]=0, "won","lost"))</f>
        <v>no dispute</v>
      </c>
      <c r="L2097" s="1">
        <v>44294</v>
      </c>
      <c r="M2097">
        <v>30</v>
      </c>
      <c r="N2097">
        <v>0</v>
      </c>
    </row>
    <row r="2098" spans="1:14" x14ac:dyDescent="0.3">
      <c r="A2098" t="s">
        <v>13</v>
      </c>
      <c r="B2098" t="s">
        <v>56</v>
      </c>
      <c r="C2098" t="str">
        <f>VLOOKUP(Table1[[#This Row],[customer_ID]],'Company Names'!A:B,2,0)</f>
        <v>Nader - Dooley</v>
      </c>
      <c r="D2098">
        <v>4160925882</v>
      </c>
      <c r="E2098" s="1">
        <v>44403</v>
      </c>
      <c r="F2098" s="1">
        <v>44433</v>
      </c>
      <c r="G2098">
        <v>4119</v>
      </c>
      <c r="H2098">
        <v>1</v>
      </c>
      <c r="I2098" t="str">
        <f>IF(Table1[[#This Row],[disputed]]=1,"Yes","No")</f>
        <v>Yes</v>
      </c>
      <c r="J2098">
        <v>0</v>
      </c>
      <c r="K2098" t="str">
        <f>IF(Table1[[#This Row],[disputed]]=0, "no dispute", IF(Table1[[#This Row],[dispute_loss]]=0, "won","lost"))</f>
        <v>won</v>
      </c>
      <c r="L2098" s="1">
        <v>44419</v>
      </c>
      <c r="M2098">
        <v>16</v>
      </c>
      <c r="N2098">
        <v>0</v>
      </c>
    </row>
    <row r="2099" spans="1:14" x14ac:dyDescent="0.3">
      <c r="A2099" t="s">
        <v>13</v>
      </c>
      <c r="B2099" t="s">
        <v>106</v>
      </c>
      <c r="C2099" t="str">
        <f>VLOOKUP(Table1[[#This Row],[customer_ID]],'Company Names'!A:B,2,0)</f>
        <v>Leffler - Greenfelder</v>
      </c>
      <c r="D2099">
        <v>8456442808</v>
      </c>
      <c r="E2099" s="1">
        <v>44382</v>
      </c>
      <c r="F2099" s="1">
        <v>44412</v>
      </c>
      <c r="G2099">
        <v>4956</v>
      </c>
      <c r="H2099">
        <v>0</v>
      </c>
      <c r="I2099" t="str">
        <f>IF(Table1[[#This Row],[disputed]]=1,"Yes","No")</f>
        <v>No</v>
      </c>
      <c r="J2099">
        <v>0</v>
      </c>
      <c r="K2099" t="str">
        <f>IF(Table1[[#This Row],[disputed]]=0, "no dispute", IF(Table1[[#This Row],[dispute_loss]]=0, "won","lost"))</f>
        <v>no dispute</v>
      </c>
      <c r="L2099" s="1">
        <v>44424</v>
      </c>
      <c r="M2099">
        <v>42</v>
      </c>
      <c r="N2099">
        <v>12</v>
      </c>
    </row>
    <row r="2100" spans="1:14" x14ac:dyDescent="0.3">
      <c r="A2100" t="s">
        <v>13</v>
      </c>
      <c r="B2100" t="s">
        <v>62</v>
      </c>
      <c r="C2100" t="str">
        <f>VLOOKUP(Table1[[#This Row],[customer_ID]],'Company Names'!A:B,2,0)</f>
        <v>Bosco, Gutkowski and Strosin</v>
      </c>
      <c r="D2100">
        <v>8459323044</v>
      </c>
      <c r="E2100" s="1">
        <v>44210</v>
      </c>
      <c r="F2100" s="1">
        <v>44240</v>
      </c>
      <c r="G2100">
        <v>4013</v>
      </c>
      <c r="H2100">
        <v>0</v>
      </c>
      <c r="I2100" t="str">
        <f>IF(Table1[[#This Row],[disputed]]=1,"Yes","No")</f>
        <v>No</v>
      </c>
      <c r="J2100">
        <v>0</v>
      </c>
      <c r="K2100" t="str">
        <f>IF(Table1[[#This Row],[disputed]]=0, "no dispute", IF(Table1[[#This Row],[dispute_loss]]=0, "won","lost"))</f>
        <v>no dispute</v>
      </c>
      <c r="L2100" s="1">
        <v>44244</v>
      </c>
      <c r="M2100">
        <v>34</v>
      </c>
      <c r="N2100">
        <v>4</v>
      </c>
    </row>
    <row r="2101" spans="1:14" x14ac:dyDescent="0.3">
      <c r="A2101" t="s">
        <v>22</v>
      </c>
      <c r="B2101" t="s">
        <v>88</v>
      </c>
      <c r="C2101" t="str">
        <f>VLOOKUP(Table1[[#This Row],[customer_ID]],'Company Names'!A:B,2,0)</f>
        <v>Rohan - Carroll</v>
      </c>
      <c r="D2101">
        <v>8461427104</v>
      </c>
      <c r="E2101" s="1">
        <v>44207</v>
      </c>
      <c r="F2101" s="1">
        <v>44237</v>
      </c>
      <c r="G2101">
        <v>5214</v>
      </c>
      <c r="H2101">
        <v>1</v>
      </c>
      <c r="I2101" t="str">
        <f>IF(Table1[[#This Row],[disputed]]=1,"Yes","No")</f>
        <v>Yes</v>
      </c>
      <c r="J2101">
        <v>0</v>
      </c>
      <c r="K2101" t="str">
        <f>IF(Table1[[#This Row],[disputed]]=0, "no dispute", IF(Table1[[#This Row],[dispute_loss]]=0, "won","lost"))</f>
        <v>won</v>
      </c>
      <c r="L2101" s="1">
        <v>44247</v>
      </c>
      <c r="M2101">
        <v>40</v>
      </c>
      <c r="N2101">
        <v>10</v>
      </c>
    </row>
    <row r="2102" spans="1:14" x14ac:dyDescent="0.3">
      <c r="A2102" t="s">
        <v>17</v>
      </c>
      <c r="B2102" t="s">
        <v>112</v>
      </c>
      <c r="C2102" t="str">
        <f>VLOOKUP(Table1[[#This Row],[customer_ID]],'Company Names'!A:B,2,0)</f>
        <v>Grant, Kessler and Kassulke</v>
      </c>
      <c r="D2102">
        <v>8462827944</v>
      </c>
      <c r="E2102" s="1">
        <v>44287</v>
      </c>
      <c r="F2102" s="1">
        <v>44317</v>
      </c>
      <c r="G2102">
        <v>5240</v>
      </c>
      <c r="H2102">
        <v>0</v>
      </c>
      <c r="I2102" t="str">
        <f>IF(Table1[[#This Row],[disputed]]=1,"Yes","No")</f>
        <v>No</v>
      </c>
      <c r="J2102">
        <v>0</v>
      </c>
      <c r="K2102" t="str">
        <f>IF(Table1[[#This Row],[disputed]]=0, "no dispute", IF(Table1[[#This Row],[dispute_loss]]=0, "won","lost"))</f>
        <v>no dispute</v>
      </c>
      <c r="L2102" s="1">
        <v>44304</v>
      </c>
      <c r="M2102">
        <v>17</v>
      </c>
      <c r="N2102">
        <v>0</v>
      </c>
    </row>
    <row r="2103" spans="1:14" x14ac:dyDescent="0.3">
      <c r="A2103" t="s">
        <v>17</v>
      </c>
      <c r="B2103" t="s">
        <v>30</v>
      </c>
      <c r="C2103" t="str">
        <f>VLOOKUP(Table1[[#This Row],[customer_ID]],'Company Names'!A:B,2,0)</f>
        <v>Jacobi - Nolan</v>
      </c>
      <c r="D2103">
        <v>8464039248</v>
      </c>
      <c r="E2103" s="1">
        <v>44377</v>
      </c>
      <c r="F2103" s="1">
        <v>44407</v>
      </c>
      <c r="G2103">
        <v>6305</v>
      </c>
      <c r="H2103">
        <v>0</v>
      </c>
      <c r="I2103" t="str">
        <f>IF(Table1[[#This Row],[disputed]]=1,"Yes","No")</f>
        <v>No</v>
      </c>
      <c r="J2103">
        <v>0</v>
      </c>
      <c r="K2103" t="str">
        <f>IF(Table1[[#This Row],[disputed]]=0, "no dispute", IF(Table1[[#This Row],[dispute_loss]]=0, "won","lost"))</f>
        <v>no dispute</v>
      </c>
      <c r="L2103" s="1">
        <v>44380</v>
      </c>
      <c r="M2103">
        <v>3</v>
      </c>
      <c r="N2103">
        <v>0</v>
      </c>
    </row>
    <row r="2104" spans="1:14" x14ac:dyDescent="0.3">
      <c r="A2104" t="s">
        <v>20</v>
      </c>
      <c r="B2104" t="s">
        <v>102</v>
      </c>
      <c r="C2104" t="str">
        <f>VLOOKUP(Table1[[#This Row],[customer_ID]],'Company Names'!A:B,2,0)</f>
        <v>Bogisich, Gorczany and Gislason</v>
      </c>
      <c r="D2104">
        <v>8466153246</v>
      </c>
      <c r="E2104" s="1">
        <v>43985</v>
      </c>
      <c r="F2104" s="1">
        <v>44015</v>
      </c>
      <c r="G2104">
        <v>3530</v>
      </c>
      <c r="H2104">
        <v>0</v>
      </c>
      <c r="I2104" t="str">
        <f>IF(Table1[[#This Row],[disputed]]=1,"Yes","No")</f>
        <v>No</v>
      </c>
      <c r="J2104">
        <v>0</v>
      </c>
      <c r="K2104" t="str">
        <f>IF(Table1[[#This Row],[disputed]]=0, "no dispute", IF(Table1[[#This Row],[dispute_loss]]=0, "won","lost"))</f>
        <v>no dispute</v>
      </c>
      <c r="L2104" s="1">
        <v>44015</v>
      </c>
      <c r="M2104">
        <v>30</v>
      </c>
      <c r="N2104">
        <v>0</v>
      </c>
    </row>
    <row r="2105" spans="1:14" x14ac:dyDescent="0.3">
      <c r="A2105" t="s">
        <v>13</v>
      </c>
      <c r="B2105" t="s">
        <v>14</v>
      </c>
      <c r="C2105" t="str">
        <f>VLOOKUP(Table1[[#This Row],[customer_ID]],'Company Names'!A:B,2,0)</f>
        <v>Bogisich and Sons</v>
      </c>
      <c r="D2105">
        <v>8912612689</v>
      </c>
      <c r="E2105" s="1">
        <v>44405</v>
      </c>
      <c r="F2105" s="1">
        <v>44435</v>
      </c>
      <c r="G2105">
        <v>9217</v>
      </c>
      <c r="H2105">
        <v>1</v>
      </c>
      <c r="I2105" t="str">
        <f>IF(Table1[[#This Row],[disputed]]=1,"Yes","No")</f>
        <v>Yes</v>
      </c>
      <c r="J2105">
        <v>0</v>
      </c>
      <c r="K2105" t="str">
        <f>IF(Table1[[#This Row],[disputed]]=0, "no dispute", IF(Table1[[#This Row],[dispute_loss]]=0, "won","lost"))</f>
        <v>won</v>
      </c>
      <c r="L2105" s="1">
        <v>44451</v>
      </c>
      <c r="M2105">
        <v>46</v>
      </c>
      <c r="N2105">
        <v>16</v>
      </c>
    </row>
    <row r="2106" spans="1:14" x14ac:dyDescent="0.3">
      <c r="A2106" t="s">
        <v>20</v>
      </c>
      <c r="B2106" t="s">
        <v>109</v>
      </c>
      <c r="C2106" t="str">
        <f>VLOOKUP(Table1[[#This Row],[customer_ID]],'Company Names'!A:B,2,0)</f>
        <v>Wilderman Inc</v>
      </c>
      <c r="D2106">
        <v>8469604228</v>
      </c>
      <c r="E2106" s="1">
        <v>44355</v>
      </c>
      <c r="F2106" s="1">
        <v>44385</v>
      </c>
      <c r="G2106">
        <v>4634</v>
      </c>
      <c r="H2106">
        <v>0</v>
      </c>
      <c r="I2106" t="str">
        <f>IF(Table1[[#This Row],[disputed]]=1,"Yes","No")</f>
        <v>No</v>
      </c>
      <c r="J2106">
        <v>0</v>
      </c>
      <c r="K2106" t="str">
        <f>IF(Table1[[#This Row],[disputed]]=0, "no dispute", IF(Table1[[#This Row],[dispute_loss]]=0, "won","lost"))</f>
        <v>no dispute</v>
      </c>
      <c r="L2106" s="1">
        <v>44368</v>
      </c>
      <c r="M2106">
        <v>13</v>
      </c>
      <c r="N2106">
        <v>0</v>
      </c>
    </row>
    <row r="2107" spans="1:14" x14ac:dyDescent="0.3">
      <c r="A2107" t="s">
        <v>20</v>
      </c>
      <c r="B2107" t="s">
        <v>60</v>
      </c>
      <c r="C2107" t="str">
        <f>VLOOKUP(Table1[[#This Row],[customer_ID]],'Company Names'!A:B,2,0)</f>
        <v>McCullough Inc</v>
      </c>
      <c r="D2107">
        <v>8471061442</v>
      </c>
      <c r="E2107" s="1">
        <v>44159</v>
      </c>
      <c r="F2107" s="1">
        <v>44189</v>
      </c>
      <c r="G2107">
        <v>1906</v>
      </c>
      <c r="H2107">
        <v>1</v>
      </c>
      <c r="I2107" t="str">
        <f>IF(Table1[[#This Row],[disputed]]=1,"Yes","No")</f>
        <v>Yes</v>
      </c>
      <c r="J2107">
        <v>0</v>
      </c>
      <c r="K2107" t="str">
        <f>IF(Table1[[#This Row],[disputed]]=0, "no dispute", IF(Table1[[#This Row],[dispute_loss]]=0, "won","lost"))</f>
        <v>won</v>
      </c>
      <c r="L2107" s="1">
        <v>44174</v>
      </c>
      <c r="M2107">
        <v>15</v>
      </c>
      <c r="N2107">
        <v>0</v>
      </c>
    </row>
    <row r="2108" spans="1:14" x14ac:dyDescent="0.3">
      <c r="A2108" t="s">
        <v>20</v>
      </c>
      <c r="B2108" t="s">
        <v>43</v>
      </c>
      <c r="C2108" t="str">
        <f>VLOOKUP(Table1[[#This Row],[customer_ID]],'Company Names'!A:B,2,0)</f>
        <v>Spinka, Bogisich and Pouros</v>
      </c>
      <c r="D2108">
        <v>8471592455</v>
      </c>
      <c r="E2108" s="1">
        <v>44195</v>
      </c>
      <c r="F2108" s="1">
        <v>44225</v>
      </c>
      <c r="G2108">
        <v>5196</v>
      </c>
      <c r="H2108">
        <v>0</v>
      </c>
      <c r="I2108" t="str">
        <f>IF(Table1[[#This Row],[disputed]]=1,"Yes","No")</f>
        <v>No</v>
      </c>
      <c r="J2108">
        <v>0</v>
      </c>
      <c r="K2108" t="str">
        <f>IF(Table1[[#This Row],[disputed]]=0, "no dispute", IF(Table1[[#This Row],[dispute_loss]]=0, "won","lost"))</f>
        <v>no dispute</v>
      </c>
      <c r="L2108" s="1">
        <v>44200</v>
      </c>
      <c r="M2108">
        <v>5</v>
      </c>
      <c r="N2108">
        <v>0</v>
      </c>
    </row>
    <row r="2109" spans="1:14" x14ac:dyDescent="0.3">
      <c r="A2109" t="s">
        <v>11</v>
      </c>
      <c r="B2109" t="s">
        <v>50</v>
      </c>
      <c r="C2109" t="str">
        <f>VLOOKUP(Table1[[#This Row],[customer_ID]],'Company Names'!A:B,2,0)</f>
        <v>Rutherford, McGlynn and Kling</v>
      </c>
      <c r="D2109">
        <v>8473757844</v>
      </c>
      <c r="E2109" s="1">
        <v>44352</v>
      </c>
      <c r="F2109" s="1">
        <v>44382</v>
      </c>
      <c r="G2109">
        <v>2613</v>
      </c>
      <c r="H2109">
        <v>0</v>
      </c>
      <c r="I2109" t="str">
        <f>IF(Table1[[#This Row],[disputed]]=1,"Yes","No")</f>
        <v>No</v>
      </c>
      <c r="J2109">
        <v>0</v>
      </c>
      <c r="K2109" t="str">
        <f>IF(Table1[[#This Row],[disputed]]=0, "no dispute", IF(Table1[[#This Row],[dispute_loss]]=0, "won","lost"))</f>
        <v>no dispute</v>
      </c>
      <c r="L2109" s="1">
        <v>44390</v>
      </c>
      <c r="M2109">
        <v>38</v>
      </c>
      <c r="N2109">
        <v>8</v>
      </c>
    </row>
    <row r="2110" spans="1:14" x14ac:dyDescent="0.3">
      <c r="A2110" t="s">
        <v>13</v>
      </c>
      <c r="B2110" t="s">
        <v>71</v>
      </c>
      <c r="C2110" t="str">
        <f>VLOOKUP(Table1[[#This Row],[customer_ID]],'Company Names'!A:B,2,0)</f>
        <v>Murphy Inc</v>
      </c>
      <c r="D2110">
        <v>8478661655</v>
      </c>
      <c r="E2110" s="1">
        <v>44463</v>
      </c>
      <c r="F2110" s="1">
        <v>44493</v>
      </c>
      <c r="G2110">
        <v>5437</v>
      </c>
      <c r="H2110">
        <v>0</v>
      </c>
      <c r="I2110" t="str">
        <f>IF(Table1[[#This Row],[disputed]]=1,"Yes","No")</f>
        <v>No</v>
      </c>
      <c r="J2110">
        <v>0</v>
      </c>
      <c r="K2110" t="str">
        <f>IF(Table1[[#This Row],[disputed]]=0, "no dispute", IF(Table1[[#This Row],[dispute_loss]]=0, "won","lost"))</f>
        <v>no dispute</v>
      </c>
      <c r="L2110" s="1">
        <v>44468</v>
      </c>
      <c r="M2110">
        <v>5</v>
      </c>
      <c r="N2110">
        <v>0</v>
      </c>
    </row>
    <row r="2111" spans="1:14" x14ac:dyDescent="0.3">
      <c r="A2111" t="s">
        <v>20</v>
      </c>
      <c r="B2111" t="s">
        <v>25</v>
      </c>
      <c r="C2111" t="str">
        <f>VLOOKUP(Table1[[#This Row],[customer_ID]],'Company Names'!A:B,2,0)</f>
        <v>Homenick - Tromp</v>
      </c>
      <c r="D2111">
        <v>8482497127</v>
      </c>
      <c r="E2111" s="1">
        <v>44298</v>
      </c>
      <c r="F2111" s="1">
        <v>44328</v>
      </c>
      <c r="G2111">
        <v>1606</v>
      </c>
      <c r="H2111">
        <v>0</v>
      </c>
      <c r="I2111" t="str">
        <f>IF(Table1[[#This Row],[disputed]]=1,"Yes","No")</f>
        <v>No</v>
      </c>
      <c r="J2111">
        <v>0</v>
      </c>
      <c r="K2111" t="str">
        <f>IF(Table1[[#This Row],[disputed]]=0, "no dispute", IF(Table1[[#This Row],[dispute_loss]]=0, "won","lost"))</f>
        <v>no dispute</v>
      </c>
      <c r="L2111" s="1">
        <v>44323</v>
      </c>
      <c r="M2111">
        <v>25</v>
      </c>
      <c r="N2111">
        <v>0</v>
      </c>
    </row>
    <row r="2112" spans="1:14" x14ac:dyDescent="0.3">
      <c r="A2112" t="s">
        <v>13</v>
      </c>
      <c r="B2112" t="s">
        <v>66</v>
      </c>
      <c r="C2112" t="str">
        <f>VLOOKUP(Table1[[#This Row],[customer_ID]],'Company Names'!A:B,2,0)</f>
        <v>Bednar Group</v>
      </c>
      <c r="D2112">
        <v>8483378519</v>
      </c>
      <c r="E2112" s="1">
        <v>43834</v>
      </c>
      <c r="F2112" s="1">
        <v>43864</v>
      </c>
      <c r="G2112">
        <v>7521</v>
      </c>
      <c r="H2112">
        <v>0</v>
      </c>
      <c r="I2112" t="str">
        <f>IF(Table1[[#This Row],[disputed]]=1,"Yes","No")</f>
        <v>No</v>
      </c>
      <c r="J2112">
        <v>0</v>
      </c>
      <c r="K2112" t="str">
        <f>IF(Table1[[#This Row],[disputed]]=0, "no dispute", IF(Table1[[#This Row],[dispute_loss]]=0, "won","lost"))</f>
        <v>no dispute</v>
      </c>
      <c r="L2112" s="1">
        <v>43843</v>
      </c>
      <c r="M2112">
        <v>9</v>
      </c>
      <c r="N2112">
        <v>0</v>
      </c>
    </row>
    <row r="2113" spans="1:14" x14ac:dyDescent="0.3">
      <c r="A2113" t="s">
        <v>22</v>
      </c>
      <c r="B2113" t="s">
        <v>88</v>
      </c>
      <c r="C2113" t="str">
        <f>VLOOKUP(Table1[[#This Row],[customer_ID]],'Company Names'!A:B,2,0)</f>
        <v>Rohan - Carroll</v>
      </c>
      <c r="D2113">
        <v>8488549558</v>
      </c>
      <c r="E2113" s="1">
        <v>43949</v>
      </c>
      <c r="F2113" s="1">
        <v>43979</v>
      </c>
      <c r="G2113">
        <v>4362</v>
      </c>
      <c r="H2113">
        <v>1</v>
      </c>
      <c r="I2113" t="str">
        <f>IF(Table1[[#This Row],[disputed]]=1,"Yes","No")</f>
        <v>Yes</v>
      </c>
      <c r="J2113">
        <v>0</v>
      </c>
      <c r="K2113" t="str">
        <f>IF(Table1[[#This Row],[disputed]]=0, "no dispute", IF(Table1[[#This Row],[dispute_loss]]=0, "won","lost"))</f>
        <v>won</v>
      </c>
      <c r="L2113" s="1">
        <v>43994</v>
      </c>
      <c r="M2113">
        <v>45</v>
      </c>
      <c r="N2113">
        <v>15</v>
      </c>
    </row>
    <row r="2114" spans="1:14" x14ac:dyDescent="0.3">
      <c r="A2114" t="s">
        <v>17</v>
      </c>
      <c r="B2114" t="s">
        <v>30</v>
      </c>
      <c r="C2114" t="str">
        <f>VLOOKUP(Table1[[#This Row],[customer_ID]],'Company Names'!A:B,2,0)</f>
        <v>Jacobi - Nolan</v>
      </c>
      <c r="D2114">
        <v>8489952796</v>
      </c>
      <c r="E2114" s="1">
        <v>44369</v>
      </c>
      <c r="F2114" s="1">
        <v>44399</v>
      </c>
      <c r="G2114">
        <v>5319</v>
      </c>
      <c r="H2114">
        <v>0</v>
      </c>
      <c r="I2114" t="str">
        <f>IF(Table1[[#This Row],[disputed]]=1,"Yes","No")</f>
        <v>No</v>
      </c>
      <c r="J2114">
        <v>0</v>
      </c>
      <c r="K2114" t="str">
        <f>IF(Table1[[#This Row],[disputed]]=0, "no dispute", IF(Table1[[#This Row],[dispute_loss]]=0, "won","lost"))</f>
        <v>no dispute</v>
      </c>
      <c r="L2114" s="1">
        <v>44372</v>
      </c>
      <c r="M2114">
        <v>3</v>
      </c>
      <c r="N2114">
        <v>0</v>
      </c>
    </row>
    <row r="2115" spans="1:14" x14ac:dyDescent="0.3">
      <c r="A2115" t="s">
        <v>20</v>
      </c>
      <c r="B2115" t="s">
        <v>63</v>
      </c>
      <c r="C2115" t="str">
        <f>VLOOKUP(Table1[[#This Row],[customer_ID]],'Company Names'!A:B,2,0)</f>
        <v>Hauck - Hodkiewicz</v>
      </c>
      <c r="D2115">
        <v>8493182849</v>
      </c>
      <c r="E2115" s="1">
        <v>43848</v>
      </c>
      <c r="F2115" s="1">
        <v>43878</v>
      </c>
      <c r="G2115">
        <v>1803</v>
      </c>
      <c r="H2115">
        <v>0</v>
      </c>
      <c r="I2115" t="str">
        <f>IF(Table1[[#This Row],[disputed]]=1,"Yes","No")</f>
        <v>No</v>
      </c>
      <c r="J2115">
        <v>0</v>
      </c>
      <c r="K2115" t="str">
        <f>IF(Table1[[#This Row],[disputed]]=0, "no dispute", IF(Table1[[#This Row],[dispute_loss]]=0, "won","lost"))</f>
        <v>no dispute</v>
      </c>
      <c r="L2115" s="1">
        <v>43912</v>
      </c>
      <c r="M2115">
        <v>64</v>
      </c>
      <c r="N2115">
        <v>34</v>
      </c>
    </row>
    <row r="2116" spans="1:14" x14ac:dyDescent="0.3">
      <c r="A2116" t="s">
        <v>13</v>
      </c>
      <c r="B2116" t="s">
        <v>41</v>
      </c>
      <c r="C2116" t="str">
        <f>VLOOKUP(Table1[[#This Row],[customer_ID]],'Company Names'!A:B,2,0)</f>
        <v>Stanton, Labadie and Roberts</v>
      </c>
      <c r="D2116">
        <v>781909762</v>
      </c>
      <c r="E2116" s="1">
        <v>44407</v>
      </c>
      <c r="F2116" s="1">
        <v>44437</v>
      </c>
      <c r="G2116">
        <v>6671</v>
      </c>
      <c r="H2116">
        <v>1</v>
      </c>
      <c r="I2116" t="str">
        <f>IF(Table1[[#This Row],[disputed]]=1,"Yes","No")</f>
        <v>Yes</v>
      </c>
      <c r="J2116">
        <v>1</v>
      </c>
      <c r="K2116" t="str">
        <f>IF(Table1[[#This Row],[disputed]]=0, "no dispute", IF(Table1[[#This Row],[dispute_loss]]=0, "won","lost"))</f>
        <v>lost</v>
      </c>
      <c r="L2116" s="1">
        <v>44448</v>
      </c>
      <c r="M2116">
        <v>41</v>
      </c>
      <c r="N2116">
        <v>11</v>
      </c>
    </row>
    <row r="2117" spans="1:14" x14ac:dyDescent="0.3">
      <c r="A2117" t="s">
        <v>22</v>
      </c>
      <c r="B2117" t="s">
        <v>100</v>
      </c>
      <c r="C2117" t="str">
        <f>VLOOKUP(Table1[[#This Row],[customer_ID]],'Company Names'!A:B,2,0)</f>
        <v>Stark - Paucek</v>
      </c>
      <c r="D2117">
        <v>8503873648</v>
      </c>
      <c r="E2117" s="1">
        <v>44133</v>
      </c>
      <c r="F2117" s="1">
        <v>44163</v>
      </c>
      <c r="G2117">
        <v>3787</v>
      </c>
      <c r="H2117">
        <v>0</v>
      </c>
      <c r="I2117" t="str">
        <f>IF(Table1[[#This Row],[disputed]]=1,"Yes","No")</f>
        <v>No</v>
      </c>
      <c r="J2117">
        <v>0</v>
      </c>
      <c r="K2117" t="str">
        <f>IF(Table1[[#This Row],[disputed]]=0, "no dispute", IF(Table1[[#This Row],[dispute_loss]]=0, "won","lost"))</f>
        <v>no dispute</v>
      </c>
      <c r="L2117" s="1">
        <v>44146</v>
      </c>
      <c r="M2117">
        <v>13</v>
      </c>
      <c r="N2117">
        <v>0</v>
      </c>
    </row>
    <row r="2118" spans="1:14" x14ac:dyDescent="0.3">
      <c r="A2118" t="s">
        <v>22</v>
      </c>
      <c r="B2118" t="s">
        <v>82</v>
      </c>
      <c r="C2118" t="str">
        <f>VLOOKUP(Table1[[#This Row],[customer_ID]],'Company Names'!A:B,2,0)</f>
        <v>Veum, Erdman and Zieme</v>
      </c>
      <c r="D2118">
        <v>8513935149</v>
      </c>
      <c r="E2118" s="1">
        <v>44047</v>
      </c>
      <c r="F2118" s="1">
        <v>44077</v>
      </c>
      <c r="G2118">
        <v>3014</v>
      </c>
      <c r="H2118">
        <v>0</v>
      </c>
      <c r="I2118" t="str">
        <f>IF(Table1[[#This Row],[disputed]]=1,"Yes","No")</f>
        <v>No</v>
      </c>
      <c r="J2118">
        <v>0</v>
      </c>
      <c r="K2118" t="str">
        <f>IF(Table1[[#This Row],[disputed]]=0, "no dispute", IF(Table1[[#This Row],[dispute_loss]]=0, "won","lost"))</f>
        <v>no dispute</v>
      </c>
      <c r="L2118" s="1">
        <v>44073</v>
      </c>
      <c r="M2118">
        <v>26</v>
      </c>
      <c r="N2118">
        <v>0</v>
      </c>
    </row>
    <row r="2119" spans="1:14" x14ac:dyDescent="0.3">
      <c r="A2119" t="s">
        <v>13</v>
      </c>
      <c r="B2119" t="s">
        <v>74</v>
      </c>
      <c r="C2119" t="str">
        <f>VLOOKUP(Table1[[#This Row],[customer_ID]],'Company Names'!A:B,2,0)</f>
        <v>Ankunding - Rempel</v>
      </c>
      <c r="D2119">
        <v>3109120531</v>
      </c>
      <c r="E2119" s="1">
        <v>44412</v>
      </c>
      <c r="F2119" s="1">
        <v>44442</v>
      </c>
      <c r="G2119">
        <v>9054</v>
      </c>
      <c r="H2119">
        <v>1</v>
      </c>
      <c r="I2119" t="str">
        <f>IF(Table1[[#This Row],[disputed]]=1,"Yes","No")</f>
        <v>Yes</v>
      </c>
      <c r="J2119">
        <v>0</v>
      </c>
      <c r="K2119" t="str">
        <f>IF(Table1[[#This Row],[disputed]]=0, "no dispute", IF(Table1[[#This Row],[dispute_loss]]=0, "won","lost"))</f>
        <v>won</v>
      </c>
      <c r="L2119" s="1">
        <v>44441</v>
      </c>
      <c r="M2119">
        <v>29</v>
      </c>
      <c r="N2119">
        <v>0</v>
      </c>
    </row>
    <row r="2120" spans="1:14" x14ac:dyDescent="0.3">
      <c r="A2120" t="s">
        <v>13</v>
      </c>
      <c r="B2120" t="s">
        <v>32</v>
      </c>
      <c r="C2120" t="str">
        <f>VLOOKUP(Table1[[#This Row],[customer_ID]],'Company Names'!A:B,2,0)</f>
        <v>Nolan Group</v>
      </c>
      <c r="D2120">
        <v>8517033976</v>
      </c>
      <c r="E2120" s="1">
        <v>44276</v>
      </c>
      <c r="F2120" s="1">
        <v>44306</v>
      </c>
      <c r="G2120">
        <v>7099</v>
      </c>
      <c r="H2120">
        <v>0</v>
      </c>
      <c r="I2120" t="str">
        <f>IF(Table1[[#This Row],[disputed]]=1,"Yes","No")</f>
        <v>No</v>
      </c>
      <c r="J2120">
        <v>0</v>
      </c>
      <c r="K2120" t="str">
        <f>IF(Table1[[#This Row],[disputed]]=0, "no dispute", IF(Table1[[#This Row],[dispute_loss]]=0, "won","lost"))</f>
        <v>no dispute</v>
      </c>
      <c r="L2120" s="1">
        <v>44309</v>
      </c>
      <c r="M2120">
        <v>33</v>
      </c>
      <c r="N2120">
        <v>3</v>
      </c>
    </row>
    <row r="2121" spans="1:14" x14ac:dyDescent="0.3">
      <c r="A2121" t="s">
        <v>17</v>
      </c>
      <c r="B2121" t="s">
        <v>34</v>
      </c>
      <c r="C2121" t="str">
        <f>VLOOKUP(Table1[[#This Row],[customer_ID]],'Company Names'!A:B,2,0)</f>
        <v>Rosenbaum LLC</v>
      </c>
      <c r="D2121">
        <v>8523083533</v>
      </c>
      <c r="E2121" s="1">
        <v>44086</v>
      </c>
      <c r="F2121" s="1">
        <v>44116</v>
      </c>
      <c r="G2121">
        <v>4112</v>
      </c>
      <c r="H2121">
        <v>1</v>
      </c>
      <c r="I2121" t="str">
        <f>IF(Table1[[#This Row],[disputed]]=1,"Yes","No")</f>
        <v>Yes</v>
      </c>
      <c r="J2121">
        <v>1</v>
      </c>
      <c r="K2121" t="str">
        <f>IF(Table1[[#This Row],[disputed]]=0, "no dispute", IF(Table1[[#This Row],[dispute_loss]]=0, "won","lost"))</f>
        <v>lost</v>
      </c>
      <c r="L2121" s="1">
        <v>44125</v>
      </c>
      <c r="M2121">
        <v>39</v>
      </c>
      <c r="N2121">
        <v>9</v>
      </c>
    </row>
    <row r="2122" spans="1:14" x14ac:dyDescent="0.3">
      <c r="A2122" t="s">
        <v>22</v>
      </c>
      <c r="B2122" t="s">
        <v>86</v>
      </c>
      <c r="C2122" t="str">
        <f>VLOOKUP(Table1[[#This Row],[customer_ID]],'Company Names'!A:B,2,0)</f>
        <v>Langosh - Luettgen</v>
      </c>
      <c r="D2122">
        <v>8527409222</v>
      </c>
      <c r="E2122" s="1">
        <v>43970</v>
      </c>
      <c r="F2122" s="1">
        <v>44000</v>
      </c>
      <c r="G2122">
        <v>6797</v>
      </c>
      <c r="H2122">
        <v>0</v>
      </c>
      <c r="I2122" t="str">
        <f>IF(Table1[[#This Row],[disputed]]=1,"Yes","No")</f>
        <v>No</v>
      </c>
      <c r="J2122">
        <v>0</v>
      </c>
      <c r="K2122" t="str">
        <f>IF(Table1[[#This Row],[disputed]]=0, "no dispute", IF(Table1[[#This Row],[dispute_loss]]=0, "won","lost"))</f>
        <v>no dispute</v>
      </c>
      <c r="L2122" s="1">
        <v>43982</v>
      </c>
      <c r="M2122">
        <v>12</v>
      </c>
      <c r="N2122">
        <v>0</v>
      </c>
    </row>
    <row r="2123" spans="1:14" x14ac:dyDescent="0.3">
      <c r="A2123" t="s">
        <v>20</v>
      </c>
      <c r="B2123" t="s">
        <v>63</v>
      </c>
      <c r="C2123" t="str">
        <f>VLOOKUP(Table1[[#This Row],[customer_ID]],'Company Names'!A:B,2,0)</f>
        <v>Hauck - Hodkiewicz</v>
      </c>
      <c r="D2123">
        <v>8528877072</v>
      </c>
      <c r="E2123" s="1">
        <v>43842</v>
      </c>
      <c r="F2123" s="1">
        <v>43872</v>
      </c>
      <c r="G2123">
        <v>6419</v>
      </c>
      <c r="H2123">
        <v>0</v>
      </c>
      <c r="I2123" t="str">
        <f>IF(Table1[[#This Row],[disputed]]=1,"Yes","No")</f>
        <v>No</v>
      </c>
      <c r="J2123">
        <v>0</v>
      </c>
      <c r="K2123" t="str">
        <f>IF(Table1[[#This Row],[disputed]]=0, "no dispute", IF(Table1[[#This Row],[dispute_loss]]=0, "won","lost"))</f>
        <v>no dispute</v>
      </c>
      <c r="L2123" s="1">
        <v>43885</v>
      </c>
      <c r="M2123">
        <v>43</v>
      </c>
      <c r="N2123">
        <v>13</v>
      </c>
    </row>
    <row r="2124" spans="1:14" x14ac:dyDescent="0.3">
      <c r="A2124" t="s">
        <v>22</v>
      </c>
      <c r="B2124" t="s">
        <v>23</v>
      </c>
      <c r="C2124" t="str">
        <f>VLOOKUP(Table1[[#This Row],[customer_ID]],'Company Names'!A:B,2,0)</f>
        <v>Kub, McLaughlin and Renner</v>
      </c>
      <c r="D2124">
        <v>8548423449</v>
      </c>
      <c r="E2124" s="1">
        <v>43991</v>
      </c>
      <c r="F2124" s="1">
        <v>44021</v>
      </c>
      <c r="G2124">
        <v>5160</v>
      </c>
      <c r="H2124">
        <v>0</v>
      </c>
      <c r="I2124" t="str">
        <f>IF(Table1[[#This Row],[disputed]]=1,"Yes","No")</f>
        <v>No</v>
      </c>
      <c r="J2124">
        <v>0</v>
      </c>
      <c r="K2124" t="str">
        <f>IF(Table1[[#This Row],[disputed]]=0, "no dispute", IF(Table1[[#This Row],[dispute_loss]]=0, "won","lost"))</f>
        <v>no dispute</v>
      </c>
      <c r="L2124" s="1">
        <v>44035</v>
      </c>
      <c r="M2124">
        <v>44</v>
      </c>
      <c r="N2124">
        <v>14</v>
      </c>
    </row>
    <row r="2125" spans="1:14" x14ac:dyDescent="0.3">
      <c r="A2125" t="s">
        <v>17</v>
      </c>
      <c r="B2125" t="s">
        <v>112</v>
      </c>
      <c r="C2125" t="str">
        <f>VLOOKUP(Table1[[#This Row],[customer_ID]],'Company Names'!A:B,2,0)</f>
        <v>Grant, Kessler and Kassulke</v>
      </c>
      <c r="D2125">
        <v>8551131035</v>
      </c>
      <c r="E2125" s="1">
        <v>44154</v>
      </c>
      <c r="F2125" s="1">
        <v>44184</v>
      </c>
      <c r="G2125">
        <v>8687</v>
      </c>
      <c r="H2125">
        <v>0</v>
      </c>
      <c r="I2125" t="str">
        <f>IF(Table1[[#This Row],[disputed]]=1,"Yes","No")</f>
        <v>No</v>
      </c>
      <c r="J2125">
        <v>0</v>
      </c>
      <c r="K2125" t="str">
        <f>IF(Table1[[#This Row],[disputed]]=0, "no dispute", IF(Table1[[#This Row],[dispute_loss]]=0, "won","lost"))</f>
        <v>no dispute</v>
      </c>
      <c r="L2125" s="1">
        <v>44173</v>
      </c>
      <c r="M2125">
        <v>19</v>
      </c>
      <c r="N2125">
        <v>0</v>
      </c>
    </row>
    <row r="2126" spans="1:14" x14ac:dyDescent="0.3">
      <c r="A2126" t="s">
        <v>22</v>
      </c>
      <c r="B2126" t="s">
        <v>96</v>
      </c>
      <c r="C2126" t="str">
        <f>VLOOKUP(Table1[[#This Row],[customer_ID]],'Company Names'!A:B,2,0)</f>
        <v>Schuppe Inc</v>
      </c>
      <c r="D2126">
        <v>8553422918</v>
      </c>
      <c r="E2126" s="1">
        <v>44526</v>
      </c>
      <c r="F2126" s="1">
        <v>44556</v>
      </c>
      <c r="G2126">
        <v>5142</v>
      </c>
      <c r="H2126">
        <v>0</v>
      </c>
      <c r="I2126" t="str">
        <f>IF(Table1[[#This Row],[disputed]]=1,"Yes","No")</f>
        <v>No</v>
      </c>
      <c r="J2126">
        <v>0</v>
      </c>
      <c r="K2126" t="str">
        <f>IF(Table1[[#This Row],[disputed]]=0, "no dispute", IF(Table1[[#This Row],[dispute_loss]]=0, "won","lost"))</f>
        <v>no dispute</v>
      </c>
      <c r="L2126" s="1">
        <v>44548</v>
      </c>
      <c r="M2126">
        <v>22</v>
      </c>
      <c r="N2126">
        <v>0</v>
      </c>
    </row>
    <row r="2127" spans="1:14" x14ac:dyDescent="0.3">
      <c r="A2127" t="s">
        <v>20</v>
      </c>
      <c r="B2127" t="s">
        <v>81</v>
      </c>
      <c r="C2127" t="str">
        <f>VLOOKUP(Table1[[#This Row],[customer_ID]],'Company Names'!A:B,2,0)</f>
        <v>Rowe and Sons</v>
      </c>
      <c r="D2127">
        <v>8564835935</v>
      </c>
      <c r="E2127" s="1">
        <v>44496</v>
      </c>
      <c r="F2127" s="1">
        <v>44526</v>
      </c>
      <c r="G2127">
        <v>953</v>
      </c>
      <c r="H2127">
        <v>0</v>
      </c>
      <c r="I2127" t="str">
        <f>IF(Table1[[#This Row],[disputed]]=1,"Yes","No")</f>
        <v>No</v>
      </c>
      <c r="J2127">
        <v>0</v>
      </c>
      <c r="K2127" t="str">
        <f>IF(Table1[[#This Row],[disputed]]=0, "no dispute", IF(Table1[[#This Row],[dispute_loss]]=0, "won","lost"))</f>
        <v>no dispute</v>
      </c>
      <c r="L2127" s="1">
        <v>44501</v>
      </c>
      <c r="M2127">
        <v>5</v>
      </c>
      <c r="N2127">
        <v>0</v>
      </c>
    </row>
    <row r="2128" spans="1:14" x14ac:dyDescent="0.3">
      <c r="A2128" t="s">
        <v>22</v>
      </c>
      <c r="B2128" t="s">
        <v>53</v>
      </c>
      <c r="C2128" t="str">
        <f>VLOOKUP(Table1[[#This Row],[customer_ID]],'Company Names'!A:B,2,0)</f>
        <v>Balistreri - Barrows</v>
      </c>
      <c r="D2128">
        <v>8568370573</v>
      </c>
      <c r="E2128" s="1">
        <v>43848</v>
      </c>
      <c r="F2128" s="1">
        <v>43878</v>
      </c>
      <c r="G2128">
        <v>5655</v>
      </c>
      <c r="H2128">
        <v>1</v>
      </c>
      <c r="I2128" t="str">
        <f>IF(Table1[[#This Row],[disputed]]=1,"Yes","No")</f>
        <v>Yes</v>
      </c>
      <c r="J2128">
        <v>0</v>
      </c>
      <c r="K2128" t="str">
        <f>IF(Table1[[#This Row],[disputed]]=0, "no dispute", IF(Table1[[#This Row],[dispute_loss]]=0, "won","lost"))</f>
        <v>won</v>
      </c>
      <c r="L2128" s="1">
        <v>43902</v>
      </c>
      <c r="M2128">
        <v>54</v>
      </c>
      <c r="N2128">
        <v>24</v>
      </c>
    </row>
    <row r="2129" spans="1:14" x14ac:dyDescent="0.3">
      <c r="A2129" t="s">
        <v>11</v>
      </c>
      <c r="B2129" t="s">
        <v>94</v>
      </c>
      <c r="C2129" t="str">
        <f>VLOOKUP(Table1[[#This Row],[customer_ID]],'Company Names'!A:B,2,0)</f>
        <v>Schimmel, Kuhlman and Kassulke</v>
      </c>
      <c r="D2129">
        <v>8575598490</v>
      </c>
      <c r="E2129" s="1">
        <v>44025</v>
      </c>
      <c r="F2129" s="1">
        <v>44055</v>
      </c>
      <c r="G2129">
        <v>2698</v>
      </c>
      <c r="H2129">
        <v>1</v>
      </c>
      <c r="I2129" t="str">
        <f>IF(Table1[[#This Row],[disputed]]=1,"Yes","No")</f>
        <v>Yes</v>
      </c>
      <c r="J2129">
        <v>0</v>
      </c>
      <c r="K2129" t="str">
        <f>IF(Table1[[#This Row],[disputed]]=0, "no dispute", IF(Table1[[#This Row],[dispute_loss]]=0, "won","lost"))</f>
        <v>won</v>
      </c>
      <c r="L2129" s="1">
        <v>44067</v>
      </c>
      <c r="M2129">
        <v>42</v>
      </c>
      <c r="N2129">
        <v>12</v>
      </c>
    </row>
    <row r="2130" spans="1:14" x14ac:dyDescent="0.3">
      <c r="A2130" t="s">
        <v>20</v>
      </c>
      <c r="B2130" t="s">
        <v>80</v>
      </c>
      <c r="C2130" t="str">
        <f>VLOOKUP(Table1[[#This Row],[customer_ID]],'Company Names'!A:B,2,0)</f>
        <v>Larkin and Sons</v>
      </c>
      <c r="D2130">
        <v>8576086686</v>
      </c>
      <c r="E2130" s="1">
        <v>43904</v>
      </c>
      <c r="F2130" s="1">
        <v>43934</v>
      </c>
      <c r="G2130">
        <v>3800</v>
      </c>
      <c r="H2130">
        <v>0</v>
      </c>
      <c r="I2130" t="str">
        <f>IF(Table1[[#This Row],[disputed]]=1,"Yes","No")</f>
        <v>No</v>
      </c>
      <c r="J2130">
        <v>0</v>
      </c>
      <c r="K2130" t="str">
        <f>IF(Table1[[#This Row],[disputed]]=0, "no dispute", IF(Table1[[#This Row],[dispute_loss]]=0, "won","lost"))</f>
        <v>no dispute</v>
      </c>
      <c r="L2130" s="1">
        <v>43919</v>
      </c>
      <c r="M2130">
        <v>15</v>
      </c>
      <c r="N2130">
        <v>0</v>
      </c>
    </row>
    <row r="2131" spans="1:14" x14ac:dyDescent="0.3">
      <c r="A2131" t="s">
        <v>11</v>
      </c>
      <c r="B2131" t="s">
        <v>55</v>
      </c>
      <c r="C2131" t="str">
        <f>VLOOKUP(Table1[[#This Row],[customer_ID]],'Company Names'!A:B,2,0)</f>
        <v>Gleichner - Turner</v>
      </c>
      <c r="D2131">
        <v>8582366228</v>
      </c>
      <c r="E2131" s="1">
        <v>44077</v>
      </c>
      <c r="F2131" s="1">
        <v>44107</v>
      </c>
      <c r="G2131">
        <v>2742</v>
      </c>
      <c r="H2131">
        <v>0</v>
      </c>
      <c r="I2131" t="str">
        <f>IF(Table1[[#This Row],[disputed]]=1,"Yes","No")</f>
        <v>No</v>
      </c>
      <c r="J2131">
        <v>0</v>
      </c>
      <c r="K2131" t="str">
        <f>IF(Table1[[#This Row],[disputed]]=0, "no dispute", IF(Table1[[#This Row],[dispute_loss]]=0, "won","lost"))</f>
        <v>no dispute</v>
      </c>
      <c r="L2131" s="1">
        <v>44110</v>
      </c>
      <c r="M2131">
        <v>33</v>
      </c>
      <c r="N2131">
        <v>3</v>
      </c>
    </row>
    <row r="2132" spans="1:14" x14ac:dyDescent="0.3">
      <c r="A2132" t="s">
        <v>20</v>
      </c>
      <c r="B2132" t="s">
        <v>81</v>
      </c>
      <c r="C2132" t="str">
        <f>VLOOKUP(Table1[[#This Row],[customer_ID]],'Company Names'!A:B,2,0)</f>
        <v>Rowe and Sons</v>
      </c>
      <c r="D2132">
        <v>8585978960</v>
      </c>
      <c r="E2132" s="1">
        <v>44488</v>
      </c>
      <c r="F2132" s="1">
        <v>44518</v>
      </c>
      <c r="G2132">
        <v>739</v>
      </c>
      <c r="H2132">
        <v>0</v>
      </c>
      <c r="I2132" t="str">
        <f>IF(Table1[[#This Row],[disputed]]=1,"Yes","No")</f>
        <v>No</v>
      </c>
      <c r="J2132">
        <v>0</v>
      </c>
      <c r="K2132" t="str">
        <f>IF(Table1[[#This Row],[disputed]]=0, "no dispute", IF(Table1[[#This Row],[dispute_loss]]=0, "won","lost"))</f>
        <v>no dispute</v>
      </c>
      <c r="L2132" s="1">
        <v>44498</v>
      </c>
      <c r="M2132">
        <v>10</v>
      </c>
      <c r="N2132">
        <v>0</v>
      </c>
    </row>
    <row r="2133" spans="1:14" x14ac:dyDescent="0.3">
      <c r="A2133" t="s">
        <v>20</v>
      </c>
      <c r="B2133" t="s">
        <v>43</v>
      </c>
      <c r="C2133" t="str">
        <f>VLOOKUP(Table1[[#This Row],[customer_ID]],'Company Names'!A:B,2,0)</f>
        <v>Spinka, Bogisich and Pouros</v>
      </c>
      <c r="D2133">
        <v>8595337570</v>
      </c>
      <c r="E2133" s="1">
        <v>44062</v>
      </c>
      <c r="F2133" s="1">
        <v>44092</v>
      </c>
      <c r="G2133">
        <v>4425</v>
      </c>
      <c r="H2133">
        <v>0</v>
      </c>
      <c r="I2133" t="str">
        <f>IF(Table1[[#This Row],[disputed]]=1,"Yes","No")</f>
        <v>No</v>
      </c>
      <c r="J2133">
        <v>0</v>
      </c>
      <c r="K2133" t="str">
        <f>IF(Table1[[#This Row],[disputed]]=0, "no dispute", IF(Table1[[#This Row],[dispute_loss]]=0, "won","lost"))</f>
        <v>no dispute</v>
      </c>
      <c r="L2133" s="1">
        <v>44065</v>
      </c>
      <c r="M2133">
        <v>3</v>
      </c>
      <c r="N2133">
        <v>0</v>
      </c>
    </row>
    <row r="2134" spans="1:14" x14ac:dyDescent="0.3">
      <c r="A2134" t="s">
        <v>20</v>
      </c>
      <c r="B2134" t="s">
        <v>111</v>
      </c>
      <c r="C2134" t="str">
        <f>VLOOKUP(Table1[[#This Row],[customer_ID]],'Company Names'!A:B,2,0)</f>
        <v>Kunze - Bednar</v>
      </c>
      <c r="D2134">
        <v>8598688213</v>
      </c>
      <c r="E2134" s="1">
        <v>43886</v>
      </c>
      <c r="F2134" s="1">
        <v>43916</v>
      </c>
      <c r="G2134">
        <v>2593</v>
      </c>
      <c r="H2134">
        <v>0</v>
      </c>
      <c r="I2134" t="str">
        <f>IF(Table1[[#This Row],[disputed]]=1,"Yes","No")</f>
        <v>No</v>
      </c>
      <c r="J2134">
        <v>0</v>
      </c>
      <c r="K2134" t="str">
        <f>IF(Table1[[#This Row],[disputed]]=0, "no dispute", IF(Table1[[#This Row],[dispute_loss]]=0, "won","lost"))</f>
        <v>no dispute</v>
      </c>
      <c r="L2134" s="1">
        <v>43923</v>
      </c>
      <c r="M2134">
        <v>37</v>
      </c>
      <c r="N2134">
        <v>7</v>
      </c>
    </row>
    <row r="2135" spans="1:14" x14ac:dyDescent="0.3">
      <c r="A2135" t="s">
        <v>17</v>
      </c>
      <c r="B2135" t="s">
        <v>37</v>
      </c>
      <c r="C2135" t="str">
        <f>VLOOKUP(Table1[[#This Row],[customer_ID]],'Company Names'!A:B,2,0)</f>
        <v>Morissette LLC</v>
      </c>
      <c r="D2135">
        <v>8604269690</v>
      </c>
      <c r="E2135" s="1">
        <v>44409</v>
      </c>
      <c r="F2135" s="1">
        <v>44439</v>
      </c>
      <c r="G2135">
        <v>8337</v>
      </c>
      <c r="H2135">
        <v>0</v>
      </c>
      <c r="I2135" t="str">
        <f>IF(Table1[[#This Row],[disputed]]=1,"Yes","No")</f>
        <v>No</v>
      </c>
      <c r="J2135">
        <v>0</v>
      </c>
      <c r="K2135" t="str">
        <f>IF(Table1[[#This Row],[disputed]]=0, "no dispute", IF(Table1[[#This Row],[dispute_loss]]=0, "won","lost"))</f>
        <v>no dispute</v>
      </c>
      <c r="L2135" s="1">
        <v>44438</v>
      </c>
      <c r="M2135">
        <v>29</v>
      </c>
      <c r="N2135">
        <v>0</v>
      </c>
    </row>
    <row r="2136" spans="1:14" x14ac:dyDescent="0.3">
      <c r="A2136" t="s">
        <v>11</v>
      </c>
      <c r="B2136" t="s">
        <v>45</v>
      </c>
      <c r="C2136" t="str">
        <f>VLOOKUP(Table1[[#This Row],[customer_ID]],'Company Names'!A:B,2,0)</f>
        <v>Bosco and Sons</v>
      </c>
      <c r="D2136">
        <v>8610241270</v>
      </c>
      <c r="E2136" s="1">
        <v>43904</v>
      </c>
      <c r="F2136" s="1">
        <v>43934</v>
      </c>
      <c r="G2136">
        <v>9582</v>
      </c>
      <c r="H2136">
        <v>0</v>
      </c>
      <c r="I2136" t="str">
        <f>IF(Table1[[#This Row],[disputed]]=1,"Yes","No")</f>
        <v>No</v>
      </c>
      <c r="J2136">
        <v>0</v>
      </c>
      <c r="K2136" t="str">
        <f>IF(Table1[[#This Row],[disputed]]=0, "no dispute", IF(Table1[[#This Row],[dispute_loss]]=0, "won","lost"))</f>
        <v>no dispute</v>
      </c>
      <c r="L2136" s="1">
        <v>43921</v>
      </c>
      <c r="M2136">
        <v>17</v>
      </c>
      <c r="N2136">
        <v>0</v>
      </c>
    </row>
    <row r="2137" spans="1:14" x14ac:dyDescent="0.3">
      <c r="A2137" t="s">
        <v>13</v>
      </c>
      <c r="B2137" t="s">
        <v>27</v>
      </c>
      <c r="C2137" t="str">
        <f>VLOOKUP(Table1[[#This Row],[customer_ID]],'Company Names'!A:B,2,0)</f>
        <v>Ryan Inc</v>
      </c>
      <c r="D2137">
        <v>8615012107</v>
      </c>
      <c r="E2137" s="1">
        <v>43857</v>
      </c>
      <c r="F2137" s="1">
        <v>43887</v>
      </c>
      <c r="G2137">
        <v>5381</v>
      </c>
      <c r="H2137">
        <v>0</v>
      </c>
      <c r="I2137" t="str">
        <f>IF(Table1[[#This Row],[disputed]]=1,"Yes","No")</f>
        <v>No</v>
      </c>
      <c r="J2137">
        <v>0</v>
      </c>
      <c r="K2137" t="str">
        <f>IF(Table1[[#This Row],[disputed]]=0, "no dispute", IF(Table1[[#This Row],[dispute_loss]]=0, "won","lost"))</f>
        <v>no dispute</v>
      </c>
      <c r="L2137" s="1">
        <v>43872</v>
      </c>
      <c r="M2137">
        <v>15</v>
      </c>
      <c r="N2137">
        <v>0</v>
      </c>
    </row>
    <row r="2138" spans="1:14" x14ac:dyDescent="0.3">
      <c r="A2138" t="s">
        <v>20</v>
      </c>
      <c r="B2138" t="s">
        <v>111</v>
      </c>
      <c r="C2138" t="str">
        <f>VLOOKUP(Table1[[#This Row],[customer_ID]],'Company Names'!A:B,2,0)</f>
        <v>Kunze - Bednar</v>
      </c>
      <c r="D2138">
        <v>8623313803</v>
      </c>
      <c r="E2138" s="1">
        <v>43868</v>
      </c>
      <c r="F2138" s="1">
        <v>43898</v>
      </c>
      <c r="G2138">
        <v>4452</v>
      </c>
      <c r="H2138">
        <v>0</v>
      </c>
      <c r="I2138" t="str">
        <f>IF(Table1[[#This Row],[disputed]]=1,"Yes","No")</f>
        <v>No</v>
      </c>
      <c r="J2138">
        <v>0</v>
      </c>
      <c r="K2138" t="str">
        <f>IF(Table1[[#This Row],[disputed]]=0, "no dispute", IF(Table1[[#This Row],[dispute_loss]]=0, "won","lost"))</f>
        <v>no dispute</v>
      </c>
      <c r="L2138" s="1">
        <v>43907</v>
      </c>
      <c r="M2138">
        <v>39</v>
      </c>
      <c r="N2138">
        <v>9</v>
      </c>
    </row>
    <row r="2139" spans="1:14" x14ac:dyDescent="0.3">
      <c r="A2139" t="s">
        <v>20</v>
      </c>
      <c r="B2139" t="s">
        <v>109</v>
      </c>
      <c r="C2139" t="str">
        <f>VLOOKUP(Table1[[#This Row],[customer_ID]],'Company Names'!A:B,2,0)</f>
        <v>Wilderman Inc</v>
      </c>
      <c r="D2139">
        <v>8631854540</v>
      </c>
      <c r="E2139" s="1">
        <v>44301</v>
      </c>
      <c r="F2139" s="1">
        <v>44331</v>
      </c>
      <c r="G2139">
        <v>2245</v>
      </c>
      <c r="H2139">
        <v>0</v>
      </c>
      <c r="I2139" t="str">
        <f>IF(Table1[[#This Row],[disputed]]=1,"Yes","No")</f>
        <v>No</v>
      </c>
      <c r="J2139">
        <v>0</v>
      </c>
      <c r="K2139" t="str">
        <f>IF(Table1[[#This Row],[disputed]]=0, "no dispute", IF(Table1[[#This Row],[dispute_loss]]=0, "won","lost"))</f>
        <v>no dispute</v>
      </c>
      <c r="L2139" s="1">
        <v>44328</v>
      </c>
      <c r="M2139">
        <v>27</v>
      </c>
      <c r="N2139">
        <v>0</v>
      </c>
    </row>
    <row r="2140" spans="1:14" x14ac:dyDescent="0.3">
      <c r="A2140" t="s">
        <v>20</v>
      </c>
      <c r="B2140" t="s">
        <v>109</v>
      </c>
      <c r="C2140" t="str">
        <f>VLOOKUP(Table1[[#This Row],[customer_ID]],'Company Names'!A:B,2,0)</f>
        <v>Wilderman Inc</v>
      </c>
      <c r="D2140">
        <v>8634528747</v>
      </c>
      <c r="E2140" s="1">
        <v>44084</v>
      </c>
      <c r="F2140" s="1">
        <v>44114</v>
      </c>
      <c r="G2140">
        <v>5282</v>
      </c>
      <c r="H2140">
        <v>0</v>
      </c>
      <c r="I2140" t="str">
        <f>IF(Table1[[#This Row],[disputed]]=1,"Yes","No")</f>
        <v>No</v>
      </c>
      <c r="J2140">
        <v>0</v>
      </c>
      <c r="K2140" t="str">
        <f>IF(Table1[[#This Row],[disputed]]=0, "no dispute", IF(Table1[[#This Row],[dispute_loss]]=0, "won","lost"))</f>
        <v>no dispute</v>
      </c>
      <c r="L2140" s="1">
        <v>44102</v>
      </c>
      <c r="M2140">
        <v>18</v>
      </c>
      <c r="N2140">
        <v>0</v>
      </c>
    </row>
    <row r="2141" spans="1:14" x14ac:dyDescent="0.3">
      <c r="A2141" t="s">
        <v>17</v>
      </c>
      <c r="B2141" t="s">
        <v>40</v>
      </c>
      <c r="C2141" t="str">
        <f>VLOOKUP(Table1[[#This Row],[customer_ID]],'Company Names'!A:B,2,0)</f>
        <v>Nolan - Bayer</v>
      </c>
      <c r="D2141">
        <v>8636390396</v>
      </c>
      <c r="E2141" s="1">
        <v>43919</v>
      </c>
      <c r="F2141" s="1">
        <v>43949</v>
      </c>
      <c r="G2141">
        <v>5538</v>
      </c>
      <c r="H2141">
        <v>0</v>
      </c>
      <c r="I2141" t="str">
        <f>IF(Table1[[#This Row],[disputed]]=1,"Yes","No")</f>
        <v>No</v>
      </c>
      <c r="J2141">
        <v>0</v>
      </c>
      <c r="K2141" t="str">
        <f>IF(Table1[[#This Row],[disputed]]=0, "no dispute", IF(Table1[[#This Row],[dispute_loss]]=0, "won","lost"))</f>
        <v>no dispute</v>
      </c>
      <c r="L2141" s="1">
        <v>43943</v>
      </c>
      <c r="M2141">
        <v>24</v>
      </c>
      <c r="N2141">
        <v>0</v>
      </c>
    </row>
    <row r="2142" spans="1:14" x14ac:dyDescent="0.3">
      <c r="A2142" t="s">
        <v>20</v>
      </c>
      <c r="B2142" t="s">
        <v>46</v>
      </c>
      <c r="C2142" t="str">
        <f>VLOOKUP(Table1[[#This Row],[customer_ID]],'Company Names'!A:B,2,0)</f>
        <v>Ondricka and Sons</v>
      </c>
      <c r="D2142">
        <v>8638140916</v>
      </c>
      <c r="E2142" s="1">
        <v>44172</v>
      </c>
      <c r="F2142" s="1">
        <v>44202</v>
      </c>
      <c r="G2142">
        <v>2142</v>
      </c>
      <c r="H2142">
        <v>0</v>
      </c>
      <c r="I2142" t="str">
        <f>IF(Table1[[#This Row],[disputed]]=1,"Yes","No")</f>
        <v>No</v>
      </c>
      <c r="J2142">
        <v>0</v>
      </c>
      <c r="K2142" t="str">
        <f>IF(Table1[[#This Row],[disputed]]=0, "no dispute", IF(Table1[[#This Row],[dispute_loss]]=0, "won","lost"))</f>
        <v>no dispute</v>
      </c>
      <c r="L2142" s="1">
        <v>44173</v>
      </c>
      <c r="M2142">
        <v>1</v>
      </c>
      <c r="N2142">
        <v>0</v>
      </c>
    </row>
    <row r="2143" spans="1:14" x14ac:dyDescent="0.3">
      <c r="A2143" t="s">
        <v>11</v>
      </c>
      <c r="B2143" t="s">
        <v>79</v>
      </c>
      <c r="C2143" t="str">
        <f>VLOOKUP(Table1[[#This Row],[customer_ID]],'Company Names'!A:B,2,0)</f>
        <v>Sauer - Parisian</v>
      </c>
      <c r="D2143">
        <v>8645315959</v>
      </c>
      <c r="E2143" s="1">
        <v>43856</v>
      </c>
      <c r="F2143" s="1">
        <v>43886</v>
      </c>
      <c r="G2143">
        <v>4702</v>
      </c>
      <c r="H2143">
        <v>0</v>
      </c>
      <c r="I2143" t="str">
        <f>IF(Table1[[#This Row],[disputed]]=1,"Yes","No")</f>
        <v>No</v>
      </c>
      <c r="J2143">
        <v>0</v>
      </c>
      <c r="K2143" t="str">
        <f>IF(Table1[[#This Row],[disputed]]=0, "no dispute", IF(Table1[[#This Row],[dispute_loss]]=0, "won","lost"))</f>
        <v>no dispute</v>
      </c>
      <c r="L2143" s="1">
        <v>43870</v>
      </c>
      <c r="M2143">
        <v>14</v>
      </c>
      <c r="N2143">
        <v>0</v>
      </c>
    </row>
    <row r="2144" spans="1:14" x14ac:dyDescent="0.3">
      <c r="A2144" t="s">
        <v>22</v>
      </c>
      <c r="B2144" t="s">
        <v>58</v>
      </c>
      <c r="C2144" t="str">
        <f>VLOOKUP(Table1[[#This Row],[customer_ID]],'Company Names'!A:B,2,0)</f>
        <v>Bashirian Inc</v>
      </c>
      <c r="D2144">
        <v>8653422623</v>
      </c>
      <c r="E2144" s="1">
        <v>44233</v>
      </c>
      <c r="F2144" s="1">
        <v>44263</v>
      </c>
      <c r="G2144">
        <v>3722</v>
      </c>
      <c r="H2144">
        <v>0</v>
      </c>
      <c r="I2144" t="str">
        <f>IF(Table1[[#This Row],[disputed]]=1,"Yes","No")</f>
        <v>No</v>
      </c>
      <c r="J2144">
        <v>0</v>
      </c>
      <c r="K2144" t="str">
        <f>IF(Table1[[#This Row],[disputed]]=0, "no dispute", IF(Table1[[#This Row],[dispute_loss]]=0, "won","lost"))</f>
        <v>no dispute</v>
      </c>
      <c r="L2144" s="1">
        <v>44258</v>
      </c>
      <c r="M2144">
        <v>25</v>
      </c>
      <c r="N2144">
        <v>0</v>
      </c>
    </row>
    <row r="2145" spans="1:14" x14ac:dyDescent="0.3">
      <c r="A2145" t="s">
        <v>11</v>
      </c>
      <c r="B2145" t="s">
        <v>87</v>
      </c>
      <c r="C2145" t="str">
        <f>VLOOKUP(Table1[[#This Row],[customer_ID]],'Company Names'!A:B,2,0)</f>
        <v>Steuber Inc</v>
      </c>
      <c r="D2145">
        <v>8656503168</v>
      </c>
      <c r="E2145" s="1">
        <v>44335</v>
      </c>
      <c r="F2145" s="1">
        <v>44365</v>
      </c>
      <c r="G2145">
        <v>3515</v>
      </c>
      <c r="H2145">
        <v>0</v>
      </c>
      <c r="I2145" t="str">
        <f>IF(Table1[[#This Row],[disputed]]=1,"Yes","No")</f>
        <v>No</v>
      </c>
      <c r="J2145">
        <v>0</v>
      </c>
      <c r="K2145" t="str">
        <f>IF(Table1[[#This Row],[disputed]]=0, "no dispute", IF(Table1[[#This Row],[dispute_loss]]=0, "won","lost"))</f>
        <v>no dispute</v>
      </c>
      <c r="L2145" s="1">
        <v>44352</v>
      </c>
      <c r="M2145">
        <v>17</v>
      </c>
      <c r="N2145">
        <v>0</v>
      </c>
    </row>
    <row r="2146" spans="1:14" x14ac:dyDescent="0.3">
      <c r="A2146" t="s">
        <v>17</v>
      </c>
      <c r="B2146" t="s">
        <v>18</v>
      </c>
      <c r="C2146" t="str">
        <f>VLOOKUP(Table1[[#This Row],[customer_ID]],'Company Names'!A:B,2,0)</f>
        <v>Gislason, Rice and Hilpert</v>
      </c>
      <c r="D2146">
        <v>8659733546</v>
      </c>
      <c r="E2146" s="1">
        <v>44378</v>
      </c>
      <c r="F2146" s="1">
        <v>44408</v>
      </c>
      <c r="G2146">
        <v>5797</v>
      </c>
      <c r="H2146">
        <v>0</v>
      </c>
      <c r="I2146" t="str">
        <f>IF(Table1[[#This Row],[disputed]]=1,"Yes","No")</f>
        <v>No</v>
      </c>
      <c r="J2146">
        <v>0</v>
      </c>
      <c r="K2146" t="str">
        <f>IF(Table1[[#This Row],[disputed]]=0, "no dispute", IF(Table1[[#This Row],[dispute_loss]]=0, "won","lost"))</f>
        <v>no dispute</v>
      </c>
      <c r="L2146" s="1">
        <v>44391</v>
      </c>
      <c r="M2146">
        <v>13</v>
      </c>
      <c r="N2146">
        <v>0</v>
      </c>
    </row>
    <row r="2147" spans="1:14" x14ac:dyDescent="0.3">
      <c r="A2147" t="s">
        <v>20</v>
      </c>
      <c r="B2147" t="s">
        <v>46</v>
      </c>
      <c r="C2147" t="str">
        <f>VLOOKUP(Table1[[#This Row],[customer_ID]],'Company Names'!A:B,2,0)</f>
        <v>Ondricka and Sons</v>
      </c>
      <c r="D2147">
        <v>8663805291</v>
      </c>
      <c r="E2147" s="1">
        <v>44260</v>
      </c>
      <c r="F2147" s="1">
        <v>44290</v>
      </c>
      <c r="G2147">
        <v>1480</v>
      </c>
      <c r="H2147">
        <v>0</v>
      </c>
      <c r="I2147" t="str">
        <f>IF(Table1[[#This Row],[disputed]]=1,"Yes","No")</f>
        <v>No</v>
      </c>
      <c r="J2147">
        <v>0</v>
      </c>
      <c r="K2147" t="str">
        <f>IF(Table1[[#This Row],[disputed]]=0, "no dispute", IF(Table1[[#This Row],[dispute_loss]]=0, "won","lost"))</f>
        <v>no dispute</v>
      </c>
      <c r="L2147" s="1">
        <v>44262</v>
      </c>
      <c r="M2147">
        <v>2</v>
      </c>
      <c r="N2147">
        <v>0</v>
      </c>
    </row>
    <row r="2148" spans="1:14" x14ac:dyDescent="0.3">
      <c r="A2148" t="s">
        <v>13</v>
      </c>
      <c r="B2148" t="s">
        <v>56</v>
      </c>
      <c r="C2148" t="str">
        <f>VLOOKUP(Table1[[#This Row],[customer_ID]],'Company Names'!A:B,2,0)</f>
        <v>Nader - Dooley</v>
      </c>
      <c r="D2148">
        <v>4318317513</v>
      </c>
      <c r="E2148" s="1">
        <v>44425</v>
      </c>
      <c r="F2148" s="1">
        <v>44455</v>
      </c>
      <c r="G2148">
        <v>6464</v>
      </c>
      <c r="H2148">
        <v>1</v>
      </c>
      <c r="I2148" t="str">
        <f>IF(Table1[[#This Row],[disputed]]=1,"Yes","No")</f>
        <v>Yes</v>
      </c>
      <c r="J2148">
        <v>1</v>
      </c>
      <c r="K2148" t="str">
        <f>IF(Table1[[#This Row],[disputed]]=0, "no dispute", IF(Table1[[#This Row],[dispute_loss]]=0, "won","lost"))</f>
        <v>lost</v>
      </c>
      <c r="L2148" s="1">
        <v>44443</v>
      </c>
      <c r="M2148">
        <v>18</v>
      </c>
      <c r="N2148">
        <v>0</v>
      </c>
    </row>
    <row r="2149" spans="1:14" x14ac:dyDescent="0.3">
      <c r="A2149" t="s">
        <v>11</v>
      </c>
      <c r="B2149" t="s">
        <v>45</v>
      </c>
      <c r="C2149" t="str">
        <f>VLOOKUP(Table1[[#This Row],[customer_ID]],'Company Names'!A:B,2,0)</f>
        <v>Bosco and Sons</v>
      </c>
      <c r="D2149">
        <v>8673161784</v>
      </c>
      <c r="E2149" s="1">
        <v>44211</v>
      </c>
      <c r="F2149" s="1">
        <v>44241</v>
      </c>
      <c r="G2149">
        <v>10000</v>
      </c>
      <c r="H2149">
        <v>1</v>
      </c>
      <c r="I2149" t="str">
        <f>IF(Table1[[#This Row],[disputed]]=1,"Yes","No")</f>
        <v>Yes</v>
      </c>
      <c r="J2149">
        <v>0</v>
      </c>
      <c r="K2149" t="str">
        <f>IF(Table1[[#This Row],[disputed]]=0, "no dispute", IF(Table1[[#This Row],[dispute_loss]]=0, "won","lost"))</f>
        <v>won</v>
      </c>
      <c r="L2149" s="1">
        <v>44240</v>
      </c>
      <c r="M2149">
        <v>29</v>
      </c>
      <c r="N2149">
        <v>0</v>
      </c>
    </row>
    <row r="2150" spans="1:14" x14ac:dyDescent="0.3">
      <c r="A2150" t="s">
        <v>20</v>
      </c>
      <c r="B2150" t="s">
        <v>21</v>
      </c>
      <c r="C2150" t="str">
        <f>VLOOKUP(Table1[[#This Row],[customer_ID]],'Company Names'!A:B,2,0)</f>
        <v>Turner and Sons</v>
      </c>
      <c r="D2150">
        <v>8673355331</v>
      </c>
      <c r="E2150" s="1">
        <v>44403</v>
      </c>
      <c r="F2150" s="1">
        <v>44433</v>
      </c>
      <c r="G2150">
        <v>6418</v>
      </c>
      <c r="H2150">
        <v>0</v>
      </c>
      <c r="I2150" t="str">
        <f>IF(Table1[[#This Row],[disputed]]=1,"Yes","No")</f>
        <v>No</v>
      </c>
      <c r="J2150">
        <v>0</v>
      </c>
      <c r="K2150" t="str">
        <f>IF(Table1[[#This Row],[disputed]]=0, "no dispute", IF(Table1[[#This Row],[dispute_loss]]=0, "won","lost"))</f>
        <v>no dispute</v>
      </c>
      <c r="L2150" s="1">
        <v>44434</v>
      </c>
      <c r="M2150">
        <v>31</v>
      </c>
      <c r="N2150">
        <v>1</v>
      </c>
    </row>
    <row r="2151" spans="1:14" x14ac:dyDescent="0.3">
      <c r="A2151" t="s">
        <v>11</v>
      </c>
      <c r="B2151" t="s">
        <v>48</v>
      </c>
      <c r="C2151" t="str">
        <f>VLOOKUP(Table1[[#This Row],[customer_ID]],'Company Names'!A:B,2,0)</f>
        <v>Hauck Group</v>
      </c>
      <c r="D2151">
        <v>8675080549</v>
      </c>
      <c r="E2151" s="1">
        <v>44524</v>
      </c>
      <c r="F2151" s="1">
        <v>44554</v>
      </c>
      <c r="G2151">
        <v>5162</v>
      </c>
      <c r="H2151">
        <v>0</v>
      </c>
      <c r="I2151" t="str">
        <f>IF(Table1[[#This Row],[disputed]]=1,"Yes","No")</f>
        <v>No</v>
      </c>
      <c r="J2151">
        <v>0</v>
      </c>
      <c r="K2151" t="str">
        <f>IF(Table1[[#This Row],[disputed]]=0, "no dispute", IF(Table1[[#This Row],[dispute_loss]]=0, "won","lost"))</f>
        <v>no dispute</v>
      </c>
      <c r="L2151" s="1">
        <v>44548</v>
      </c>
      <c r="M2151">
        <v>24</v>
      </c>
      <c r="N2151">
        <v>0</v>
      </c>
    </row>
    <row r="2152" spans="1:14" x14ac:dyDescent="0.3">
      <c r="A2152" t="s">
        <v>11</v>
      </c>
      <c r="B2152" t="s">
        <v>114</v>
      </c>
      <c r="C2152" t="str">
        <f>VLOOKUP(Table1[[#This Row],[customer_ID]],'Company Names'!A:B,2,0)</f>
        <v>Davis and Sons</v>
      </c>
      <c r="D2152">
        <v>8680785503</v>
      </c>
      <c r="E2152" s="1">
        <v>44447</v>
      </c>
      <c r="F2152" s="1">
        <v>44477</v>
      </c>
      <c r="G2152">
        <v>8450</v>
      </c>
      <c r="H2152">
        <v>0</v>
      </c>
      <c r="I2152" t="str">
        <f>IF(Table1[[#This Row],[disputed]]=1,"Yes","No")</f>
        <v>No</v>
      </c>
      <c r="J2152">
        <v>0</v>
      </c>
      <c r="K2152" t="str">
        <f>IF(Table1[[#This Row],[disputed]]=0, "no dispute", IF(Table1[[#This Row],[dispute_loss]]=0, "won","lost"))</f>
        <v>no dispute</v>
      </c>
      <c r="L2152" s="1">
        <v>44462</v>
      </c>
      <c r="M2152">
        <v>15</v>
      </c>
      <c r="N2152">
        <v>0</v>
      </c>
    </row>
    <row r="2153" spans="1:14" x14ac:dyDescent="0.3">
      <c r="A2153" t="s">
        <v>11</v>
      </c>
      <c r="B2153" t="s">
        <v>87</v>
      </c>
      <c r="C2153" t="str">
        <f>VLOOKUP(Table1[[#This Row],[customer_ID]],'Company Names'!A:B,2,0)</f>
        <v>Steuber Inc</v>
      </c>
      <c r="D2153">
        <v>8682159283</v>
      </c>
      <c r="E2153" s="1">
        <v>44123</v>
      </c>
      <c r="F2153" s="1">
        <v>44153</v>
      </c>
      <c r="G2153">
        <v>4500</v>
      </c>
      <c r="H2153">
        <v>0</v>
      </c>
      <c r="I2153" t="str">
        <f>IF(Table1[[#This Row],[disputed]]=1,"Yes","No")</f>
        <v>No</v>
      </c>
      <c r="J2153">
        <v>0</v>
      </c>
      <c r="K2153" t="str">
        <f>IF(Table1[[#This Row],[disputed]]=0, "no dispute", IF(Table1[[#This Row],[dispute_loss]]=0, "won","lost"))</f>
        <v>no dispute</v>
      </c>
      <c r="L2153" s="1">
        <v>44135</v>
      </c>
      <c r="M2153">
        <v>12</v>
      </c>
      <c r="N2153">
        <v>0</v>
      </c>
    </row>
    <row r="2154" spans="1:14" x14ac:dyDescent="0.3">
      <c r="A2154" t="s">
        <v>13</v>
      </c>
      <c r="B2154" t="s">
        <v>14</v>
      </c>
      <c r="C2154" t="str">
        <f>VLOOKUP(Table1[[#This Row],[customer_ID]],'Company Names'!A:B,2,0)</f>
        <v>Bogisich and Sons</v>
      </c>
      <c r="D2154">
        <v>8691041327</v>
      </c>
      <c r="E2154" s="1">
        <v>43937</v>
      </c>
      <c r="F2154" s="1">
        <v>43967</v>
      </c>
      <c r="G2154">
        <v>7406</v>
      </c>
      <c r="H2154">
        <v>0</v>
      </c>
      <c r="I2154" t="str">
        <f>IF(Table1[[#This Row],[disputed]]=1,"Yes","No")</f>
        <v>No</v>
      </c>
      <c r="J2154">
        <v>0</v>
      </c>
      <c r="K2154" t="str">
        <f>IF(Table1[[#This Row],[disputed]]=0, "no dispute", IF(Table1[[#This Row],[dispute_loss]]=0, "won","lost"))</f>
        <v>no dispute</v>
      </c>
      <c r="L2154" s="1">
        <v>43981</v>
      </c>
      <c r="M2154">
        <v>44</v>
      </c>
      <c r="N2154">
        <v>14</v>
      </c>
    </row>
    <row r="2155" spans="1:14" x14ac:dyDescent="0.3">
      <c r="A2155" t="s">
        <v>11</v>
      </c>
      <c r="B2155" t="s">
        <v>73</v>
      </c>
      <c r="C2155" t="str">
        <f>VLOOKUP(Table1[[#This Row],[customer_ID]],'Company Names'!A:B,2,0)</f>
        <v>Rau, Hodkiewicz and Bauch</v>
      </c>
      <c r="D2155">
        <v>8696910353</v>
      </c>
      <c r="E2155" s="1">
        <v>44003</v>
      </c>
      <c r="F2155" s="1">
        <v>44033</v>
      </c>
      <c r="G2155">
        <v>8234</v>
      </c>
      <c r="H2155">
        <v>0</v>
      </c>
      <c r="I2155" t="str">
        <f>IF(Table1[[#This Row],[disputed]]=1,"Yes","No")</f>
        <v>No</v>
      </c>
      <c r="J2155">
        <v>0</v>
      </c>
      <c r="K2155" t="str">
        <f>IF(Table1[[#This Row],[disputed]]=0, "no dispute", IF(Table1[[#This Row],[dispute_loss]]=0, "won","lost"))</f>
        <v>no dispute</v>
      </c>
      <c r="L2155" s="1">
        <v>44016</v>
      </c>
      <c r="M2155">
        <v>13</v>
      </c>
      <c r="N2155">
        <v>0</v>
      </c>
    </row>
    <row r="2156" spans="1:14" x14ac:dyDescent="0.3">
      <c r="A2156" t="s">
        <v>13</v>
      </c>
      <c r="B2156" t="s">
        <v>84</v>
      </c>
      <c r="C2156" t="str">
        <f>VLOOKUP(Table1[[#This Row],[customer_ID]],'Company Names'!A:B,2,0)</f>
        <v>Schultz, Wiegand and Kling</v>
      </c>
      <c r="D2156">
        <v>8701747713</v>
      </c>
      <c r="E2156" s="1">
        <v>43839</v>
      </c>
      <c r="F2156" s="1">
        <v>43869</v>
      </c>
      <c r="G2156">
        <v>10032</v>
      </c>
      <c r="H2156">
        <v>0</v>
      </c>
      <c r="I2156" t="str">
        <f>IF(Table1[[#This Row],[disputed]]=1,"Yes","No")</f>
        <v>No</v>
      </c>
      <c r="J2156">
        <v>0</v>
      </c>
      <c r="K2156" t="str">
        <f>IF(Table1[[#This Row],[disputed]]=0, "no dispute", IF(Table1[[#This Row],[dispute_loss]]=0, "won","lost"))</f>
        <v>no dispute</v>
      </c>
      <c r="L2156" s="1">
        <v>43872</v>
      </c>
      <c r="M2156">
        <v>33</v>
      </c>
      <c r="N2156">
        <v>3</v>
      </c>
    </row>
    <row r="2157" spans="1:14" x14ac:dyDescent="0.3">
      <c r="A2157" t="s">
        <v>13</v>
      </c>
      <c r="B2157" t="s">
        <v>35</v>
      </c>
      <c r="C2157" t="str">
        <f>VLOOKUP(Table1[[#This Row],[customer_ID]],'Company Names'!A:B,2,0)</f>
        <v>Ebert Group</v>
      </c>
      <c r="D2157">
        <v>8710240010</v>
      </c>
      <c r="E2157" s="1">
        <v>44089</v>
      </c>
      <c r="F2157" s="1">
        <v>44119</v>
      </c>
      <c r="G2157">
        <v>8417</v>
      </c>
      <c r="H2157">
        <v>0</v>
      </c>
      <c r="I2157" t="str">
        <f>IF(Table1[[#This Row],[disputed]]=1,"Yes","No")</f>
        <v>No</v>
      </c>
      <c r="J2157">
        <v>0</v>
      </c>
      <c r="K2157" t="str">
        <f>IF(Table1[[#This Row],[disputed]]=0, "no dispute", IF(Table1[[#This Row],[dispute_loss]]=0, "won","lost"))</f>
        <v>no dispute</v>
      </c>
      <c r="L2157" s="1">
        <v>44106</v>
      </c>
      <c r="M2157">
        <v>17</v>
      </c>
      <c r="N2157">
        <v>0</v>
      </c>
    </row>
    <row r="2158" spans="1:14" x14ac:dyDescent="0.3">
      <c r="A2158" t="s">
        <v>17</v>
      </c>
      <c r="B2158" t="s">
        <v>18</v>
      </c>
      <c r="C2158" t="str">
        <f>VLOOKUP(Table1[[#This Row],[customer_ID]],'Company Names'!A:B,2,0)</f>
        <v>Gislason, Rice and Hilpert</v>
      </c>
      <c r="D2158">
        <v>8711368352</v>
      </c>
      <c r="E2158" s="1">
        <v>44153</v>
      </c>
      <c r="F2158" s="1">
        <v>44183</v>
      </c>
      <c r="G2158">
        <v>8049</v>
      </c>
      <c r="H2158">
        <v>1</v>
      </c>
      <c r="I2158" t="str">
        <f>IF(Table1[[#This Row],[disputed]]=1,"Yes","No")</f>
        <v>Yes</v>
      </c>
      <c r="J2158">
        <v>1</v>
      </c>
      <c r="K2158" t="str">
        <f>IF(Table1[[#This Row],[disputed]]=0, "no dispute", IF(Table1[[#This Row],[dispute_loss]]=0, "won","lost"))</f>
        <v>lost</v>
      </c>
      <c r="L2158" s="1">
        <v>44190</v>
      </c>
      <c r="M2158">
        <v>37</v>
      </c>
      <c r="N2158">
        <v>7</v>
      </c>
    </row>
    <row r="2159" spans="1:14" x14ac:dyDescent="0.3">
      <c r="A2159" t="s">
        <v>22</v>
      </c>
      <c r="B2159" t="s">
        <v>99</v>
      </c>
      <c r="C2159" t="str">
        <f>VLOOKUP(Table1[[#This Row],[customer_ID]],'Company Names'!A:B,2,0)</f>
        <v>Durgan - Hamill</v>
      </c>
      <c r="D2159">
        <v>8711889452</v>
      </c>
      <c r="E2159" s="1">
        <v>44333</v>
      </c>
      <c r="F2159" s="1">
        <v>44363</v>
      </c>
      <c r="G2159">
        <v>5531</v>
      </c>
      <c r="H2159">
        <v>0</v>
      </c>
      <c r="I2159" t="str">
        <f>IF(Table1[[#This Row],[disputed]]=1,"Yes","No")</f>
        <v>No</v>
      </c>
      <c r="J2159">
        <v>0</v>
      </c>
      <c r="K2159" t="str">
        <f>IF(Table1[[#This Row],[disputed]]=0, "no dispute", IF(Table1[[#This Row],[dispute_loss]]=0, "won","lost"))</f>
        <v>no dispute</v>
      </c>
      <c r="L2159" s="1">
        <v>44359</v>
      </c>
      <c r="M2159">
        <v>26</v>
      </c>
      <c r="N2159">
        <v>0</v>
      </c>
    </row>
    <row r="2160" spans="1:14" x14ac:dyDescent="0.3">
      <c r="A2160" t="s">
        <v>17</v>
      </c>
      <c r="B2160" t="s">
        <v>34</v>
      </c>
      <c r="C2160" t="str">
        <f>VLOOKUP(Table1[[#This Row],[customer_ID]],'Company Names'!A:B,2,0)</f>
        <v>Rosenbaum LLC</v>
      </c>
      <c r="D2160">
        <v>8713304663</v>
      </c>
      <c r="E2160" s="1">
        <v>44108</v>
      </c>
      <c r="F2160" s="1">
        <v>44138</v>
      </c>
      <c r="G2160">
        <v>6459</v>
      </c>
      <c r="H2160">
        <v>1</v>
      </c>
      <c r="I2160" t="str">
        <f>IF(Table1[[#This Row],[disputed]]=1,"Yes","No")</f>
        <v>Yes</v>
      </c>
      <c r="J2160">
        <v>0</v>
      </c>
      <c r="K2160" t="str">
        <f>IF(Table1[[#This Row],[disputed]]=0, "no dispute", IF(Table1[[#This Row],[dispute_loss]]=0, "won","lost"))</f>
        <v>won</v>
      </c>
      <c r="L2160" s="1">
        <v>44161</v>
      </c>
      <c r="M2160">
        <v>53</v>
      </c>
      <c r="N2160">
        <v>23</v>
      </c>
    </row>
    <row r="2161" spans="1:14" x14ac:dyDescent="0.3">
      <c r="A2161" t="s">
        <v>13</v>
      </c>
      <c r="B2161" t="s">
        <v>92</v>
      </c>
      <c r="C2161" t="str">
        <f>VLOOKUP(Table1[[#This Row],[customer_ID]],'Company Names'!A:B,2,0)</f>
        <v>Mueller and Sons</v>
      </c>
      <c r="D2161">
        <v>8718207011</v>
      </c>
      <c r="E2161" s="1">
        <v>44129</v>
      </c>
      <c r="F2161" s="1">
        <v>44159</v>
      </c>
      <c r="G2161">
        <v>6520</v>
      </c>
      <c r="H2161">
        <v>0</v>
      </c>
      <c r="I2161" t="str">
        <f>IF(Table1[[#This Row],[disputed]]=1,"Yes","No")</f>
        <v>No</v>
      </c>
      <c r="J2161">
        <v>0</v>
      </c>
      <c r="K2161" t="str">
        <f>IF(Table1[[#This Row],[disputed]]=0, "no dispute", IF(Table1[[#This Row],[dispute_loss]]=0, "won","lost"))</f>
        <v>no dispute</v>
      </c>
      <c r="L2161" s="1">
        <v>44146</v>
      </c>
      <c r="M2161">
        <v>17</v>
      </c>
      <c r="N2161">
        <v>0</v>
      </c>
    </row>
    <row r="2162" spans="1:14" x14ac:dyDescent="0.3">
      <c r="A2162" t="s">
        <v>17</v>
      </c>
      <c r="B2162" t="s">
        <v>30</v>
      </c>
      <c r="C2162" t="str">
        <f>VLOOKUP(Table1[[#This Row],[customer_ID]],'Company Names'!A:B,2,0)</f>
        <v>Jacobi - Nolan</v>
      </c>
      <c r="D2162">
        <v>8718899384</v>
      </c>
      <c r="E2162" s="1">
        <v>44155</v>
      </c>
      <c r="F2162" s="1">
        <v>44185</v>
      </c>
      <c r="G2162">
        <v>3812</v>
      </c>
      <c r="H2162">
        <v>1</v>
      </c>
      <c r="I2162" t="str">
        <f>IF(Table1[[#This Row],[disputed]]=1,"Yes","No")</f>
        <v>Yes</v>
      </c>
      <c r="J2162">
        <v>0</v>
      </c>
      <c r="K2162" t="str">
        <f>IF(Table1[[#This Row],[disputed]]=0, "no dispute", IF(Table1[[#This Row],[dispute_loss]]=0, "won","lost"))</f>
        <v>won</v>
      </c>
      <c r="L2162" s="1">
        <v>44177</v>
      </c>
      <c r="M2162">
        <v>22</v>
      </c>
      <c r="N2162">
        <v>0</v>
      </c>
    </row>
    <row r="2163" spans="1:14" x14ac:dyDescent="0.3">
      <c r="A2163" t="s">
        <v>11</v>
      </c>
      <c r="B2163" t="s">
        <v>44</v>
      </c>
      <c r="C2163" t="str">
        <f>VLOOKUP(Table1[[#This Row],[customer_ID]],'Company Names'!A:B,2,0)</f>
        <v>Pacocha Inc</v>
      </c>
      <c r="D2163">
        <v>8731613770</v>
      </c>
      <c r="E2163" s="1">
        <v>43848</v>
      </c>
      <c r="F2163" s="1">
        <v>43878</v>
      </c>
      <c r="G2163">
        <v>7744</v>
      </c>
      <c r="H2163">
        <v>0</v>
      </c>
      <c r="I2163" t="str">
        <f>IF(Table1[[#This Row],[disputed]]=1,"Yes","No")</f>
        <v>No</v>
      </c>
      <c r="J2163">
        <v>0</v>
      </c>
      <c r="K2163" t="str">
        <f>IF(Table1[[#This Row],[disputed]]=0, "no dispute", IF(Table1[[#This Row],[dispute_loss]]=0, "won","lost"))</f>
        <v>no dispute</v>
      </c>
      <c r="L2163" s="1">
        <v>43872</v>
      </c>
      <c r="M2163">
        <v>24</v>
      </c>
      <c r="N2163">
        <v>0</v>
      </c>
    </row>
    <row r="2164" spans="1:14" x14ac:dyDescent="0.3">
      <c r="A2164" t="s">
        <v>13</v>
      </c>
      <c r="B2164" t="s">
        <v>16</v>
      </c>
      <c r="C2164" t="str">
        <f>VLOOKUP(Table1[[#This Row],[customer_ID]],'Company Names'!A:B,2,0)</f>
        <v>Bruen - Crooks</v>
      </c>
      <c r="D2164">
        <v>8732544679</v>
      </c>
      <c r="E2164" s="1">
        <v>44393</v>
      </c>
      <c r="F2164" s="1">
        <v>44423</v>
      </c>
      <c r="G2164">
        <v>8639</v>
      </c>
      <c r="H2164">
        <v>0</v>
      </c>
      <c r="I2164" t="str">
        <f>IF(Table1[[#This Row],[disputed]]=1,"Yes","No")</f>
        <v>No</v>
      </c>
      <c r="J2164">
        <v>0</v>
      </c>
      <c r="K2164" t="str">
        <f>IF(Table1[[#This Row],[disputed]]=0, "no dispute", IF(Table1[[#This Row],[dispute_loss]]=0, "won","lost"))</f>
        <v>no dispute</v>
      </c>
      <c r="L2164" s="1">
        <v>44434</v>
      </c>
      <c r="M2164">
        <v>41</v>
      </c>
      <c r="N2164">
        <v>11</v>
      </c>
    </row>
    <row r="2165" spans="1:14" x14ac:dyDescent="0.3">
      <c r="A2165" t="s">
        <v>13</v>
      </c>
      <c r="B2165" t="s">
        <v>51</v>
      </c>
      <c r="C2165" t="str">
        <f>VLOOKUP(Table1[[#This Row],[customer_ID]],'Company Names'!A:B,2,0)</f>
        <v>Kilback Inc</v>
      </c>
      <c r="D2165">
        <v>7218760518</v>
      </c>
      <c r="E2165" s="1">
        <v>44426</v>
      </c>
      <c r="F2165" s="1">
        <v>44456</v>
      </c>
      <c r="G2165">
        <v>6293</v>
      </c>
      <c r="H2165">
        <v>1</v>
      </c>
      <c r="I2165" t="str">
        <f>IF(Table1[[#This Row],[disputed]]=1,"Yes","No")</f>
        <v>Yes</v>
      </c>
      <c r="J2165">
        <v>1</v>
      </c>
      <c r="K2165" t="str">
        <f>IF(Table1[[#This Row],[disputed]]=0, "no dispute", IF(Table1[[#This Row],[dispute_loss]]=0, "won","lost"))</f>
        <v>lost</v>
      </c>
      <c r="L2165" s="1">
        <v>44460</v>
      </c>
      <c r="M2165">
        <v>34</v>
      </c>
      <c r="N2165">
        <v>4</v>
      </c>
    </row>
    <row r="2166" spans="1:14" x14ac:dyDescent="0.3">
      <c r="A2166" t="s">
        <v>11</v>
      </c>
      <c r="B2166" t="s">
        <v>110</v>
      </c>
      <c r="C2166" t="str">
        <f>VLOOKUP(Table1[[#This Row],[customer_ID]],'Company Names'!A:B,2,0)</f>
        <v>Hoppe, Rath and Stanton</v>
      </c>
      <c r="D2166">
        <v>8733352411</v>
      </c>
      <c r="E2166" s="1">
        <v>44364</v>
      </c>
      <c r="F2166" s="1">
        <v>44394</v>
      </c>
      <c r="G2166">
        <v>6421</v>
      </c>
      <c r="H2166">
        <v>0</v>
      </c>
      <c r="I2166" t="str">
        <f>IF(Table1[[#This Row],[disputed]]=1,"Yes","No")</f>
        <v>No</v>
      </c>
      <c r="J2166">
        <v>0</v>
      </c>
      <c r="K2166" t="str">
        <f>IF(Table1[[#This Row],[disputed]]=0, "no dispute", IF(Table1[[#This Row],[dispute_loss]]=0, "won","lost"))</f>
        <v>no dispute</v>
      </c>
      <c r="L2166" s="1">
        <v>44380</v>
      </c>
      <c r="M2166">
        <v>16</v>
      </c>
      <c r="N2166">
        <v>0</v>
      </c>
    </row>
    <row r="2167" spans="1:14" x14ac:dyDescent="0.3">
      <c r="A2167" t="s">
        <v>20</v>
      </c>
      <c r="B2167" t="s">
        <v>109</v>
      </c>
      <c r="C2167" t="str">
        <f>VLOOKUP(Table1[[#This Row],[customer_ID]],'Company Names'!A:B,2,0)</f>
        <v>Wilderman Inc</v>
      </c>
      <c r="D2167">
        <v>8737102611</v>
      </c>
      <c r="E2167" s="1">
        <v>44198</v>
      </c>
      <c r="F2167" s="1">
        <v>44228</v>
      </c>
      <c r="G2167">
        <v>2750</v>
      </c>
      <c r="H2167">
        <v>0</v>
      </c>
      <c r="I2167" t="str">
        <f>IF(Table1[[#This Row],[disputed]]=1,"Yes","No")</f>
        <v>No</v>
      </c>
      <c r="J2167">
        <v>0</v>
      </c>
      <c r="K2167" t="str">
        <f>IF(Table1[[#This Row],[disputed]]=0, "no dispute", IF(Table1[[#This Row],[dispute_loss]]=0, "won","lost"))</f>
        <v>no dispute</v>
      </c>
      <c r="L2167" s="1">
        <v>44223</v>
      </c>
      <c r="M2167">
        <v>25</v>
      </c>
      <c r="N2167">
        <v>0</v>
      </c>
    </row>
    <row r="2168" spans="1:14" x14ac:dyDescent="0.3">
      <c r="A2168" t="s">
        <v>11</v>
      </c>
      <c r="B2168" t="s">
        <v>55</v>
      </c>
      <c r="C2168" t="str">
        <f>VLOOKUP(Table1[[#This Row],[customer_ID]],'Company Names'!A:B,2,0)</f>
        <v>Gleichner - Turner</v>
      </c>
      <c r="D2168">
        <v>8738019739</v>
      </c>
      <c r="E2168" s="1">
        <v>43851</v>
      </c>
      <c r="F2168" s="1">
        <v>43881</v>
      </c>
      <c r="G2168">
        <v>9219</v>
      </c>
      <c r="H2168">
        <v>0</v>
      </c>
      <c r="I2168" t="str">
        <f>IF(Table1[[#This Row],[disputed]]=1,"Yes","No")</f>
        <v>No</v>
      </c>
      <c r="J2168">
        <v>0</v>
      </c>
      <c r="K2168" t="str">
        <f>IF(Table1[[#This Row],[disputed]]=0, "no dispute", IF(Table1[[#This Row],[dispute_loss]]=0, "won","lost"))</f>
        <v>no dispute</v>
      </c>
      <c r="L2168" s="1">
        <v>43880</v>
      </c>
      <c r="M2168">
        <v>29</v>
      </c>
      <c r="N2168">
        <v>0</v>
      </c>
    </row>
    <row r="2169" spans="1:14" x14ac:dyDescent="0.3">
      <c r="A2169" t="s">
        <v>11</v>
      </c>
      <c r="B2169" t="s">
        <v>15</v>
      </c>
      <c r="C2169" t="str">
        <f>VLOOKUP(Table1[[#This Row],[customer_ID]],'Company Names'!A:B,2,0)</f>
        <v>Spencer - Purdy</v>
      </c>
      <c r="D2169">
        <v>8742038745</v>
      </c>
      <c r="E2169" s="1">
        <v>43983</v>
      </c>
      <c r="F2169" s="1">
        <v>44013</v>
      </c>
      <c r="G2169">
        <v>5591</v>
      </c>
      <c r="H2169">
        <v>0</v>
      </c>
      <c r="I2169" t="str">
        <f>IF(Table1[[#This Row],[disputed]]=1,"Yes","No")</f>
        <v>No</v>
      </c>
      <c r="J2169">
        <v>0</v>
      </c>
      <c r="K2169" t="str">
        <f>IF(Table1[[#This Row],[disputed]]=0, "no dispute", IF(Table1[[#This Row],[dispute_loss]]=0, "won","lost"))</f>
        <v>no dispute</v>
      </c>
      <c r="L2169" s="1">
        <v>43989</v>
      </c>
      <c r="M2169">
        <v>6</v>
      </c>
      <c r="N2169">
        <v>0</v>
      </c>
    </row>
    <row r="2170" spans="1:14" x14ac:dyDescent="0.3">
      <c r="A2170" t="s">
        <v>20</v>
      </c>
      <c r="B2170" t="s">
        <v>63</v>
      </c>
      <c r="C2170" t="str">
        <f>VLOOKUP(Table1[[#This Row],[customer_ID]],'Company Names'!A:B,2,0)</f>
        <v>Hauck - Hodkiewicz</v>
      </c>
      <c r="D2170">
        <v>8748260263</v>
      </c>
      <c r="E2170" s="1">
        <v>44196</v>
      </c>
      <c r="F2170" s="1">
        <v>44226</v>
      </c>
      <c r="G2170">
        <v>4481</v>
      </c>
      <c r="H2170">
        <v>0</v>
      </c>
      <c r="I2170" t="str">
        <f>IF(Table1[[#This Row],[disputed]]=1,"Yes","No")</f>
        <v>No</v>
      </c>
      <c r="J2170">
        <v>0</v>
      </c>
      <c r="K2170" t="str">
        <f>IF(Table1[[#This Row],[disputed]]=0, "no dispute", IF(Table1[[#This Row],[dispute_loss]]=0, "won","lost"))</f>
        <v>no dispute</v>
      </c>
      <c r="L2170" s="1">
        <v>44243</v>
      </c>
      <c r="M2170">
        <v>47</v>
      </c>
      <c r="N2170">
        <v>17</v>
      </c>
    </row>
    <row r="2171" spans="1:14" x14ac:dyDescent="0.3">
      <c r="A2171" t="s">
        <v>22</v>
      </c>
      <c r="B2171" t="s">
        <v>47</v>
      </c>
      <c r="C2171" t="str">
        <f>VLOOKUP(Table1[[#This Row],[customer_ID]],'Company Names'!A:B,2,0)</f>
        <v>Bergnaum - Weimann</v>
      </c>
      <c r="D2171">
        <v>8765324049</v>
      </c>
      <c r="E2171" s="1">
        <v>43846</v>
      </c>
      <c r="F2171" s="1">
        <v>43876</v>
      </c>
      <c r="G2171">
        <v>6284</v>
      </c>
      <c r="H2171">
        <v>0</v>
      </c>
      <c r="I2171" t="str">
        <f>IF(Table1[[#This Row],[disputed]]=1,"Yes","No")</f>
        <v>No</v>
      </c>
      <c r="J2171">
        <v>0</v>
      </c>
      <c r="K2171" t="str">
        <f>IF(Table1[[#This Row],[disputed]]=0, "no dispute", IF(Table1[[#This Row],[dispute_loss]]=0, "won","lost"))</f>
        <v>no dispute</v>
      </c>
      <c r="L2171" s="1">
        <v>43871</v>
      </c>
      <c r="M2171">
        <v>25</v>
      </c>
      <c r="N2171">
        <v>0</v>
      </c>
    </row>
    <row r="2172" spans="1:14" x14ac:dyDescent="0.3">
      <c r="A2172" t="s">
        <v>13</v>
      </c>
      <c r="B2172" t="s">
        <v>62</v>
      </c>
      <c r="C2172" t="str">
        <f>VLOOKUP(Table1[[#This Row],[customer_ID]],'Company Names'!A:B,2,0)</f>
        <v>Bosco, Gutkowski and Strosin</v>
      </c>
      <c r="D2172">
        <v>8772170448</v>
      </c>
      <c r="E2172" s="1">
        <v>43973</v>
      </c>
      <c r="F2172" s="1">
        <v>44003</v>
      </c>
      <c r="G2172">
        <v>5974</v>
      </c>
      <c r="H2172">
        <v>0</v>
      </c>
      <c r="I2172" t="str">
        <f>IF(Table1[[#This Row],[disputed]]=1,"Yes","No")</f>
        <v>No</v>
      </c>
      <c r="J2172">
        <v>0</v>
      </c>
      <c r="K2172" t="str">
        <f>IF(Table1[[#This Row],[disputed]]=0, "no dispute", IF(Table1[[#This Row],[dispute_loss]]=0, "won","lost"))</f>
        <v>no dispute</v>
      </c>
      <c r="L2172" s="1">
        <v>44000</v>
      </c>
      <c r="M2172">
        <v>27</v>
      </c>
      <c r="N2172">
        <v>0</v>
      </c>
    </row>
    <row r="2173" spans="1:14" x14ac:dyDescent="0.3">
      <c r="A2173" t="s">
        <v>17</v>
      </c>
      <c r="B2173" t="s">
        <v>98</v>
      </c>
      <c r="C2173" t="str">
        <f>VLOOKUP(Table1[[#This Row],[customer_ID]],'Company Names'!A:B,2,0)</f>
        <v>Wolf LLC</v>
      </c>
      <c r="D2173">
        <v>8780390122</v>
      </c>
      <c r="E2173" s="1">
        <v>44060</v>
      </c>
      <c r="F2173" s="1">
        <v>44090</v>
      </c>
      <c r="G2173">
        <v>8795</v>
      </c>
      <c r="H2173">
        <v>0</v>
      </c>
      <c r="I2173" t="str">
        <f>IF(Table1[[#This Row],[disputed]]=1,"Yes","No")</f>
        <v>No</v>
      </c>
      <c r="J2173">
        <v>0</v>
      </c>
      <c r="K2173" t="str">
        <f>IF(Table1[[#This Row],[disputed]]=0, "no dispute", IF(Table1[[#This Row],[dispute_loss]]=0, "won","lost"))</f>
        <v>no dispute</v>
      </c>
      <c r="L2173" s="1">
        <v>44101</v>
      </c>
      <c r="M2173">
        <v>41</v>
      </c>
      <c r="N2173">
        <v>11</v>
      </c>
    </row>
    <row r="2174" spans="1:14" x14ac:dyDescent="0.3">
      <c r="A2174" t="s">
        <v>17</v>
      </c>
      <c r="B2174" t="s">
        <v>33</v>
      </c>
      <c r="C2174" t="str">
        <f>VLOOKUP(Table1[[#This Row],[customer_ID]],'Company Names'!A:B,2,0)</f>
        <v>Grimes - Bode</v>
      </c>
      <c r="D2174">
        <v>8786637235</v>
      </c>
      <c r="E2174" s="1">
        <v>44484</v>
      </c>
      <c r="F2174" s="1">
        <v>44514</v>
      </c>
      <c r="G2174">
        <v>6071</v>
      </c>
      <c r="H2174">
        <v>1</v>
      </c>
      <c r="I2174" t="str">
        <f>IF(Table1[[#This Row],[disputed]]=1,"Yes","No")</f>
        <v>Yes</v>
      </c>
      <c r="J2174">
        <v>0</v>
      </c>
      <c r="K2174" t="str">
        <f>IF(Table1[[#This Row],[disputed]]=0, "no dispute", IF(Table1[[#This Row],[dispute_loss]]=0, "won","lost"))</f>
        <v>won</v>
      </c>
      <c r="L2174" s="1">
        <v>44508</v>
      </c>
      <c r="M2174">
        <v>24</v>
      </c>
      <c r="N2174">
        <v>0</v>
      </c>
    </row>
    <row r="2175" spans="1:14" x14ac:dyDescent="0.3">
      <c r="A2175" t="s">
        <v>13</v>
      </c>
      <c r="B2175" t="s">
        <v>51</v>
      </c>
      <c r="C2175" t="str">
        <f>VLOOKUP(Table1[[#This Row],[customer_ID]],'Company Names'!A:B,2,0)</f>
        <v>Kilback Inc</v>
      </c>
      <c r="D2175">
        <v>8788784425</v>
      </c>
      <c r="E2175" s="1">
        <v>43933</v>
      </c>
      <c r="F2175" s="1">
        <v>43963</v>
      </c>
      <c r="G2175">
        <v>7329</v>
      </c>
      <c r="H2175">
        <v>0</v>
      </c>
      <c r="I2175" t="str">
        <f>IF(Table1[[#This Row],[disputed]]=1,"Yes","No")</f>
        <v>No</v>
      </c>
      <c r="J2175">
        <v>0</v>
      </c>
      <c r="K2175" t="str">
        <f>IF(Table1[[#This Row],[disputed]]=0, "no dispute", IF(Table1[[#This Row],[dispute_loss]]=0, "won","lost"))</f>
        <v>no dispute</v>
      </c>
      <c r="L2175" s="1">
        <v>43969</v>
      </c>
      <c r="M2175">
        <v>36</v>
      </c>
      <c r="N2175">
        <v>6</v>
      </c>
    </row>
    <row r="2176" spans="1:14" x14ac:dyDescent="0.3">
      <c r="A2176" t="s">
        <v>22</v>
      </c>
      <c r="B2176" t="s">
        <v>26</v>
      </c>
      <c r="C2176" t="str">
        <f>VLOOKUP(Table1[[#This Row],[customer_ID]],'Company Names'!A:B,2,0)</f>
        <v>Medhurst, Runolfsdottir and Kris</v>
      </c>
      <c r="D2176">
        <v>8788830849</v>
      </c>
      <c r="E2176" s="1">
        <v>44442</v>
      </c>
      <c r="F2176" s="1">
        <v>44472</v>
      </c>
      <c r="G2176">
        <v>8491</v>
      </c>
      <c r="H2176">
        <v>0</v>
      </c>
      <c r="I2176" t="str">
        <f>IF(Table1[[#This Row],[disputed]]=1,"Yes","No")</f>
        <v>No</v>
      </c>
      <c r="J2176">
        <v>0</v>
      </c>
      <c r="K2176" t="str">
        <f>IF(Table1[[#This Row],[disputed]]=0, "no dispute", IF(Table1[[#This Row],[dispute_loss]]=0, "won","lost"))</f>
        <v>no dispute</v>
      </c>
      <c r="L2176" s="1">
        <v>44458</v>
      </c>
      <c r="M2176">
        <v>16</v>
      </c>
      <c r="N2176">
        <v>0</v>
      </c>
    </row>
    <row r="2177" spans="1:14" x14ac:dyDescent="0.3">
      <c r="A2177" t="s">
        <v>11</v>
      </c>
      <c r="B2177" t="s">
        <v>44</v>
      </c>
      <c r="C2177" t="str">
        <f>VLOOKUP(Table1[[#This Row],[customer_ID]],'Company Names'!A:B,2,0)</f>
        <v>Pacocha Inc</v>
      </c>
      <c r="D2177">
        <v>8793921356</v>
      </c>
      <c r="E2177" s="1">
        <v>44425</v>
      </c>
      <c r="F2177" s="1">
        <v>44455</v>
      </c>
      <c r="G2177">
        <v>8291</v>
      </c>
      <c r="H2177">
        <v>0</v>
      </c>
      <c r="I2177" t="str">
        <f>IF(Table1[[#This Row],[disputed]]=1,"Yes","No")</f>
        <v>No</v>
      </c>
      <c r="J2177">
        <v>0</v>
      </c>
      <c r="K2177" t="str">
        <f>IF(Table1[[#This Row],[disputed]]=0, "no dispute", IF(Table1[[#This Row],[dispute_loss]]=0, "won","lost"))</f>
        <v>no dispute</v>
      </c>
      <c r="L2177" s="1">
        <v>44436</v>
      </c>
      <c r="M2177">
        <v>11</v>
      </c>
      <c r="N2177">
        <v>0</v>
      </c>
    </row>
    <row r="2178" spans="1:14" x14ac:dyDescent="0.3">
      <c r="A2178" t="s">
        <v>22</v>
      </c>
      <c r="B2178" t="s">
        <v>24</v>
      </c>
      <c r="C2178" t="str">
        <f>VLOOKUP(Table1[[#This Row],[customer_ID]],'Company Names'!A:B,2,0)</f>
        <v>Turcotte, Wolff and Lynch</v>
      </c>
      <c r="D2178">
        <v>8808258474</v>
      </c>
      <c r="E2178" s="1">
        <v>44139</v>
      </c>
      <c r="F2178" s="1">
        <v>44169</v>
      </c>
      <c r="G2178">
        <v>6603</v>
      </c>
      <c r="H2178">
        <v>0</v>
      </c>
      <c r="I2178" t="str">
        <f>IF(Table1[[#This Row],[disputed]]=1,"Yes","No")</f>
        <v>No</v>
      </c>
      <c r="J2178">
        <v>0</v>
      </c>
      <c r="K2178" t="str">
        <f>IF(Table1[[#This Row],[disputed]]=0, "no dispute", IF(Table1[[#This Row],[dispute_loss]]=0, "won","lost"))</f>
        <v>no dispute</v>
      </c>
      <c r="L2178" s="1">
        <v>44170</v>
      </c>
      <c r="M2178">
        <v>31</v>
      </c>
      <c r="N2178">
        <v>1</v>
      </c>
    </row>
    <row r="2179" spans="1:14" x14ac:dyDescent="0.3">
      <c r="A2179" t="s">
        <v>22</v>
      </c>
      <c r="B2179" t="s">
        <v>85</v>
      </c>
      <c r="C2179" t="str">
        <f>VLOOKUP(Table1[[#This Row],[customer_ID]],'Company Names'!A:B,2,0)</f>
        <v>Bailey - Ondricka</v>
      </c>
      <c r="D2179">
        <v>8810803769</v>
      </c>
      <c r="E2179" s="1">
        <v>44035</v>
      </c>
      <c r="F2179" s="1">
        <v>44065</v>
      </c>
      <c r="G2179">
        <v>2962</v>
      </c>
      <c r="H2179">
        <v>0</v>
      </c>
      <c r="I2179" t="str">
        <f>IF(Table1[[#This Row],[disputed]]=1,"Yes","No")</f>
        <v>No</v>
      </c>
      <c r="J2179">
        <v>0</v>
      </c>
      <c r="K2179" t="str">
        <f>IF(Table1[[#This Row],[disputed]]=0, "no dispute", IF(Table1[[#This Row],[dispute_loss]]=0, "won","lost"))</f>
        <v>no dispute</v>
      </c>
      <c r="L2179" s="1">
        <v>44074</v>
      </c>
      <c r="M2179">
        <v>39</v>
      </c>
      <c r="N2179">
        <v>9</v>
      </c>
    </row>
    <row r="2180" spans="1:14" x14ac:dyDescent="0.3">
      <c r="A2180" t="s">
        <v>11</v>
      </c>
      <c r="B2180" t="s">
        <v>79</v>
      </c>
      <c r="C2180" t="str">
        <f>VLOOKUP(Table1[[#This Row],[customer_ID]],'Company Names'!A:B,2,0)</f>
        <v>Sauer - Parisian</v>
      </c>
      <c r="D2180">
        <v>8813796388</v>
      </c>
      <c r="E2180" s="1">
        <v>44312</v>
      </c>
      <c r="F2180" s="1">
        <v>44342</v>
      </c>
      <c r="G2180">
        <v>5706</v>
      </c>
      <c r="H2180">
        <v>0</v>
      </c>
      <c r="I2180" t="str">
        <f>IF(Table1[[#This Row],[disputed]]=1,"Yes","No")</f>
        <v>No</v>
      </c>
      <c r="J2180">
        <v>0</v>
      </c>
      <c r="K2180" t="str">
        <f>IF(Table1[[#This Row],[disputed]]=0, "no dispute", IF(Table1[[#This Row],[dispute_loss]]=0, "won","lost"))</f>
        <v>no dispute</v>
      </c>
      <c r="L2180" s="1">
        <v>44327</v>
      </c>
      <c r="M2180">
        <v>15</v>
      </c>
      <c r="N2180">
        <v>0</v>
      </c>
    </row>
    <row r="2181" spans="1:14" x14ac:dyDescent="0.3">
      <c r="A2181" t="s">
        <v>22</v>
      </c>
      <c r="B2181" t="s">
        <v>53</v>
      </c>
      <c r="C2181" t="str">
        <f>VLOOKUP(Table1[[#This Row],[customer_ID]],'Company Names'!A:B,2,0)</f>
        <v>Balistreri - Barrows</v>
      </c>
      <c r="D2181">
        <v>8815422174</v>
      </c>
      <c r="E2181" s="1">
        <v>44394</v>
      </c>
      <c r="F2181" s="1">
        <v>44424</v>
      </c>
      <c r="G2181">
        <v>2942</v>
      </c>
      <c r="H2181">
        <v>0</v>
      </c>
      <c r="I2181" t="str">
        <f>IF(Table1[[#This Row],[disputed]]=1,"Yes","No")</f>
        <v>No</v>
      </c>
      <c r="J2181">
        <v>0</v>
      </c>
      <c r="K2181" t="str">
        <f>IF(Table1[[#This Row],[disputed]]=0, "no dispute", IF(Table1[[#This Row],[dispute_loss]]=0, "won","lost"))</f>
        <v>no dispute</v>
      </c>
      <c r="L2181" s="1">
        <v>44418</v>
      </c>
      <c r="M2181">
        <v>24</v>
      </c>
      <c r="N2181">
        <v>0</v>
      </c>
    </row>
    <row r="2182" spans="1:14" x14ac:dyDescent="0.3">
      <c r="A2182" t="s">
        <v>22</v>
      </c>
      <c r="B2182" t="s">
        <v>99</v>
      </c>
      <c r="C2182" t="str">
        <f>VLOOKUP(Table1[[#This Row],[customer_ID]],'Company Names'!A:B,2,0)</f>
        <v>Durgan - Hamill</v>
      </c>
      <c r="D2182">
        <v>8820244619</v>
      </c>
      <c r="E2182" s="1">
        <v>44451</v>
      </c>
      <c r="F2182" s="1">
        <v>44481</v>
      </c>
      <c r="G2182">
        <v>1970</v>
      </c>
      <c r="H2182">
        <v>0</v>
      </c>
      <c r="I2182" t="str">
        <f>IF(Table1[[#This Row],[disputed]]=1,"Yes","No")</f>
        <v>No</v>
      </c>
      <c r="J2182">
        <v>0</v>
      </c>
      <c r="K2182" t="str">
        <f>IF(Table1[[#This Row],[disputed]]=0, "no dispute", IF(Table1[[#This Row],[dispute_loss]]=0, "won","lost"))</f>
        <v>no dispute</v>
      </c>
      <c r="L2182" s="1">
        <v>44475</v>
      </c>
      <c r="M2182">
        <v>24</v>
      </c>
      <c r="N2182">
        <v>0</v>
      </c>
    </row>
    <row r="2183" spans="1:14" x14ac:dyDescent="0.3">
      <c r="A2183" t="s">
        <v>22</v>
      </c>
      <c r="B2183" t="s">
        <v>26</v>
      </c>
      <c r="C2183" t="str">
        <f>VLOOKUP(Table1[[#This Row],[customer_ID]],'Company Names'!A:B,2,0)</f>
        <v>Medhurst, Runolfsdottir and Kris</v>
      </c>
      <c r="D2183">
        <v>8828293477</v>
      </c>
      <c r="E2183" s="1">
        <v>44045</v>
      </c>
      <c r="F2183" s="1">
        <v>44075</v>
      </c>
      <c r="G2183">
        <v>6790</v>
      </c>
      <c r="H2183">
        <v>0</v>
      </c>
      <c r="I2183" t="str">
        <f>IF(Table1[[#This Row],[disputed]]=1,"Yes","No")</f>
        <v>No</v>
      </c>
      <c r="J2183">
        <v>0</v>
      </c>
      <c r="K2183" t="str">
        <f>IF(Table1[[#This Row],[disputed]]=0, "no dispute", IF(Table1[[#This Row],[dispute_loss]]=0, "won","lost"))</f>
        <v>no dispute</v>
      </c>
      <c r="L2183" s="1">
        <v>44061</v>
      </c>
      <c r="M2183">
        <v>16</v>
      </c>
      <c r="N2183">
        <v>0</v>
      </c>
    </row>
    <row r="2184" spans="1:14" x14ac:dyDescent="0.3">
      <c r="A2184" t="s">
        <v>20</v>
      </c>
      <c r="B2184" t="s">
        <v>108</v>
      </c>
      <c r="C2184" t="str">
        <f>VLOOKUP(Table1[[#This Row],[customer_ID]],'Company Names'!A:B,2,0)</f>
        <v>Bashirian, Johnston and Barrows</v>
      </c>
      <c r="D2184">
        <v>8835176664</v>
      </c>
      <c r="E2184" s="1">
        <v>44195</v>
      </c>
      <c r="F2184" s="1">
        <v>44225</v>
      </c>
      <c r="G2184">
        <v>5986</v>
      </c>
      <c r="H2184">
        <v>0</v>
      </c>
      <c r="I2184" t="str">
        <f>IF(Table1[[#This Row],[disputed]]=1,"Yes","No")</f>
        <v>No</v>
      </c>
      <c r="J2184">
        <v>0</v>
      </c>
      <c r="K2184" t="str">
        <f>IF(Table1[[#This Row],[disputed]]=0, "no dispute", IF(Table1[[#This Row],[dispute_loss]]=0, "won","lost"))</f>
        <v>no dispute</v>
      </c>
      <c r="L2184" s="1">
        <v>44221</v>
      </c>
      <c r="M2184">
        <v>26</v>
      </c>
      <c r="N2184">
        <v>0</v>
      </c>
    </row>
    <row r="2185" spans="1:14" x14ac:dyDescent="0.3">
      <c r="A2185" t="s">
        <v>13</v>
      </c>
      <c r="B2185" t="s">
        <v>83</v>
      </c>
      <c r="C2185" t="str">
        <f>VLOOKUP(Table1[[#This Row],[customer_ID]],'Company Names'!A:B,2,0)</f>
        <v>Conroy - Friesen</v>
      </c>
      <c r="D2185">
        <v>8840023232</v>
      </c>
      <c r="E2185" s="1">
        <v>43868</v>
      </c>
      <c r="F2185" s="1">
        <v>43898</v>
      </c>
      <c r="G2185">
        <v>8889</v>
      </c>
      <c r="H2185">
        <v>0</v>
      </c>
      <c r="I2185" t="str">
        <f>IF(Table1[[#This Row],[disputed]]=1,"Yes","No")</f>
        <v>No</v>
      </c>
      <c r="J2185">
        <v>0</v>
      </c>
      <c r="K2185" t="str">
        <f>IF(Table1[[#This Row],[disputed]]=0, "no dispute", IF(Table1[[#This Row],[dispute_loss]]=0, "won","lost"))</f>
        <v>no dispute</v>
      </c>
      <c r="L2185" s="1">
        <v>43890</v>
      </c>
      <c r="M2185">
        <v>22</v>
      </c>
      <c r="N2185">
        <v>0</v>
      </c>
    </row>
    <row r="2186" spans="1:14" x14ac:dyDescent="0.3">
      <c r="A2186" t="s">
        <v>13</v>
      </c>
      <c r="B2186" t="s">
        <v>35</v>
      </c>
      <c r="C2186" t="str">
        <f>VLOOKUP(Table1[[#This Row],[customer_ID]],'Company Names'!A:B,2,0)</f>
        <v>Ebert Group</v>
      </c>
      <c r="D2186">
        <v>8844419761</v>
      </c>
      <c r="E2186" s="1">
        <v>44326</v>
      </c>
      <c r="F2186" s="1">
        <v>44356</v>
      </c>
      <c r="G2186">
        <v>5469</v>
      </c>
      <c r="H2186">
        <v>0</v>
      </c>
      <c r="I2186" t="str">
        <f>IF(Table1[[#This Row],[disputed]]=1,"Yes","No")</f>
        <v>No</v>
      </c>
      <c r="J2186">
        <v>0</v>
      </c>
      <c r="K2186" t="str">
        <f>IF(Table1[[#This Row],[disputed]]=0, "no dispute", IF(Table1[[#This Row],[dispute_loss]]=0, "won","lost"))</f>
        <v>no dispute</v>
      </c>
      <c r="L2186" s="1">
        <v>44348</v>
      </c>
      <c r="M2186">
        <v>22</v>
      </c>
      <c r="N2186">
        <v>0</v>
      </c>
    </row>
    <row r="2187" spans="1:14" x14ac:dyDescent="0.3">
      <c r="A2187" t="s">
        <v>20</v>
      </c>
      <c r="B2187" t="s">
        <v>113</v>
      </c>
      <c r="C2187" t="str">
        <f>VLOOKUP(Table1[[#This Row],[customer_ID]],'Company Names'!A:B,2,0)</f>
        <v>Ryan and Sons</v>
      </c>
      <c r="D2187">
        <v>8852045930</v>
      </c>
      <c r="E2187" s="1">
        <v>43937</v>
      </c>
      <c r="F2187" s="1">
        <v>43967</v>
      </c>
      <c r="G2187">
        <v>6478</v>
      </c>
      <c r="H2187">
        <v>0</v>
      </c>
      <c r="I2187" t="str">
        <f>IF(Table1[[#This Row],[disputed]]=1,"Yes","No")</f>
        <v>No</v>
      </c>
      <c r="J2187">
        <v>0</v>
      </c>
      <c r="K2187" t="str">
        <f>IF(Table1[[#This Row],[disputed]]=0, "no dispute", IF(Table1[[#This Row],[dispute_loss]]=0, "won","lost"))</f>
        <v>no dispute</v>
      </c>
      <c r="L2187" s="1">
        <v>43964</v>
      </c>
      <c r="M2187">
        <v>27</v>
      </c>
      <c r="N2187">
        <v>0</v>
      </c>
    </row>
    <row r="2188" spans="1:14" x14ac:dyDescent="0.3">
      <c r="A2188" t="s">
        <v>20</v>
      </c>
      <c r="B2188" t="s">
        <v>90</v>
      </c>
      <c r="C2188" t="str">
        <f>VLOOKUP(Table1[[#This Row],[customer_ID]],'Company Names'!A:B,2,0)</f>
        <v>Bosco and Sons</v>
      </c>
      <c r="D2188">
        <v>8857063465</v>
      </c>
      <c r="E2188" s="1">
        <v>44241</v>
      </c>
      <c r="F2188" s="1">
        <v>44271</v>
      </c>
      <c r="G2188">
        <v>778</v>
      </c>
      <c r="H2188">
        <v>0</v>
      </c>
      <c r="I2188" t="str">
        <f>IF(Table1[[#This Row],[disputed]]=1,"Yes","No")</f>
        <v>No</v>
      </c>
      <c r="J2188">
        <v>0</v>
      </c>
      <c r="K2188" t="str">
        <f>IF(Table1[[#This Row],[disputed]]=0, "no dispute", IF(Table1[[#This Row],[dispute_loss]]=0, "won","lost"))</f>
        <v>no dispute</v>
      </c>
      <c r="L2188" s="1">
        <v>44270</v>
      </c>
      <c r="M2188">
        <v>29</v>
      </c>
      <c r="N2188">
        <v>0</v>
      </c>
    </row>
    <row r="2189" spans="1:14" x14ac:dyDescent="0.3">
      <c r="A2189" t="s">
        <v>11</v>
      </c>
      <c r="B2189" t="s">
        <v>31</v>
      </c>
      <c r="C2189" t="str">
        <f>VLOOKUP(Table1[[#This Row],[customer_ID]],'Company Names'!A:B,2,0)</f>
        <v>McGlynn, Rutherford and Schiller</v>
      </c>
      <c r="D2189">
        <v>8857627389</v>
      </c>
      <c r="E2189" s="1">
        <v>43929</v>
      </c>
      <c r="F2189" s="1">
        <v>43959</v>
      </c>
      <c r="G2189">
        <v>8349</v>
      </c>
      <c r="H2189">
        <v>0</v>
      </c>
      <c r="I2189" t="str">
        <f>IF(Table1[[#This Row],[disputed]]=1,"Yes","No")</f>
        <v>No</v>
      </c>
      <c r="J2189">
        <v>0</v>
      </c>
      <c r="K2189" t="str">
        <f>IF(Table1[[#This Row],[disputed]]=0, "no dispute", IF(Table1[[#This Row],[dispute_loss]]=0, "won","lost"))</f>
        <v>no dispute</v>
      </c>
      <c r="L2189" s="1">
        <v>43941</v>
      </c>
      <c r="M2189">
        <v>12</v>
      </c>
      <c r="N2189">
        <v>0</v>
      </c>
    </row>
    <row r="2190" spans="1:14" x14ac:dyDescent="0.3">
      <c r="A2190" t="s">
        <v>20</v>
      </c>
      <c r="B2190" t="s">
        <v>90</v>
      </c>
      <c r="C2190" t="str">
        <f>VLOOKUP(Table1[[#This Row],[customer_ID]],'Company Names'!A:B,2,0)</f>
        <v>Bosco and Sons</v>
      </c>
      <c r="D2190">
        <v>8861999698</v>
      </c>
      <c r="E2190" s="1">
        <v>44040</v>
      </c>
      <c r="F2190" s="1">
        <v>44070</v>
      </c>
      <c r="G2190">
        <v>4524</v>
      </c>
      <c r="H2190">
        <v>1</v>
      </c>
      <c r="I2190" t="str">
        <f>IF(Table1[[#This Row],[disputed]]=1,"Yes","No")</f>
        <v>Yes</v>
      </c>
      <c r="J2190">
        <v>0</v>
      </c>
      <c r="K2190" t="str">
        <f>IF(Table1[[#This Row],[disputed]]=0, "no dispute", IF(Table1[[#This Row],[dispute_loss]]=0, "won","lost"))</f>
        <v>won</v>
      </c>
      <c r="L2190" s="1">
        <v>44086</v>
      </c>
      <c r="M2190">
        <v>46</v>
      </c>
      <c r="N2190">
        <v>16</v>
      </c>
    </row>
    <row r="2191" spans="1:14" x14ac:dyDescent="0.3">
      <c r="A2191" t="s">
        <v>20</v>
      </c>
      <c r="B2191" t="s">
        <v>113</v>
      </c>
      <c r="C2191" t="str">
        <f>VLOOKUP(Table1[[#This Row],[customer_ID]],'Company Names'!A:B,2,0)</f>
        <v>Ryan and Sons</v>
      </c>
      <c r="D2191">
        <v>8862522772</v>
      </c>
      <c r="E2191" s="1">
        <v>43982</v>
      </c>
      <c r="F2191" s="1">
        <v>44012</v>
      </c>
      <c r="G2191">
        <v>2691</v>
      </c>
      <c r="H2191">
        <v>0</v>
      </c>
      <c r="I2191" t="str">
        <f>IF(Table1[[#This Row],[disputed]]=1,"Yes","No")</f>
        <v>No</v>
      </c>
      <c r="J2191">
        <v>0</v>
      </c>
      <c r="K2191" t="str">
        <f>IF(Table1[[#This Row],[disputed]]=0, "no dispute", IF(Table1[[#This Row],[dispute_loss]]=0, "won","lost"))</f>
        <v>no dispute</v>
      </c>
      <c r="L2191" s="1">
        <v>44003</v>
      </c>
      <c r="M2191">
        <v>21</v>
      </c>
      <c r="N2191">
        <v>0</v>
      </c>
    </row>
    <row r="2192" spans="1:14" x14ac:dyDescent="0.3">
      <c r="A2192" t="s">
        <v>11</v>
      </c>
      <c r="B2192" t="s">
        <v>110</v>
      </c>
      <c r="C2192" t="str">
        <f>VLOOKUP(Table1[[#This Row],[customer_ID]],'Company Names'!A:B,2,0)</f>
        <v>Hoppe, Rath and Stanton</v>
      </c>
      <c r="D2192">
        <v>8864060748</v>
      </c>
      <c r="E2192" s="1">
        <v>44421</v>
      </c>
      <c r="F2192" s="1">
        <v>44451</v>
      </c>
      <c r="G2192">
        <v>6106</v>
      </c>
      <c r="H2192">
        <v>0</v>
      </c>
      <c r="I2192" t="str">
        <f>IF(Table1[[#This Row],[disputed]]=1,"Yes","No")</f>
        <v>No</v>
      </c>
      <c r="J2192">
        <v>0</v>
      </c>
      <c r="K2192" t="str">
        <f>IF(Table1[[#This Row],[disputed]]=0, "no dispute", IF(Table1[[#This Row],[dispute_loss]]=0, "won","lost"))</f>
        <v>no dispute</v>
      </c>
      <c r="L2192" s="1">
        <v>44438</v>
      </c>
      <c r="M2192">
        <v>17</v>
      </c>
      <c r="N2192">
        <v>0</v>
      </c>
    </row>
    <row r="2193" spans="1:14" x14ac:dyDescent="0.3">
      <c r="A2193" t="s">
        <v>13</v>
      </c>
      <c r="B2193" t="s">
        <v>106</v>
      </c>
      <c r="C2193" t="str">
        <f>VLOOKUP(Table1[[#This Row],[customer_ID]],'Company Names'!A:B,2,0)</f>
        <v>Leffler - Greenfelder</v>
      </c>
      <c r="D2193">
        <v>5564408624</v>
      </c>
      <c r="E2193" s="1">
        <v>44430</v>
      </c>
      <c r="F2193" s="1">
        <v>44460</v>
      </c>
      <c r="G2193">
        <v>5069</v>
      </c>
      <c r="H2193">
        <v>1</v>
      </c>
      <c r="I2193" t="str">
        <f>IF(Table1[[#This Row],[disputed]]=1,"Yes","No")</f>
        <v>Yes</v>
      </c>
      <c r="J2193">
        <v>0</v>
      </c>
      <c r="K2193" t="str">
        <f>IF(Table1[[#This Row],[disputed]]=0, "no dispute", IF(Table1[[#This Row],[dispute_loss]]=0, "won","lost"))</f>
        <v>won</v>
      </c>
      <c r="L2193" s="1">
        <v>44474</v>
      </c>
      <c r="M2193">
        <v>44</v>
      </c>
      <c r="N2193">
        <v>14</v>
      </c>
    </row>
    <row r="2194" spans="1:14" x14ac:dyDescent="0.3">
      <c r="A2194" t="s">
        <v>17</v>
      </c>
      <c r="B2194" t="s">
        <v>77</v>
      </c>
      <c r="C2194" t="str">
        <f>VLOOKUP(Table1[[#This Row],[customer_ID]],'Company Names'!A:B,2,0)</f>
        <v>Daniel - Deckow</v>
      </c>
      <c r="D2194">
        <v>8871842653</v>
      </c>
      <c r="E2194" s="1">
        <v>43895</v>
      </c>
      <c r="F2194" s="1">
        <v>43925</v>
      </c>
      <c r="G2194">
        <v>5707</v>
      </c>
      <c r="H2194">
        <v>0</v>
      </c>
      <c r="I2194" t="str">
        <f>IF(Table1[[#This Row],[disputed]]=1,"Yes","No")</f>
        <v>No</v>
      </c>
      <c r="J2194">
        <v>0</v>
      </c>
      <c r="K2194" t="str">
        <f>IF(Table1[[#This Row],[disputed]]=0, "no dispute", IF(Table1[[#This Row],[dispute_loss]]=0, "won","lost"))</f>
        <v>no dispute</v>
      </c>
      <c r="L2194" s="1">
        <v>43904</v>
      </c>
      <c r="M2194">
        <v>9</v>
      </c>
      <c r="N2194">
        <v>0</v>
      </c>
    </row>
    <row r="2195" spans="1:14" x14ac:dyDescent="0.3">
      <c r="A2195" t="s">
        <v>13</v>
      </c>
      <c r="B2195" t="s">
        <v>83</v>
      </c>
      <c r="C2195" t="str">
        <f>VLOOKUP(Table1[[#This Row],[customer_ID]],'Company Names'!A:B,2,0)</f>
        <v>Conroy - Friesen</v>
      </c>
      <c r="D2195">
        <v>8873482075</v>
      </c>
      <c r="E2195" s="1">
        <v>43972</v>
      </c>
      <c r="F2195" s="1">
        <v>44002</v>
      </c>
      <c r="G2195">
        <v>9386</v>
      </c>
      <c r="H2195">
        <v>0</v>
      </c>
      <c r="I2195" t="str">
        <f>IF(Table1[[#This Row],[disputed]]=1,"Yes","No")</f>
        <v>No</v>
      </c>
      <c r="J2195">
        <v>0</v>
      </c>
      <c r="K2195" t="str">
        <f>IF(Table1[[#This Row],[disputed]]=0, "no dispute", IF(Table1[[#This Row],[dispute_loss]]=0, "won","lost"))</f>
        <v>no dispute</v>
      </c>
      <c r="L2195" s="1">
        <v>43995</v>
      </c>
      <c r="M2195">
        <v>23</v>
      </c>
      <c r="N2195">
        <v>0</v>
      </c>
    </row>
    <row r="2196" spans="1:14" x14ac:dyDescent="0.3">
      <c r="A2196" t="s">
        <v>22</v>
      </c>
      <c r="B2196" t="s">
        <v>88</v>
      </c>
      <c r="C2196" t="str">
        <f>VLOOKUP(Table1[[#This Row],[customer_ID]],'Company Names'!A:B,2,0)</f>
        <v>Rohan - Carroll</v>
      </c>
      <c r="D2196">
        <v>8875015994</v>
      </c>
      <c r="E2196" s="1">
        <v>44151</v>
      </c>
      <c r="F2196" s="1">
        <v>44181</v>
      </c>
      <c r="G2196">
        <v>7621</v>
      </c>
      <c r="H2196">
        <v>0</v>
      </c>
      <c r="I2196" t="str">
        <f>IF(Table1[[#This Row],[disputed]]=1,"Yes","No")</f>
        <v>No</v>
      </c>
      <c r="J2196">
        <v>0</v>
      </c>
      <c r="K2196" t="str">
        <f>IF(Table1[[#This Row],[disputed]]=0, "no dispute", IF(Table1[[#This Row],[dispute_loss]]=0, "won","lost"))</f>
        <v>no dispute</v>
      </c>
      <c r="L2196" s="1">
        <v>44185</v>
      </c>
      <c r="M2196">
        <v>34</v>
      </c>
      <c r="N2196">
        <v>4</v>
      </c>
    </row>
    <row r="2197" spans="1:14" x14ac:dyDescent="0.3">
      <c r="A2197" t="s">
        <v>20</v>
      </c>
      <c r="B2197" t="s">
        <v>80</v>
      </c>
      <c r="C2197" t="str">
        <f>VLOOKUP(Table1[[#This Row],[customer_ID]],'Company Names'!A:B,2,0)</f>
        <v>Larkin and Sons</v>
      </c>
      <c r="D2197">
        <v>8891547275</v>
      </c>
      <c r="E2197" s="1">
        <v>44245</v>
      </c>
      <c r="F2197" s="1">
        <v>44275</v>
      </c>
      <c r="G2197">
        <v>5853</v>
      </c>
      <c r="H2197">
        <v>0</v>
      </c>
      <c r="I2197" t="str">
        <f>IF(Table1[[#This Row],[disputed]]=1,"Yes","No")</f>
        <v>No</v>
      </c>
      <c r="J2197">
        <v>0</v>
      </c>
      <c r="K2197" t="str">
        <f>IF(Table1[[#This Row],[disputed]]=0, "no dispute", IF(Table1[[#This Row],[dispute_loss]]=0, "won","lost"))</f>
        <v>no dispute</v>
      </c>
      <c r="L2197" s="1">
        <v>44273</v>
      </c>
      <c r="M2197">
        <v>28</v>
      </c>
      <c r="N2197">
        <v>0</v>
      </c>
    </row>
    <row r="2198" spans="1:14" x14ac:dyDescent="0.3">
      <c r="A2198" t="s">
        <v>22</v>
      </c>
      <c r="B2198" t="s">
        <v>96</v>
      </c>
      <c r="C2198" t="str">
        <f>VLOOKUP(Table1[[#This Row],[customer_ID]],'Company Names'!A:B,2,0)</f>
        <v>Schuppe Inc</v>
      </c>
      <c r="D2198">
        <v>8892880121</v>
      </c>
      <c r="E2198" s="1">
        <v>44004</v>
      </c>
      <c r="F2198" s="1">
        <v>44034</v>
      </c>
      <c r="G2198">
        <v>4835</v>
      </c>
      <c r="H2198">
        <v>0</v>
      </c>
      <c r="I2198" t="str">
        <f>IF(Table1[[#This Row],[disputed]]=1,"Yes","No")</f>
        <v>No</v>
      </c>
      <c r="J2198">
        <v>0</v>
      </c>
      <c r="K2198" t="str">
        <f>IF(Table1[[#This Row],[disputed]]=0, "no dispute", IF(Table1[[#This Row],[dispute_loss]]=0, "won","lost"))</f>
        <v>no dispute</v>
      </c>
      <c r="L2198" s="1">
        <v>44030</v>
      </c>
      <c r="M2198">
        <v>26</v>
      </c>
      <c r="N2198">
        <v>0</v>
      </c>
    </row>
    <row r="2199" spans="1:14" x14ac:dyDescent="0.3">
      <c r="A2199" t="s">
        <v>11</v>
      </c>
      <c r="B2199" t="s">
        <v>12</v>
      </c>
      <c r="C2199" t="str">
        <f>VLOOKUP(Table1[[#This Row],[customer_ID]],'Company Names'!A:B,2,0)</f>
        <v>Morissette - Bernier</v>
      </c>
      <c r="D2199">
        <v>8893171508</v>
      </c>
      <c r="E2199" s="1">
        <v>44345</v>
      </c>
      <c r="F2199" s="1">
        <v>44375</v>
      </c>
      <c r="G2199">
        <v>6849</v>
      </c>
      <c r="H2199">
        <v>0</v>
      </c>
      <c r="I2199" t="str">
        <f>IF(Table1[[#This Row],[disputed]]=1,"Yes","No")</f>
        <v>No</v>
      </c>
      <c r="J2199">
        <v>0</v>
      </c>
      <c r="K2199" t="str">
        <f>IF(Table1[[#This Row],[disputed]]=0, "no dispute", IF(Table1[[#This Row],[dispute_loss]]=0, "won","lost"))</f>
        <v>no dispute</v>
      </c>
      <c r="L2199" s="1">
        <v>44353</v>
      </c>
      <c r="M2199">
        <v>8</v>
      </c>
      <c r="N2199">
        <v>0</v>
      </c>
    </row>
    <row r="2200" spans="1:14" x14ac:dyDescent="0.3">
      <c r="A2200" t="s">
        <v>20</v>
      </c>
      <c r="B2200" t="s">
        <v>81</v>
      </c>
      <c r="C2200" t="str">
        <f>VLOOKUP(Table1[[#This Row],[customer_ID]],'Company Names'!A:B,2,0)</f>
        <v>Rowe and Sons</v>
      </c>
      <c r="D2200">
        <v>8893780423</v>
      </c>
      <c r="E2200" s="1">
        <v>44488</v>
      </c>
      <c r="F2200" s="1">
        <v>44518</v>
      </c>
      <c r="G2200">
        <v>2022</v>
      </c>
      <c r="H2200">
        <v>0</v>
      </c>
      <c r="I2200" t="str">
        <f>IF(Table1[[#This Row],[disputed]]=1,"Yes","No")</f>
        <v>No</v>
      </c>
      <c r="J2200">
        <v>0</v>
      </c>
      <c r="K2200" t="str">
        <f>IF(Table1[[#This Row],[disputed]]=0, "no dispute", IF(Table1[[#This Row],[dispute_loss]]=0, "won","lost"))</f>
        <v>no dispute</v>
      </c>
      <c r="L2200" s="1">
        <v>44496</v>
      </c>
      <c r="M2200">
        <v>8</v>
      </c>
      <c r="N2200">
        <v>0</v>
      </c>
    </row>
    <row r="2201" spans="1:14" x14ac:dyDescent="0.3">
      <c r="A2201" t="s">
        <v>22</v>
      </c>
      <c r="B2201" t="s">
        <v>72</v>
      </c>
      <c r="C2201" t="str">
        <f>VLOOKUP(Table1[[#This Row],[customer_ID]],'Company Names'!A:B,2,0)</f>
        <v>Muller - Hickle</v>
      </c>
      <c r="D2201">
        <v>8898728543</v>
      </c>
      <c r="E2201" s="1">
        <v>44293</v>
      </c>
      <c r="F2201" s="1">
        <v>44323</v>
      </c>
      <c r="G2201">
        <v>8415</v>
      </c>
      <c r="H2201">
        <v>1</v>
      </c>
      <c r="I2201" t="str">
        <f>IF(Table1[[#This Row],[disputed]]=1,"Yes","No")</f>
        <v>Yes</v>
      </c>
      <c r="J2201">
        <v>0</v>
      </c>
      <c r="K2201" t="str">
        <f>IF(Table1[[#This Row],[disputed]]=0, "no dispute", IF(Table1[[#This Row],[dispute_loss]]=0, "won","lost"))</f>
        <v>won</v>
      </c>
      <c r="L2201" s="1">
        <v>44323</v>
      </c>
      <c r="M2201">
        <v>30</v>
      </c>
      <c r="N2201">
        <v>0</v>
      </c>
    </row>
    <row r="2202" spans="1:14" x14ac:dyDescent="0.3">
      <c r="A2202" t="s">
        <v>22</v>
      </c>
      <c r="B2202" t="s">
        <v>99</v>
      </c>
      <c r="C2202" t="str">
        <f>VLOOKUP(Table1[[#This Row],[customer_ID]],'Company Names'!A:B,2,0)</f>
        <v>Durgan - Hamill</v>
      </c>
      <c r="D2202">
        <v>8900955747</v>
      </c>
      <c r="E2202" s="1">
        <v>44080</v>
      </c>
      <c r="F2202" s="1">
        <v>44110</v>
      </c>
      <c r="G2202">
        <v>4499</v>
      </c>
      <c r="H2202">
        <v>0</v>
      </c>
      <c r="I2202" t="str">
        <f>IF(Table1[[#This Row],[disputed]]=1,"Yes","No")</f>
        <v>No</v>
      </c>
      <c r="J2202">
        <v>0</v>
      </c>
      <c r="K2202" t="str">
        <f>IF(Table1[[#This Row],[disputed]]=0, "no dispute", IF(Table1[[#This Row],[dispute_loss]]=0, "won","lost"))</f>
        <v>no dispute</v>
      </c>
      <c r="L2202" s="1">
        <v>44100</v>
      </c>
      <c r="M2202">
        <v>20</v>
      </c>
      <c r="N2202">
        <v>0</v>
      </c>
    </row>
    <row r="2203" spans="1:14" x14ac:dyDescent="0.3">
      <c r="A2203" t="s">
        <v>17</v>
      </c>
      <c r="B2203" t="s">
        <v>40</v>
      </c>
      <c r="C2203" t="str">
        <f>VLOOKUP(Table1[[#This Row],[customer_ID]],'Company Names'!A:B,2,0)</f>
        <v>Nolan - Bayer</v>
      </c>
      <c r="D2203">
        <v>8908680989</v>
      </c>
      <c r="E2203" s="1">
        <v>44286</v>
      </c>
      <c r="F2203" s="1">
        <v>44316</v>
      </c>
      <c r="G2203">
        <v>4807</v>
      </c>
      <c r="H2203">
        <v>0</v>
      </c>
      <c r="I2203" t="str">
        <f>IF(Table1[[#This Row],[disputed]]=1,"Yes","No")</f>
        <v>No</v>
      </c>
      <c r="J2203">
        <v>0</v>
      </c>
      <c r="K2203" t="str">
        <f>IF(Table1[[#This Row],[disputed]]=0, "no dispute", IF(Table1[[#This Row],[dispute_loss]]=0, "won","lost"))</f>
        <v>no dispute</v>
      </c>
      <c r="L2203" s="1">
        <v>44312</v>
      </c>
      <c r="M2203">
        <v>26</v>
      </c>
      <c r="N2203">
        <v>0</v>
      </c>
    </row>
    <row r="2204" spans="1:14" x14ac:dyDescent="0.3">
      <c r="A2204" t="s">
        <v>11</v>
      </c>
      <c r="B2204" t="s">
        <v>105</v>
      </c>
      <c r="C2204" t="str">
        <f>VLOOKUP(Table1[[#This Row],[customer_ID]],'Company Names'!A:B,2,0)</f>
        <v>Terry - Johns</v>
      </c>
      <c r="D2204">
        <v>8911239770</v>
      </c>
      <c r="E2204" s="1">
        <v>44310</v>
      </c>
      <c r="F2204" s="1">
        <v>44340</v>
      </c>
      <c r="G2204">
        <v>6934</v>
      </c>
      <c r="H2204">
        <v>0</v>
      </c>
      <c r="I2204" t="str">
        <f>IF(Table1[[#This Row],[disputed]]=1,"Yes","No")</f>
        <v>No</v>
      </c>
      <c r="J2204">
        <v>0</v>
      </c>
      <c r="K2204" t="str">
        <f>IF(Table1[[#This Row],[disputed]]=0, "no dispute", IF(Table1[[#This Row],[dispute_loss]]=0, "won","lost"))</f>
        <v>no dispute</v>
      </c>
      <c r="L2204" s="1">
        <v>44344</v>
      </c>
      <c r="M2204">
        <v>34</v>
      </c>
      <c r="N2204">
        <v>4</v>
      </c>
    </row>
    <row r="2205" spans="1:14" x14ac:dyDescent="0.3">
      <c r="A2205" t="s">
        <v>13</v>
      </c>
      <c r="B2205" t="s">
        <v>66</v>
      </c>
      <c r="C2205" t="str">
        <f>VLOOKUP(Table1[[#This Row],[customer_ID]],'Company Names'!A:B,2,0)</f>
        <v>Bednar Group</v>
      </c>
      <c r="D2205">
        <v>368163381</v>
      </c>
      <c r="E2205" s="1">
        <v>44431</v>
      </c>
      <c r="F2205" s="1">
        <v>44461</v>
      </c>
      <c r="G2205">
        <v>6268</v>
      </c>
      <c r="H2205">
        <v>1</v>
      </c>
      <c r="I2205" t="str">
        <f>IF(Table1[[#This Row],[disputed]]=1,"Yes","No")</f>
        <v>Yes</v>
      </c>
      <c r="J2205">
        <v>1</v>
      </c>
      <c r="K2205" t="str">
        <f>IF(Table1[[#This Row],[disputed]]=0, "no dispute", IF(Table1[[#This Row],[dispute_loss]]=0, "won","lost"))</f>
        <v>lost</v>
      </c>
      <c r="L2205" s="1">
        <v>44450</v>
      </c>
      <c r="M2205">
        <v>19</v>
      </c>
      <c r="N2205">
        <v>0</v>
      </c>
    </row>
    <row r="2206" spans="1:14" x14ac:dyDescent="0.3">
      <c r="A2206" t="s">
        <v>11</v>
      </c>
      <c r="B2206" t="s">
        <v>64</v>
      </c>
      <c r="C2206" t="str">
        <f>VLOOKUP(Table1[[#This Row],[customer_ID]],'Company Names'!A:B,2,0)</f>
        <v>Weber - Lindgren</v>
      </c>
      <c r="D2206">
        <v>8921244707</v>
      </c>
      <c r="E2206" s="1">
        <v>44222</v>
      </c>
      <c r="F2206" s="1">
        <v>44252</v>
      </c>
      <c r="G2206">
        <v>5842</v>
      </c>
      <c r="H2206">
        <v>0</v>
      </c>
      <c r="I2206" t="str">
        <f>IF(Table1[[#This Row],[disputed]]=1,"Yes","No")</f>
        <v>No</v>
      </c>
      <c r="J2206">
        <v>0</v>
      </c>
      <c r="K2206" t="str">
        <f>IF(Table1[[#This Row],[disputed]]=0, "no dispute", IF(Table1[[#This Row],[dispute_loss]]=0, "won","lost"))</f>
        <v>no dispute</v>
      </c>
      <c r="L2206" s="1">
        <v>44246</v>
      </c>
      <c r="M2206">
        <v>24</v>
      </c>
      <c r="N2206">
        <v>0</v>
      </c>
    </row>
    <row r="2207" spans="1:14" x14ac:dyDescent="0.3">
      <c r="A2207" t="s">
        <v>11</v>
      </c>
      <c r="B2207" t="s">
        <v>110</v>
      </c>
      <c r="C2207" t="str">
        <f>VLOOKUP(Table1[[#This Row],[customer_ID]],'Company Names'!A:B,2,0)</f>
        <v>Hoppe, Rath and Stanton</v>
      </c>
      <c r="D2207">
        <v>8922128667</v>
      </c>
      <c r="E2207" s="1">
        <v>44260</v>
      </c>
      <c r="F2207" s="1">
        <v>44290</v>
      </c>
      <c r="G2207">
        <v>7349</v>
      </c>
      <c r="H2207">
        <v>0</v>
      </c>
      <c r="I2207" t="str">
        <f>IF(Table1[[#This Row],[disputed]]=1,"Yes","No")</f>
        <v>No</v>
      </c>
      <c r="J2207">
        <v>0</v>
      </c>
      <c r="K2207" t="str">
        <f>IF(Table1[[#This Row],[disputed]]=0, "no dispute", IF(Table1[[#This Row],[dispute_loss]]=0, "won","lost"))</f>
        <v>no dispute</v>
      </c>
      <c r="L2207" s="1">
        <v>44287</v>
      </c>
      <c r="M2207">
        <v>27</v>
      </c>
      <c r="N2207">
        <v>0</v>
      </c>
    </row>
    <row r="2208" spans="1:14" x14ac:dyDescent="0.3">
      <c r="A2208" t="s">
        <v>22</v>
      </c>
      <c r="B2208" t="s">
        <v>88</v>
      </c>
      <c r="C2208" t="str">
        <f>VLOOKUP(Table1[[#This Row],[customer_ID]],'Company Names'!A:B,2,0)</f>
        <v>Rohan - Carroll</v>
      </c>
      <c r="D2208">
        <v>8925106994</v>
      </c>
      <c r="E2208" s="1">
        <v>44214</v>
      </c>
      <c r="F2208" s="1">
        <v>44244</v>
      </c>
      <c r="G2208">
        <v>6448</v>
      </c>
      <c r="H2208">
        <v>0</v>
      </c>
      <c r="I2208" t="str">
        <f>IF(Table1[[#This Row],[disputed]]=1,"Yes","No")</f>
        <v>No</v>
      </c>
      <c r="J2208">
        <v>0</v>
      </c>
      <c r="K2208" t="str">
        <f>IF(Table1[[#This Row],[disputed]]=0, "no dispute", IF(Table1[[#This Row],[dispute_loss]]=0, "won","lost"))</f>
        <v>no dispute</v>
      </c>
      <c r="L2208" s="1">
        <v>44250</v>
      </c>
      <c r="M2208">
        <v>36</v>
      </c>
      <c r="N2208">
        <v>6</v>
      </c>
    </row>
    <row r="2209" spans="1:14" x14ac:dyDescent="0.3">
      <c r="A2209" t="s">
        <v>22</v>
      </c>
      <c r="B2209" t="s">
        <v>53</v>
      </c>
      <c r="C2209" t="str">
        <f>VLOOKUP(Table1[[#This Row],[customer_ID]],'Company Names'!A:B,2,0)</f>
        <v>Balistreri - Barrows</v>
      </c>
      <c r="D2209">
        <v>8926617482</v>
      </c>
      <c r="E2209" s="1">
        <v>44160</v>
      </c>
      <c r="F2209" s="1">
        <v>44190</v>
      </c>
      <c r="G2209">
        <v>5201</v>
      </c>
      <c r="H2209">
        <v>1</v>
      </c>
      <c r="I2209" t="str">
        <f>IF(Table1[[#This Row],[disputed]]=1,"Yes","No")</f>
        <v>Yes</v>
      </c>
      <c r="J2209">
        <v>0</v>
      </c>
      <c r="K2209" t="str">
        <f>IF(Table1[[#This Row],[disputed]]=0, "no dispute", IF(Table1[[#This Row],[dispute_loss]]=0, "won","lost"))</f>
        <v>won</v>
      </c>
      <c r="L2209" s="1">
        <v>44215</v>
      </c>
      <c r="M2209">
        <v>55</v>
      </c>
      <c r="N2209">
        <v>25</v>
      </c>
    </row>
    <row r="2210" spans="1:14" x14ac:dyDescent="0.3">
      <c r="A2210" t="s">
        <v>22</v>
      </c>
      <c r="B2210" t="s">
        <v>78</v>
      </c>
      <c r="C2210" t="str">
        <f>VLOOKUP(Table1[[#This Row],[customer_ID]],'Company Names'!A:B,2,0)</f>
        <v>Muller, Gaylord and Pollich</v>
      </c>
      <c r="D2210">
        <v>8927871048</v>
      </c>
      <c r="E2210" s="1">
        <v>44274</v>
      </c>
      <c r="F2210" s="1">
        <v>44304</v>
      </c>
      <c r="G2210">
        <v>6660</v>
      </c>
      <c r="H2210">
        <v>0</v>
      </c>
      <c r="I2210" t="str">
        <f>IF(Table1[[#This Row],[disputed]]=1,"Yes","No")</f>
        <v>No</v>
      </c>
      <c r="J2210">
        <v>0</v>
      </c>
      <c r="K2210" t="str">
        <f>IF(Table1[[#This Row],[disputed]]=0, "no dispute", IF(Table1[[#This Row],[dispute_loss]]=0, "won","lost"))</f>
        <v>no dispute</v>
      </c>
      <c r="L2210" s="1">
        <v>44297</v>
      </c>
      <c r="M2210">
        <v>23</v>
      </c>
      <c r="N2210">
        <v>0</v>
      </c>
    </row>
    <row r="2211" spans="1:14" x14ac:dyDescent="0.3">
      <c r="A2211" t="s">
        <v>22</v>
      </c>
      <c r="B2211" t="s">
        <v>58</v>
      </c>
      <c r="C2211" t="str">
        <f>VLOOKUP(Table1[[#This Row],[customer_ID]],'Company Names'!A:B,2,0)</f>
        <v>Bashirian Inc</v>
      </c>
      <c r="D2211">
        <v>8935367432</v>
      </c>
      <c r="E2211" s="1">
        <v>43930</v>
      </c>
      <c r="F2211" s="1">
        <v>43960</v>
      </c>
      <c r="G2211">
        <v>6316</v>
      </c>
      <c r="H2211">
        <v>1</v>
      </c>
      <c r="I2211" t="str">
        <f>IF(Table1[[#This Row],[disputed]]=1,"Yes","No")</f>
        <v>Yes</v>
      </c>
      <c r="J2211">
        <v>0</v>
      </c>
      <c r="K2211" t="str">
        <f>IF(Table1[[#This Row],[disputed]]=0, "no dispute", IF(Table1[[#This Row],[dispute_loss]]=0, "won","lost"))</f>
        <v>won</v>
      </c>
      <c r="L2211" s="1">
        <v>43977</v>
      </c>
      <c r="M2211">
        <v>47</v>
      </c>
      <c r="N2211">
        <v>17</v>
      </c>
    </row>
    <row r="2212" spans="1:14" x14ac:dyDescent="0.3">
      <c r="A2212" t="s">
        <v>11</v>
      </c>
      <c r="B2212" t="s">
        <v>110</v>
      </c>
      <c r="C2212" t="str">
        <f>VLOOKUP(Table1[[#This Row],[customer_ID]],'Company Names'!A:B,2,0)</f>
        <v>Hoppe, Rath and Stanton</v>
      </c>
      <c r="D2212">
        <v>8938303761</v>
      </c>
      <c r="E2212" s="1">
        <v>43984</v>
      </c>
      <c r="F2212" s="1">
        <v>44014</v>
      </c>
      <c r="G2212">
        <v>7395</v>
      </c>
      <c r="H2212">
        <v>0</v>
      </c>
      <c r="I2212" t="str">
        <f>IF(Table1[[#This Row],[disputed]]=1,"Yes","No")</f>
        <v>No</v>
      </c>
      <c r="J2212">
        <v>0</v>
      </c>
      <c r="K2212" t="str">
        <f>IF(Table1[[#This Row],[disputed]]=0, "no dispute", IF(Table1[[#This Row],[dispute_loss]]=0, "won","lost"))</f>
        <v>no dispute</v>
      </c>
      <c r="L2212" s="1">
        <v>44010</v>
      </c>
      <c r="M2212">
        <v>26</v>
      </c>
      <c r="N2212">
        <v>0</v>
      </c>
    </row>
    <row r="2213" spans="1:14" x14ac:dyDescent="0.3">
      <c r="A2213" t="s">
        <v>11</v>
      </c>
      <c r="B2213" t="s">
        <v>76</v>
      </c>
      <c r="C2213" t="str">
        <f>VLOOKUP(Table1[[#This Row],[customer_ID]],'Company Names'!A:B,2,0)</f>
        <v>Graham, D'Amore and Tromp</v>
      </c>
      <c r="D2213">
        <v>8942200261</v>
      </c>
      <c r="E2213" s="1">
        <v>44033</v>
      </c>
      <c r="F2213" s="1">
        <v>44063</v>
      </c>
      <c r="G2213">
        <v>6433</v>
      </c>
      <c r="H2213">
        <v>0</v>
      </c>
      <c r="I2213" t="str">
        <f>IF(Table1[[#This Row],[disputed]]=1,"Yes","No")</f>
        <v>No</v>
      </c>
      <c r="J2213">
        <v>0</v>
      </c>
      <c r="K2213" t="str">
        <f>IF(Table1[[#This Row],[disputed]]=0, "no dispute", IF(Table1[[#This Row],[dispute_loss]]=0, "won","lost"))</f>
        <v>no dispute</v>
      </c>
      <c r="L2213" s="1">
        <v>44050</v>
      </c>
      <c r="M2213">
        <v>17</v>
      </c>
      <c r="N2213">
        <v>0</v>
      </c>
    </row>
    <row r="2214" spans="1:14" x14ac:dyDescent="0.3">
      <c r="A2214" t="s">
        <v>22</v>
      </c>
      <c r="B2214" t="s">
        <v>99</v>
      </c>
      <c r="C2214" t="str">
        <f>VLOOKUP(Table1[[#This Row],[customer_ID]],'Company Names'!A:B,2,0)</f>
        <v>Durgan - Hamill</v>
      </c>
      <c r="D2214">
        <v>8945106531</v>
      </c>
      <c r="E2214" s="1">
        <v>44026</v>
      </c>
      <c r="F2214" s="1">
        <v>44056</v>
      </c>
      <c r="G2214">
        <v>6749</v>
      </c>
      <c r="H2214">
        <v>0</v>
      </c>
      <c r="I2214" t="str">
        <f>IF(Table1[[#This Row],[disputed]]=1,"Yes","No")</f>
        <v>No</v>
      </c>
      <c r="J2214">
        <v>0</v>
      </c>
      <c r="K2214" t="str">
        <f>IF(Table1[[#This Row],[disputed]]=0, "no dispute", IF(Table1[[#This Row],[dispute_loss]]=0, "won","lost"))</f>
        <v>no dispute</v>
      </c>
      <c r="L2214" s="1">
        <v>44041</v>
      </c>
      <c r="M2214">
        <v>15</v>
      </c>
      <c r="N2214">
        <v>0</v>
      </c>
    </row>
    <row r="2215" spans="1:14" x14ac:dyDescent="0.3">
      <c r="A2215" t="s">
        <v>20</v>
      </c>
      <c r="B2215" t="s">
        <v>102</v>
      </c>
      <c r="C2215" t="str">
        <f>VLOOKUP(Table1[[#This Row],[customer_ID]],'Company Names'!A:B,2,0)</f>
        <v>Bogisich, Gorczany and Gislason</v>
      </c>
      <c r="D2215">
        <v>8945288109</v>
      </c>
      <c r="E2215" s="1">
        <v>44019</v>
      </c>
      <c r="F2215" s="1">
        <v>44049</v>
      </c>
      <c r="G2215">
        <v>3181</v>
      </c>
      <c r="H2215">
        <v>0</v>
      </c>
      <c r="I2215" t="str">
        <f>IF(Table1[[#This Row],[disputed]]=1,"Yes","No")</f>
        <v>No</v>
      </c>
      <c r="J2215">
        <v>0</v>
      </c>
      <c r="K2215" t="str">
        <f>IF(Table1[[#This Row],[disputed]]=0, "no dispute", IF(Table1[[#This Row],[dispute_loss]]=0, "won","lost"))</f>
        <v>no dispute</v>
      </c>
      <c r="L2215" s="1">
        <v>44031</v>
      </c>
      <c r="M2215">
        <v>12</v>
      </c>
      <c r="N2215">
        <v>0</v>
      </c>
    </row>
    <row r="2216" spans="1:14" x14ac:dyDescent="0.3">
      <c r="A2216" t="s">
        <v>11</v>
      </c>
      <c r="B2216" t="s">
        <v>105</v>
      </c>
      <c r="C2216" t="str">
        <f>VLOOKUP(Table1[[#This Row],[customer_ID]],'Company Names'!A:B,2,0)</f>
        <v>Terry - Johns</v>
      </c>
      <c r="D2216">
        <v>8951862221</v>
      </c>
      <c r="E2216" s="1">
        <v>44130</v>
      </c>
      <c r="F2216" s="1">
        <v>44160</v>
      </c>
      <c r="G2216">
        <v>7492</v>
      </c>
      <c r="H2216">
        <v>0</v>
      </c>
      <c r="I2216" t="str">
        <f>IF(Table1[[#This Row],[disputed]]=1,"Yes","No")</f>
        <v>No</v>
      </c>
      <c r="J2216">
        <v>0</v>
      </c>
      <c r="K2216" t="str">
        <f>IF(Table1[[#This Row],[disputed]]=0, "no dispute", IF(Table1[[#This Row],[dispute_loss]]=0, "won","lost"))</f>
        <v>no dispute</v>
      </c>
      <c r="L2216" s="1">
        <v>44160</v>
      </c>
      <c r="M2216">
        <v>30</v>
      </c>
      <c r="N2216">
        <v>0</v>
      </c>
    </row>
    <row r="2217" spans="1:14" x14ac:dyDescent="0.3">
      <c r="A2217" t="s">
        <v>13</v>
      </c>
      <c r="B2217" t="s">
        <v>74</v>
      </c>
      <c r="C2217" t="str">
        <f>VLOOKUP(Table1[[#This Row],[customer_ID]],'Company Names'!A:B,2,0)</f>
        <v>Ankunding - Rempel</v>
      </c>
      <c r="D2217">
        <v>5352209758</v>
      </c>
      <c r="E2217" s="1">
        <v>44433</v>
      </c>
      <c r="F2217" s="1">
        <v>44463</v>
      </c>
      <c r="G2217">
        <v>6057</v>
      </c>
      <c r="H2217">
        <v>1</v>
      </c>
      <c r="I2217" t="str">
        <f>IF(Table1[[#This Row],[disputed]]=1,"Yes","No")</f>
        <v>Yes</v>
      </c>
      <c r="J2217">
        <v>1</v>
      </c>
      <c r="K2217" t="str">
        <f>IF(Table1[[#This Row],[disputed]]=0, "no dispute", IF(Table1[[#This Row],[dispute_loss]]=0, "won","lost"))</f>
        <v>lost</v>
      </c>
      <c r="L2217" s="1">
        <v>44453</v>
      </c>
      <c r="M2217">
        <v>20</v>
      </c>
      <c r="N2217">
        <v>0</v>
      </c>
    </row>
    <row r="2218" spans="1:14" x14ac:dyDescent="0.3">
      <c r="A2218" t="s">
        <v>13</v>
      </c>
      <c r="B2218" t="s">
        <v>51</v>
      </c>
      <c r="C2218" t="str">
        <f>VLOOKUP(Table1[[#This Row],[customer_ID]],'Company Names'!A:B,2,0)</f>
        <v>Kilback Inc</v>
      </c>
      <c r="D2218">
        <v>8965430329</v>
      </c>
      <c r="E2218" s="1">
        <v>43998</v>
      </c>
      <c r="F2218" s="1">
        <v>44028</v>
      </c>
      <c r="G2218">
        <v>6160</v>
      </c>
      <c r="H2218">
        <v>0</v>
      </c>
      <c r="I2218" t="str">
        <f>IF(Table1[[#This Row],[disputed]]=1,"Yes","No")</f>
        <v>No</v>
      </c>
      <c r="J2218">
        <v>0</v>
      </c>
      <c r="K2218" t="str">
        <f>IF(Table1[[#This Row],[disputed]]=0, "no dispute", IF(Table1[[#This Row],[dispute_loss]]=0, "won","lost"))</f>
        <v>no dispute</v>
      </c>
      <c r="L2218" s="1">
        <v>44034</v>
      </c>
      <c r="M2218">
        <v>36</v>
      </c>
      <c r="N2218">
        <v>6</v>
      </c>
    </row>
    <row r="2219" spans="1:14" x14ac:dyDescent="0.3">
      <c r="A2219" t="s">
        <v>17</v>
      </c>
      <c r="B2219" t="s">
        <v>28</v>
      </c>
      <c r="C2219" t="str">
        <f>VLOOKUP(Table1[[#This Row],[customer_ID]],'Company Names'!A:B,2,0)</f>
        <v>Halvorson and Sons</v>
      </c>
      <c r="D2219">
        <v>8969881000</v>
      </c>
      <c r="E2219" s="1">
        <v>44093</v>
      </c>
      <c r="F2219" s="1">
        <v>44123</v>
      </c>
      <c r="G2219">
        <v>9164</v>
      </c>
      <c r="H2219">
        <v>0</v>
      </c>
      <c r="I2219" t="str">
        <f>IF(Table1[[#This Row],[disputed]]=1,"Yes","No")</f>
        <v>No</v>
      </c>
      <c r="J2219">
        <v>0</v>
      </c>
      <c r="K2219" t="str">
        <f>IF(Table1[[#This Row],[disputed]]=0, "no dispute", IF(Table1[[#This Row],[dispute_loss]]=0, "won","lost"))</f>
        <v>no dispute</v>
      </c>
      <c r="L2219" s="1">
        <v>44114</v>
      </c>
      <c r="M2219">
        <v>21</v>
      </c>
      <c r="N2219">
        <v>0</v>
      </c>
    </row>
    <row r="2220" spans="1:14" x14ac:dyDescent="0.3">
      <c r="A2220" t="s">
        <v>11</v>
      </c>
      <c r="B2220" t="s">
        <v>48</v>
      </c>
      <c r="C2220" t="str">
        <f>VLOOKUP(Table1[[#This Row],[customer_ID]],'Company Names'!A:B,2,0)</f>
        <v>Hauck Group</v>
      </c>
      <c r="D2220">
        <v>8973326459</v>
      </c>
      <c r="E2220" s="1">
        <v>44043</v>
      </c>
      <c r="F2220" s="1">
        <v>44073</v>
      </c>
      <c r="G2220">
        <v>5308</v>
      </c>
      <c r="H2220">
        <v>0</v>
      </c>
      <c r="I2220" t="str">
        <f>IF(Table1[[#This Row],[disputed]]=1,"Yes","No")</f>
        <v>No</v>
      </c>
      <c r="J2220">
        <v>0</v>
      </c>
      <c r="K2220" t="str">
        <f>IF(Table1[[#This Row],[disputed]]=0, "no dispute", IF(Table1[[#This Row],[dispute_loss]]=0, "won","lost"))</f>
        <v>no dispute</v>
      </c>
      <c r="L2220" s="1">
        <v>44084</v>
      </c>
      <c r="M2220">
        <v>41</v>
      </c>
      <c r="N2220">
        <v>11</v>
      </c>
    </row>
    <row r="2221" spans="1:14" x14ac:dyDescent="0.3">
      <c r="A2221" t="s">
        <v>22</v>
      </c>
      <c r="B2221" t="s">
        <v>85</v>
      </c>
      <c r="C2221" t="str">
        <f>VLOOKUP(Table1[[#This Row],[customer_ID]],'Company Names'!A:B,2,0)</f>
        <v>Bailey - Ondricka</v>
      </c>
      <c r="D2221">
        <v>8978691415</v>
      </c>
      <c r="E2221" s="1">
        <v>44472</v>
      </c>
      <c r="F2221" s="1">
        <v>44502</v>
      </c>
      <c r="G2221">
        <v>4436</v>
      </c>
      <c r="H2221">
        <v>0</v>
      </c>
      <c r="I2221" t="str">
        <f>IF(Table1[[#This Row],[disputed]]=1,"Yes","No")</f>
        <v>No</v>
      </c>
      <c r="J2221">
        <v>0</v>
      </c>
      <c r="K2221" t="str">
        <f>IF(Table1[[#This Row],[disputed]]=0, "no dispute", IF(Table1[[#This Row],[dispute_loss]]=0, "won","lost"))</f>
        <v>no dispute</v>
      </c>
      <c r="L2221" s="1">
        <v>44497</v>
      </c>
      <c r="M2221">
        <v>25</v>
      </c>
      <c r="N2221">
        <v>0</v>
      </c>
    </row>
    <row r="2222" spans="1:14" x14ac:dyDescent="0.3">
      <c r="A2222" t="s">
        <v>22</v>
      </c>
      <c r="B2222" t="s">
        <v>82</v>
      </c>
      <c r="C2222" t="str">
        <f>VLOOKUP(Table1[[#This Row],[customer_ID]],'Company Names'!A:B,2,0)</f>
        <v>Veum, Erdman and Zieme</v>
      </c>
      <c r="D2222">
        <v>8983088903</v>
      </c>
      <c r="E2222" s="1">
        <v>43938</v>
      </c>
      <c r="F2222" s="1">
        <v>43968</v>
      </c>
      <c r="G2222">
        <v>4617</v>
      </c>
      <c r="H2222">
        <v>0</v>
      </c>
      <c r="I2222" t="str">
        <f>IF(Table1[[#This Row],[disputed]]=1,"Yes","No")</f>
        <v>No</v>
      </c>
      <c r="J2222">
        <v>0</v>
      </c>
      <c r="K2222" t="str">
        <f>IF(Table1[[#This Row],[disputed]]=0, "no dispute", IF(Table1[[#This Row],[dispute_loss]]=0, "won","lost"))</f>
        <v>no dispute</v>
      </c>
      <c r="L2222" s="1">
        <v>43965</v>
      </c>
      <c r="M2222">
        <v>27</v>
      </c>
      <c r="N2222">
        <v>0</v>
      </c>
    </row>
    <row r="2223" spans="1:14" x14ac:dyDescent="0.3">
      <c r="A2223" t="s">
        <v>22</v>
      </c>
      <c r="B2223" t="s">
        <v>99</v>
      </c>
      <c r="C2223" t="str">
        <f>VLOOKUP(Table1[[#This Row],[customer_ID]],'Company Names'!A:B,2,0)</f>
        <v>Durgan - Hamill</v>
      </c>
      <c r="D2223">
        <v>8984387474</v>
      </c>
      <c r="E2223" s="1">
        <v>44009</v>
      </c>
      <c r="F2223" s="1">
        <v>44039</v>
      </c>
      <c r="G2223">
        <v>5640</v>
      </c>
      <c r="H2223">
        <v>0</v>
      </c>
      <c r="I2223" t="str">
        <f>IF(Table1[[#This Row],[disputed]]=1,"Yes","No")</f>
        <v>No</v>
      </c>
      <c r="J2223">
        <v>0</v>
      </c>
      <c r="K2223" t="str">
        <f>IF(Table1[[#This Row],[disputed]]=0, "no dispute", IF(Table1[[#This Row],[dispute_loss]]=0, "won","lost"))</f>
        <v>no dispute</v>
      </c>
      <c r="L2223" s="1">
        <v>44033</v>
      </c>
      <c r="M2223">
        <v>24</v>
      </c>
      <c r="N2223">
        <v>0</v>
      </c>
    </row>
    <row r="2224" spans="1:14" x14ac:dyDescent="0.3">
      <c r="A2224" t="s">
        <v>22</v>
      </c>
      <c r="B2224" t="s">
        <v>53</v>
      </c>
      <c r="C2224" t="str">
        <f>VLOOKUP(Table1[[#This Row],[customer_ID]],'Company Names'!A:B,2,0)</f>
        <v>Balistreri - Barrows</v>
      </c>
      <c r="D2224">
        <v>8996690503</v>
      </c>
      <c r="E2224" s="1">
        <v>44092</v>
      </c>
      <c r="F2224" s="1">
        <v>44122</v>
      </c>
      <c r="G2224">
        <v>6132</v>
      </c>
      <c r="H2224">
        <v>1</v>
      </c>
      <c r="I2224" t="str">
        <f>IF(Table1[[#This Row],[disputed]]=1,"Yes","No")</f>
        <v>Yes</v>
      </c>
      <c r="J2224">
        <v>0</v>
      </c>
      <c r="K2224" t="str">
        <f>IF(Table1[[#This Row],[disputed]]=0, "no dispute", IF(Table1[[#This Row],[dispute_loss]]=0, "won","lost"))</f>
        <v>won</v>
      </c>
      <c r="L2224" s="1">
        <v>44129</v>
      </c>
      <c r="M2224">
        <v>37</v>
      </c>
      <c r="N2224">
        <v>7</v>
      </c>
    </row>
    <row r="2225" spans="1:14" x14ac:dyDescent="0.3">
      <c r="A2225" t="s">
        <v>13</v>
      </c>
      <c r="B2225" t="s">
        <v>75</v>
      </c>
      <c r="C2225" t="str">
        <f>VLOOKUP(Table1[[#This Row],[customer_ID]],'Company Names'!A:B,2,0)</f>
        <v>Metz, Gottlieb and Effertz</v>
      </c>
      <c r="D2225">
        <v>8455537995</v>
      </c>
      <c r="E2225" s="1">
        <v>44441</v>
      </c>
      <c r="F2225" s="1">
        <v>44471</v>
      </c>
      <c r="G2225">
        <v>4724</v>
      </c>
      <c r="H2225">
        <v>1</v>
      </c>
      <c r="I2225" t="str">
        <f>IF(Table1[[#This Row],[disputed]]=1,"Yes","No")</f>
        <v>Yes</v>
      </c>
      <c r="J2225">
        <v>0</v>
      </c>
      <c r="K2225" t="str">
        <f>IF(Table1[[#This Row],[disputed]]=0, "no dispute", IF(Table1[[#This Row],[dispute_loss]]=0, "won","lost"))</f>
        <v>won</v>
      </c>
      <c r="L2225" s="1">
        <v>44467</v>
      </c>
      <c r="M2225">
        <v>26</v>
      </c>
      <c r="N2225">
        <v>0</v>
      </c>
    </row>
    <row r="2226" spans="1:14" x14ac:dyDescent="0.3">
      <c r="A2226" t="s">
        <v>22</v>
      </c>
      <c r="B2226" t="s">
        <v>88</v>
      </c>
      <c r="C2226" t="str">
        <f>VLOOKUP(Table1[[#This Row],[customer_ID]],'Company Names'!A:B,2,0)</f>
        <v>Rohan - Carroll</v>
      </c>
      <c r="D2226">
        <v>9010084863</v>
      </c>
      <c r="E2226" s="1">
        <v>44513</v>
      </c>
      <c r="F2226" s="1">
        <v>44543</v>
      </c>
      <c r="G2226">
        <v>5822</v>
      </c>
      <c r="H2226">
        <v>0</v>
      </c>
      <c r="I2226" t="str">
        <f>IF(Table1[[#This Row],[disputed]]=1,"Yes","No")</f>
        <v>No</v>
      </c>
      <c r="J2226">
        <v>0</v>
      </c>
      <c r="K2226" t="str">
        <f>IF(Table1[[#This Row],[disputed]]=0, "no dispute", IF(Table1[[#This Row],[dispute_loss]]=0, "won","lost"))</f>
        <v>no dispute</v>
      </c>
      <c r="L2226" s="1">
        <v>44542</v>
      </c>
      <c r="M2226">
        <v>29</v>
      </c>
      <c r="N2226">
        <v>0</v>
      </c>
    </row>
    <row r="2227" spans="1:14" x14ac:dyDescent="0.3">
      <c r="A2227" t="s">
        <v>11</v>
      </c>
      <c r="B2227" t="s">
        <v>87</v>
      </c>
      <c r="C2227" t="str">
        <f>VLOOKUP(Table1[[#This Row],[customer_ID]],'Company Names'!A:B,2,0)</f>
        <v>Steuber Inc</v>
      </c>
      <c r="D2227">
        <v>9010843366</v>
      </c>
      <c r="E2227" s="1">
        <v>43846</v>
      </c>
      <c r="F2227" s="1">
        <v>43876</v>
      </c>
      <c r="G2227">
        <v>4925</v>
      </c>
      <c r="H2227">
        <v>0</v>
      </c>
      <c r="I2227" t="str">
        <f>IF(Table1[[#This Row],[disputed]]=1,"Yes","No")</f>
        <v>No</v>
      </c>
      <c r="J2227">
        <v>0</v>
      </c>
      <c r="K2227" t="str">
        <f>IF(Table1[[#This Row],[disputed]]=0, "no dispute", IF(Table1[[#This Row],[dispute_loss]]=0, "won","lost"))</f>
        <v>no dispute</v>
      </c>
      <c r="L2227" s="1">
        <v>43869</v>
      </c>
      <c r="M2227">
        <v>23</v>
      </c>
      <c r="N2227">
        <v>0</v>
      </c>
    </row>
    <row r="2228" spans="1:14" x14ac:dyDescent="0.3">
      <c r="A2228" t="s">
        <v>22</v>
      </c>
      <c r="B2228" t="s">
        <v>88</v>
      </c>
      <c r="C2228" t="str">
        <f>VLOOKUP(Table1[[#This Row],[customer_ID]],'Company Names'!A:B,2,0)</f>
        <v>Rohan - Carroll</v>
      </c>
      <c r="D2228">
        <v>9012691752</v>
      </c>
      <c r="E2228" s="1">
        <v>44397</v>
      </c>
      <c r="F2228" s="1">
        <v>44427</v>
      </c>
      <c r="G2228">
        <v>3855</v>
      </c>
      <c r="H2228">
        <v>0</v>
      </c>
      <c r="I2228" t="str">
        <f>IF(Table1[[#This Row],[disputed]]=1,"Yes","No")</f>
        <v>No</v>
      </c>
      <c r="J2228">
        <v>0</v>
      </c>
      <c r="K2228" t="str">
        <f>IF(Table1[[#This Row],[disputed]]=0, "no dispute", IF(Table1[[#This Row],[dispute_loss]]=0, "won","lost"))</f>
        <v>no dispute</v>
      </c>
      <c r="L2228" s="1">
        <v>44423</v>
      </c>
      <c r="M2228">
        <v>26</v>
      </c>
      <c r="N2228">
        <v>0</v>
      </c>
    </row>
    <row r="2229" spans="1:14" x14ac:dyDescent="0.3">
      <c r="A2229" t="s">
        <v>11</v>
      </c>
      <c r="B2229" t="s">
        <v>57</v>
      </c>
      <c r="C2229" t="str">
        <f>VLOOKUP(Table1[[#This Row],[customer_ID]],'Company Names'!A:B,2,0)</f>
        <v>Koch LLC</v>
      </c>
      <c r="D2229">
        <v>9012800022</v>
      </c>
      <c r="E2229" s="1">
        <v>44399</v>
      </c>
      <c r="F2229" s="1">
        <v>44429</v>
      </c>
      <c r="G2229">
        <v>3342</v>
      </c>
      <c r="H2229">
        <v>1</v>
      </c>
      <c r="I2229" t="str">
        <f>IF(Table1[[#This Row],[disputed]]=1,"Yes","No")</f>
        <v>Yes</v>
      </c>
      <c r="J2229">
        <v>0</v>
      </c>
      <c r="K2229" t="str">
        <f>IF(Table1[[#This Row],[disputed]]=0, "no dispute", IF(Table1[[#This Row],[dispute_loss]]=0, "won","lost"))</f>
        <v>won</v>
      </c>
      <c r="L2229" s="1">
        <v>44437</v>
      </c>
      <c r="M2229">
        <v>38</v>
      </c>
      <c r="N2229">
        <v>8</v>
      </c>
    </row>
    <row r="2230" spans="1:14" x14ac:dyDescent="0.3">
      <c r="A2230" t="s">
        <v>20</v>
      </c>
      <c r="B2230" t="s">
        <v>80</v>
      </c>
      <c r="C2230" t="str">
        <f>VLOOKUP(Table1[[#This Row],[customer_ID]],'Company Names'!A:B,2,0)</f>
        <v>Larkin and Sons</v>
      </c>
      <c r="D2230">
        <v>9013501866</v>
      </c>
      <c r="E2230" s="1">
        <v>44035</v>
      </c>
      <c r="F2230" s="1">
        <v>44065</v>
      </c>
      <c r="G2230">
        <v>5882</v>
      </c>
      <c r="H2230">
        <v>0</v>
      </c>
      <c r="I2230" t="str">
        <f>IF(Table1[[#This Row],[disputed]]=1,"Yes","No")</f>
        <v>No</v>
      </c>
      <c r="J2230">
        <v>0</v>
      </c>
      <c r="K2230" t="str">
        <f>IF(Table1[[#This Row],[disputed]]=0, "no dispute", IF(Table1[[#This Row],[dispute_loss]]=0, "won","lost"))</f>
        <v>no dispute</v>
      </c>
      <c r="L2230" s="1">
        <v>44056</v>
      </c>
      <c r="M2230">
        <v>21</v>
      </c>
      <c r="N2230">
        <v>0</v>
      </c>
    </row>
    <row r="2231" spans="1:14" x14ac:dyDescent="0.3">
      <c r="A2231" t="s">
        <v>11</v>
      </c>
      <c r="B2231" t="s">
        <v>61</v>
      </c>
      <c r="C2231" t="str">
        <f>VLOOKUP(Table1[[#This Row],[customer_ID]],'Company Names'!A:B,2,0)</f>
        <v>Block and Sons</v>
      </c>
      <c r="D2231">
        <v>9016415003</v>
      </c>
      <c r="E2231" s="1">
        <v>44479</v>
      </c>
      <c r="F2231" s="1">
        <v>44509</v>
      </c>
      <c r="G2231">
        <v>4192</v>
      </c>
      <c r="H2231">
        <v>0</v>
      </c>
      <c r="I2231" t="str">
        <f>IF(Table1[[#This Row],[disputed]]=1,"Yes","No")</f>
        <v>No</v>
      </c>
      <c r="J2231">
        <v>0</v>
      </c>
      <c r="K2231" t="str">
        <f>IF(Table1[[#This Row],[disputed]]=0, "no dispute", IF(Table1[[#This Row],[dispute_loss]]=0, "won","lost"))</f>
        <v>no dispute</v>
      </c>
      <c r="L2231" s="1">
        <v>44503</v>
      </c>
      <c r="M2231">
        <v>24</v>
      </c>
      <c r="N2231">
        <v>0</v>
      </c>
    </row>
    <row r="2232" spans="1:14" x14ac:dyDescent="0.3">
      <c r="A2232" t="s">
        <v>11</v>
      </c>
      <c r="B2232" t="s">
        <v>79</v>
      </c>
      <c r="C2232" t="str">
        <f>VLOOKUP(Table1[[#This Row],[customer_ID]],'Company Names'!A:B,2,0)</f>
        <v>Sauer - Parisian</v>
      </c>
      <c r="D2232">
        <v>9018028314</v>
      </c>
      <c r="E2232" s="1">
        <v>44352</v>
      </c>
      <c r="F2232" s="1">
        <v>44382</v>
      </c>
      <c r="G2232">
        <v>5733</v>
      </c>
      <c r="H2232">
        <v>0</v>
      </c>
      <c r="I2232" t="str">
        <f>IF(Table1[[#This Row],[disputed]]=1,"Yes","No")</f>
        <v>No</v>
      </c>
      <c r="J2232">
        <v>0</v>
      </c>
      <c r="K2232" t="str">
        <f>IF(Table1[[#This Row],[disputed]]=0, "no dispute", IF(Table1[[#This Row],[dispute_loss]]=0, "won","lost"))</f>
        <v>no dispute</v>
      </c>
      <c r="L2232" s="1">
        <v>44367</v>
      </c>
      <c r="M2232">
        <v>15</v>
      </c>
      <c r="N2232">
        <v>0</v>
      </c>
    </row>
    <row r="2233" spans="1:14" x14ac:dyDescent="0.3">
      <c r="A2233" t="s">
        <v>13</v>
      </c>
      <c r="B2233" t="s">
        <v>71</v>
      </c>
      <c r="C2233" t="str">
        <f>VLOOKUP(Table1[[#This Row],[customer_ID]],'Company Names'!A:B,2,0)</f>
        <v>Murphy Inc</v>
      </c>
      <c r="D2233">
        <v>6109735891</v>
      </c>
      <c r="E2233" s="1">
        <v>44442</v>
      </c>
      <c r="F2233" s="1">
        <v>44472</v>
      </c>
      <c r="G2233">
        <v>9027</v>
      </c>
      <c r="H2233">
        <v>1</v>
      </c>
      <c r="I2233" t="str">
        <f>IF(Table1[[#This Row],[disputed]]=1,"Yes","No")</f>
        <v>Yes</v>
      </c>
      <c r="J2233">
        <v>0</v>
      </c>
      <c r="K2233" t="str">
        <f>IF(Table1[[#This Row],[disputed]]=0, "no dispute", IF(Table1[[#This Row],[dispute_loss]]=0, "won","lost"))</f>
        <v>won</v>
      </c>
      <c r="L2233" s="1">
        <v>44460</v>
      </c>
      <c r="M2233">
        <v>18</v>
      </c>
      <c r="N2233">
        <v>0</v>
      </c>
    </row>
    <row r="2234" spans="1:14" x14ac:dyDescent="0.3">
      <c r="A2234" t="s">
        <v>13</v>
      </c>
      <c r="B2234" t="s">
        <v>27</v>
      </c>
      <c r="C2234" t="str">
        <f>VLOOKUP(Table1[[#This Row],[customer_ID]],'Company Names'!A:B,2,0)</f>
        <v>Ryan Inc</v>
      </c>
      <c r="D2234">
        <v>9027165795</v>
      </c>
      <c r="E2234" s="1">
        <v>44407</v>
      </c>
      <c r="F2234" s="1">
        <v>44437</v>
      </c>
      <c r="G2234">
        <v>6815</v>
      </c>
      <c r="H2234">
        <v>0</v>
      </c>
      <c r="I2234" t="str">
        <f>IF(Table1[[#This Row],[disputed]]=1,"Yes","No")</f>
        <v>No</v>
      </c>
      <c r="J2234">
        <v>0</v>
      </c>
      <c r="K2234" t="str">
        <f>IF(Table1[[#This Row],[disputed]]=0, "no dispute", IF(Table1[[#This Row],[dispute_loss]]=0, "won","lost"))</f>
        <v>no dispute</v>
      </c>
      <c r="L2234" s="1">
        <v>44414</v>
      </c>
      <c r="M2234">
        <v>7</v>
      </c>
      <c r="N2234">
        <v>0</v>
      </c>
    </row>
    <row r="2235" spans="1:14" x14ac:dyDescent="0.3">
      <c r="A2235" t="s">
        <v>13</v>
      </c>
      <c r="B2235" t="s">
        <v>92</v>
      </c>
      <c r="C2235" t="str">
        <f>VLOOKUP(Table1[[#This Row],[customer_ID]],'Company Names'!A:B,2,0)</f>
        <v>Mueller and Sons</v>
      </c>
      <c r="D2235">
        <v>9028881795</v>
      </c>
      <c r="E2235" s="1">
        <v>44199</v>
      </c>
      <c r="F2235" s="1">
        <v>44229</v>
      </c>
      <c r="G2235">
        <v>6766</v>
      </c>
      <c r="H2235">
        <v>0</v>
      </c>
      <c r="I2235" t="str">
        <f>IF(Table1[[#This Row],[disputed]]=1,"Yes","No")</f>
        <v>No</v>
      </c>
      <c r="J2235">
        <v>0</v>
      </c>
      <c r="K2235" t="str">
        <f>IF(Table1[[#This Row],[disputed]]=0, "no dispute", IF(Table1[[#This Row],[dispute_loss]]=0, "won","lost"))</f>
        <v>no dispute</v>
      </c>
      <c r="L2235" s="1">
        <v>44228</v>
      </c>
      <c r="M2235">
        <v>29</v>
      </c>
      <c r="N2235">
        <v>0</v>
      </c>
    </row>
    <row r="2236" spans="1:14" x14ac:dyDescent="0.3">
      <c r="A2236" t="s">
        <v>11</v>
      </c>
      <c r="B2236" t="s">
        <v>31</v>
      </c>
      <c r="C2236" t="str">
        <f>VLOOKUP(Table1[[#This Row],[customer_ID]],'Company Names'!A:B,2,0)</f>
        <v>McGlynn, Rutherford and Schiller</v>
      </c>
      <c r="D2236">
        <v>9037173247</v>
      </c>
      <c r="E2236" s="1">
        <v>44469</v>
      </c>
      <c r="F2236" s="1">
        <v>44499</v>
      </c>
      <c r="G2236">
        <v>6682</v>
      </c>
      <c r="H2236">
        <v>0</v>
      </c>
      <c r="I2236" t="str">
        <f>IF(Table1[[#This Row],[disputed]]=1,"Yes","No")</f>
        <v>No</v>
      </c>
      <c r="J2236">
        <v>0</v>
      </c>
      <c r="K2236" t="str">
        <f>IF(Table1[[#This Row],[disputed]]=0, "no dispute", IF(Table1[[#This Row],[dispute_loss]]=0, "won","lost"))</f>
        <v>no dispute</v>
      </c>
      <c r="L2236" s="1">
        <v>44470</v>
      </c>
      <c r="M2236">
        <v>1</v>
      </c>
      <c r="N2236">
        <v>0</v>
      </c>
    </row>
    <row r="2237" spans="1:14" x14ac:dyDescent="0.3">
      <c r="A2237" t="s">
        <v>17</v>
      </c>
      <c r="B2237" t="s">
        <v>42</v>
      </c>
      <c r="C2237" t="str">
        <f>VLOOKUP(Table1[[#This Row],[customer_ID]],'Company Names'!A:B,2,0)</f>
        <v>Ortiz - Schiller</v>
      </c>
      <c r="D2237">
        <v>9037530272</v>
      </c>
      <c r="E2237" s="1">
        <v>44329</v>
      </c>
      <c r="F2237" s="1">
        <v>44359</v>
      </c>
      <c r="G2237">
        <v>3184</v>
      </c>
      <c r="H2237">
        <v>0</v>
      </c>
      <c r="I2237" t="str">
        <f>IF(Table1[[#This Row],[disputed]]=1,"Yes","No")</f>
        <v>No</v>
      </c>
      <c r="J2237">
        <v>0</v>
      </c>
      <c r="K2237" t="str">
        <f>IF(Table1[[#This Row],[disputed]]=0, "no dispute", IF(Table1[[#This Row],[dispute_loss]]=0, "won","lost"))</f>
        <v>no dispute</v>
      </c>
      <c r="L2237" s="1">
        <v>44352</v>
      </c>
      <c r="M2237">
        <v>23</v>
      </c>
      <c r="N2237">
        <v>0</v>
      </c>
    </row>
    <row r="2238" spans="1:14" x14ac:dyDescent="0.3">
      <c r="A2238" t="s">
        <v>11</v>
      </c>
      <c r="B2238" t="s">
        <v>38</v>
      </c>
      <c r="C2238" t="str">
        <f>VLOOKUP(Table1[[#This Row],[customer_ID]],'Company Names'!A:B,2,0)</f>
        <v>Willms, Yundt and Smitham</v>
      </c>
      <c r="D2238">
        <v>9039192109</v>
      </c>
      <c r="E2238" s="1">
        <v>43993</v>
      </c>
      <c r="F2238" s="1">
        <v>44023</v>
      </c>
      <c r="G2238">
        <v>2718</v>
      </c>
      <c r="H2238">
        <v>0</v>
      </c>
      <c r="I2238" t="str">
        <f>IF(Table1[[#This Row],[disputed]]=1,"Yes","No")</f>
        <v>No</v>
      </c>
      <c r="J2238">
        <v>0</v>
      </c>
      <c r="K2238" t="str">
        <f>IF(Table1[[#This Row],[disputed]]=0, "no dispute", IF(Table1[[#This Row],[dispute_loss]]=0, "won","lost"))</f>
        <v>no dispute</v>
      </c>
      <c r="L2238" s="1">
        <v>44023</v>
      </c>
      <c r="M2238">
        <v>30</v>
      </c>
      <c r="N2238">
        <v>0</v>
      </c>
    </row>
    <row r="2239" spans="1:14" x14ac:dyDescent="0.3">
      <c r="A2239" t="s">
        <v>13</v>
      </c>
      <c r="B2239" t="s">
        <v>71</v>
      </c>
      <c r="C2239" t="str">
        <f>VLOOKUP(Table1[[#This Row],[customer_ID]],'Company Names'!A:B,2,0)</f>
        <v>Murphy Inc</v>
      </c>
      <c r="D2239">
        <v>9042158941</v>
      </c>
      <c r="E2239" s="1">
        <v>44073</v>
      </c>
      <c r="F2239" s="1">
        <v>44103</v>
      </c>
      <c r="G2239">
        <v>7559</v>
      </c>
      <c r="H2239">
        <v>0</v>
      </c>
      <c r="I2239" t="str">
        <f>IF(Table1[[#This Row],[disputed]]=1,"Yes","No")</f>
        <v>No</v>
      </c>
      <c r="J2239">
        <v>0</v>
      </c>
      <c r="K2239" t="str">
        <f>IF(Table1[[#This Row],[disputed]]=0, "no dispute", IF(Table1[[#This Row],[dispute_loss]]=0, "won","lost"))</f>
        <v>no dispute</v>
      </c>
      <c r="L2239" s="1">
        <v>44080</v>
      </c>
      <c r="M2239">
        <v>7</v>
      </c>
      <c r="N2239">
        <v>0</v>
      </c>
    </row>
    <row r="2240" spans="1:14" x14ac:dyDescent="0.3">
      <c r="A2240" t="s">
        <v>11</v>
      </c>
      <c r="B2240" t="s">
        <v>61</v>
      </c>
      <c r="C2240" t="str">
        <f>VLOOKUP(Table1[[#This Row],[customer_ID]],'Company Names'!A:B,2,0)</f>
        <v>Block and Sons</v>
      </c>
      <c r="D2240">
        <v>9046073849</v>
      </c>
      <c r="E2240" s="1">
        <v>43928</v>
      </c>
      <c r="F2240" s="1">
        <v>43958</v>
      </c>
      <c r="G2240">
        <v>8431</v>
      </c>
      <c r="H2240">
        <v>0</v>
      </c>
      <c r="I2240" t="str">
        <f>IF(Table1[[#This Row],[disputed]]=1,"Yes","No")</f>
        <v>No</v>
      </c>
      <c r="J2240">
        <v>0</v>
      </c>
      <c r="K2240" t="str">
        <f>IF(Table1[[#This Row],[disputed]]=0, "no dispute", IF(Table1[[#This Row],[dispute_loss]]=0, "won","lost"))</f>
        <v>no dispute</v>
      </c>
      <c r="L2240" s="1">
        <v>43967</v>
      </c>
      <c r="M2240">
        <v>39</v>
      </c>
      <c r="N2240">
        <v>9</v>
      </c>
    </row>
    <row r="2241" spans="1:14" x14ac:dyDescent="0.3">
      <c r="A2241" t="s">
        <v>11</v>
      </c>
      <c r="B2241" t="s">
        <v>91</v>
      </c>
      <c r="C2241" t="str">
        <f>VLOOKUP(Table1[[#This Row],[customer_ID]],'Company Names'!A:B,2,0)</f>
        <v>Boyle Group</v>
      </c>
      <c r="D2241">
        <v>9052269765</v>
      </c>
      <c r="E2241" s="1">
        <v>44122</v>
      </c>
      <c r="F2241" s="1">
        <v>44152</v>
      </c>
      <c r="G2241">
        <v>9861</v>
      </c>
      <c r="H2241">
        <v>0</v>
      </c>
      <c r="I2241" t="str">
        <f>IF(Table1[[#This Row],[disputed]]=1,"Yes","No")</f>
        <v>No</v>
      </c>
      <c r="J2241">
        <v>0</v>
      </c>
      <c r="K2241" t="str">
        <f>IF(Table1[[#This Row],[disputed]]=0, "no dispute", IF(Table1[[#This Row],[dispute_loss]]=0, "won","lost"))</f>
        <v>no dispute</v>
      </c>
      <c r="L2241" s="1">
        <v>44142</v>
      </c>
      <c r="M2241">
        <v>20</v>
      </c>
      <c r="N2241">
        <v>0</v>
      </c>
    </row>
    <row r="2242" spans="1:14" x14ac:dyDescent="0.3">
      <c r="A2242" t="s">
        <v>22</v>
      </c>
      <c r="B2242" t="s">
        <v>78</v>
      </c>
      <c r="C2242" t="str">
        <f>VLOOKUP(Table1[[#This Row],[customer_ID]],'Company Names'!A:B,2,0)</f>
        <v>Muller, Gaylord and Pollich</v>
      </c>
      <c r="D2242">
        <v>9054937897</v>
      </c>
      <c r="E2242" s="1">
        <v>43934</v>
      </c>
      <c r="F2242" s="1">
        <v>43964</v>
      </c>
      <c r="G2242">
        <v>6149</v>
      </c>
      <c r="H2242">
        <v>0</v>
      </c>
      <c r="I2242" t="str">
        <f>IF(Table1[[#This Row],[disputed]]=1,"Yes","No")</f>
        <v>No</v>
      </c>
      <c r="J2242">
        <v>0</v>
      </c>
      <c r="K2242" t="str">
        <f>IF(Table1[[#This Row],[disputed]]=0, "no dispute", IF(Table1[[#This Row],[dispute_loss]]=0, "won","lost"))</f>
        <v>no dispute</v>
      </c>
      <c r="L2242" s="1">
        <v>43960</v>
      </c>
      <c r="M2242">
        <v>26</v>
      </c>
      <c r="N2242">
        <v>0</v>
      </c>
    </row>
    <row r="2243" spans="1:14" x14ac:dyDescent="0.3">
      <c r="A2243" t="s">
        <v>11</v>
      </c>
      <c r="B2243" t="s">
        <v>39</v>
      </c>
      <c r="C2243" t="str">
        <f>VLOOKUP(Table1[[#This Row],[customer_ID]],'Company Names'!A:B,2,0)</f>
        <v>Schmitt Inc</v>
      </c>
      <c r="D2243">
        <v>9057872088</v>
      </c>
      <c r="E2243" s="1">
        <v>44233</v>
      </c>
      <c r="F2243" s="1">
        <v>44263</v>
      </c>
      <c r="G2243">
        <v>8093</v>
      </c>
      <c r="H2243">
        <v>0</v>
      </c>
      <c r="I2243" t="str">
        <f>IF(Table1[[#This Row],[disputed]]=1,"Yes","No")</f>
        <v>No</v>
      </c>
      <c r="J2243">
        <v>0</v>
      </c>
      <c r="K2243" t="str">
        <f>IF(Table1[[#This Row],[disputed]]=0, "no dispute", IF(Table1[[#This Row],[dispute_loss]]=0, "won","lost"))</f>
        <v>no dispute</v>
      </c>
      <c r="L2243" s="1">
        <v>44259</v>
      </c>
      <c r="M2243">
        <v>26</v>
      </c>
      <c r="N2243">
        <v>0</v>
      </c>
    </row>
    <row r="2244" spans="1:14" x14ac:dyDescent="0.3">
      <c r="A2244" t="s">
        <v>22</v>
      </c>
      <c r="B2244" t="s">
        <v>103</v>
      </c>
      <c r="C2244" t="str">
        <f>VLOOKUP(Table1[[#This Row],[customer_ID]],'Company Names'!A:B,2,0)</f>
        <v>Bernier - Mueller</v>
      </c>
      <c r="D2244">
        <v>9061983609</v>
      </c>
      <c r="E2244" s="1">
        <v>44349</v>
      </c>
      <c r="F2244" s="1">
        <v>44379</v>
      </c>
      <c r="G2244">
        <v>6786</v>
      </c>
      <c r="H2244">
        <v>0</v>
      </c>
      <c r="I2244" t="str">
        <f>IF(Table1[[#This Row],[disputed]]=1,"Yes","No")</f>
        <v>No</v>
      </c>
      <c r="J2244">
        <v>0</v>
      </c>
      <c r="K2244" t="str">
        <f>IF(Table1[[#This Row],[disputed]]=0, "no dispute", IF(Table1[[#This Row],[dispute_loss]]=0, "won","lost"))</f>
        <v>no dispute</v>
      </c>
      <c r="L2244" s="1">
        <v>44375</v>
      </c>
      <c r="M2244">
        <v>26</v>
      </c>
      <c r="N2244">
        <v>0</v>
      </c>
    </row>
    <row r="2245" spans="1:14" x14ac:dyDescent="0.3">
      <c r="A2245" t="s">
        <v>20</v>
      </c>
      <c r="B2245" t="s">
        <v>69</v>
      </c>
      <c r="C2245" t="str">
        <f>VLOOKUP(Table1[[#This Row],[customer_ID]],'Company Names'!A:B,2,0)</f>
        <v>Kulas, Mante and Reichert</v>
      </c>
      <c r="D2245">
        <v>9065240153</v>
      </c>
      <c r="E2245" s="1">
        <v>43941</v>
      </c>
      <c r="F2245" s="1">
        <v>43971</v>
      </c>
      <c r="G2245">
        <v>5494</v>
      </c>
      <c r="H2245">
        <v>0</v>
      </c>
      <c r="I2245" t="str">
        <f>IF(Table1[[#This Row],[disputed]]=1,"Yes","No")</f>
        <v>No</v>
      </c>
      <c r="J2245">
        <v>0</v>
      </c>
      <c r="K2245" t="str">
        <f>IF(Table1[[#This Row],[disputed]]=0, "no dispute", IF(Table1[[#This Row],[dispute_loss]]=0, "won","lost"))</f>
        <v>no dispute</v>
      </c>
      <c r="L2245" s="1">
        <v>43968</v>
      </c>
      <c r="M2245">
        <v>27</v>
      </c>
      <c r="N2245">
        <v>0</v>
      </c>
    </row>
    <row r="2246" spans="1:14" x14ac:dyDescent="0.3">
      <c r="A2246" t="s">
        <v>20</v>
      </c>
      <c r="B2246" t="s">
        <v>25</v>
      </c>
      <c r="C2246" t="str">
        <f>VLOOKUP(Table1[[#This Row],[customer_ID]],'Company Names'!A:B,2,0)</f>
        <v>Homenick - Tromp</v>
      </c>
      <c r="D2246">
        <v>9069342751</v>
      </c>
      <c r="E2246" s="1">
        <v>44071</v>
      </c>
      <c r="F2246" s="1">
        <v>44101</v>
      </c>
      <c r="G2246">
        <v>6955</v>
      </c>
      <c r="H2246">
        <v>0</v>
      </c>
      <c r="I2246" t="str">
        <f>IF(Table1[[#This Row],[disputed]]=1,"Yes","No")</f>
        <v>No</v>
      </c>
      <c r="J2246">
        <v>0</v>
      </c>
      <c r="K2246" t="str">
        <f>IF(Table1[[#This Row],[disputed]]=0, "no dispute", IF(Table1[[#This Row],[dispute_loss]]=0, "won","lost"))</f>
        <v>no dispute</v>
      </c>
      <c r="L2246" s="1">
        <v>44097</v>
      </c>
      <c r="M2246">
        <v>26</v>
      </c>
      <c r="N2246">
        <v>0</v>
      </c>
    </row>
    <row r="2247" spans="1:14" x14ac:dyDescent="0.3">
      <c r="A2247" t="s">
        <v>13</v>
      </c>
      <c r="B2247" t="s">
        <v>62</v>
      </c>
      <c r="C2247" t="str">
        <f>VLOOKUP(Table1[[#This Row],[customer_ID]],'Company Names'!A:B,2,0)</f>
        <v>Bosco, Gutkowski and Strosin</v>
      </c>
      <c r="D2247">
        <v>806089606</v>
      </c>
      <c r="E2247" s="1">
        <v>44451</v>
      </c>
      <c r="F2247" s="1">
        <v>44481</v>
      </c>
      <c r="G2247">
        <v>7618</v>
      </c>
      <c r="H2247">
        <v>1</v>
      </c>
      <c r="I2247" t="str">
        <f>IF(Table1[[#This Row],[disputed]]=1,"Yes","No")</f>
        <v>Yes</v>
      </c>
      <c r="J2247">
        <v>1</v>
      </c>
      <c r="K2247" t="str">
        <f>IF(Table1[[#This Row],[disputed]]=0, "no dispute", IF(Table1[[#This Row],[dispute_loss]]=0, "won","lost"))</f>
        <v>lost</v>
      </c>
      <c r="L2247" s="1">
        <v>44474</v>
      </c>
      <c r="M2247">
        <v>23</v>
      </c>
      <c r="N2247">
        <v>0</v>
      </c>
    </row>
    <row r="2248" spans="1:14" x14ac:dyDescent="0.3">
      <c r="A2248" t="s">
        <v>11</v>
      </c>
      <c r="B2248" t="s">
        <v>91</v>
      </c>
      <c r="C2248" t="str">
        <f>VLOOKUP(Table1[[#This Row],[customer_ID]],'Company Names'!A:B,2,0)</f>
        <v>Boyle Group</v>
      </c>
      <c r="D2248">
        <v>9073174131</v>
      </c>
      <c r="E2248" s="1">
        <v>44236</v>
      </c>
      <c r="F2248" s="1">
        <v>44266</v>
      </c>
      <c r="G2248">
        <v>9297</v>
      </c>
      <c r="H2248">
        <v>0</v>
      </c>
      <c r="I2248" t="str">
        <f>IF(Table1[[#This Row],[disputed]]=1,"Yes","No")</f>
        <v>No</v>
      </c>
      <c r="J2248">
        <v>0</v>
      </c>
      <c r="K2248" t="str">
        <f>IF(Table1[[#This Row],[disputed]]=0, "no dispute", IF(Table1[[#This Row],[dispute_loss]]=0, "won","lost"))</f>
        <v>no dispute</v>
      </c>
      <c r="L2248" s="1">
        <v>44246</v>
      </c>
      <c r="M2248">
        <v>10</v>
      </c>
      <c r="N2248">
        <v>0</v>
      </c>
    </row>
    <row r="2249" spans="1:14" x14ac:dyDescent="0.3">
      <c r="A2249" t="s">
        <v>22</v>
      </c>
      <c r="B2249" t="s">
        <v>82</v>
      </c>
      <c r="C2249" t="str">
        <f>VLOOKUP(Table1[[#This Row],[customer_ID]],'Company Names'!A:B,2,0)</f>
        <v>Veum, Erdman and Zieme</v>
      </c>
      <c r="D2249">
        <v>9077886672</v>
      </c>
      <c r="E2249" s="1">
        <v>44080</v>
      </c>
      <c r="F2249" s="1">
        <v>44110</v>
      </c>
      <c r="G2249">
        <v>3023</v>
      </c>
      <c r="H2249">
        <v>0</v>
      </c>
      <c r="I2249" t="str">
        <f>IF(Table1[[#This Row],[disputed]]=1,"Yes","No")</f>
        <v>No</v>
      </c>
      <c r="J2249">
        <v>0</v>
      </c>
      <c r="K2249" t="str">
        <f>IF(Table1[[#This Row],[disputed]]=0, "no dispute", IF(Table1[[#This Row],[dispute_loss]]=0, "won","lost"))</f>
        <v>no dispute</v>
      </c>
      <c r="L2249" s="1">
        <v>44096</v>
      </c>
      <c r="M2249">
        <v>16</v>
      </c>
      <c r="N2249">
        <v>0</v>
      </c>
    </row>
    <row r="2250" spans="1:14" x14ac:dyDescent="0.3">
      <c r="A2250" t="s">
        <v>20</v>
      </c>
      <c r="B2250" t="s">
        <v>111</v>
      </c>
      <c r="C2250" t="str">
        <f>VLOOKUP(Table1[[#This Row],[customer_ID]],'Company Names'!A:B,2,0)</f>
        <v>Kunze - Bednar</v>
      </c>
      <c r="D2250">
        <v>9080028887</v>
      </c>
      <c r="E2250" s="1">
        <v>43892</v>
      </c>
      <c r="F2250" s="1">
        <v>43922</v>
      </c>
      <c r="G2250">
        <v>4597</v>
      </c>
      <c r="H2250">
        <v>0</v>
      </c>
      <c r="I2250" t="str">
        <f>IF(Table1[[#This Row],[disputed]]=1,"Yes","No")</f>
        <v>No</v>
      </c>
      <c r="J2250">
        <v>0</v>
      </c>
      <c r="K2250" t="str">
        <f>IF(Table1[[#This Row],[disputed]]=0, "no dispute", IF(Table1[[#This Row],[dispute_loss]]=0, "won","lost"))</f>
        <v>no dispute</v>
      </c>
      <c r="L2250" s="1">
        <v>43930</v>
      </c>
      <c r="M2250">
        <v>38</v>
      </c>
      <c r="N2250">
        <v>8</v>
      </c>
    </row>
    <row r="2251" spans="1:14" x14ac:dyDescent="0.3">
      <c r="A2251" t="s">
        <v>20</v>
      </c>
      <c r="B2251" t="s">
        <v>60</v>
      </c>
      <c r="C2251" t="str">
        <f>VLOOKUP(Table1[[#This Row],[customer_ID]],'Company Names'!A:B,2,0)</f>
        <v>McCullough Inc</v>
      </c>
      <c r="D2251">
        <v>9081761696</v>
      </c>
      <c r="E2251" s="1">
        <v>44396</v>
      </c>
      <c r="F2251" s="1">
        <v>44426</v>
      </c>
      <c r="G2251">
        <v>6501</v>
      </c>
      <c r="H2251">
        <v>0</v>
      </c>
      <c r="I2251" t="str">
        <f>IF(Table1[[#This Row],[disputed]]=1,"Yes","No")</f>
        <v>No</v>
      </c>
      <c r="J2251">
        <v>0</v>
      </c>
      <c r="K2251" t="str">
        <f>IF(Table1[[#This Row],[disputed]]=0, "no dispute", IF(Table1[[#This Row],[dispute_loss]]=0, "won","lost"))</f>
        <v>no dispute</v>
      </c>
      <c r="L2251" s="1">
        <v>44411</v>
      </c>
      <c r="M2251">
        <v>15</v>
      </c>
      <c r="N2251">
        <v>0</v>
      </c>
    </row>
    <row r="2252" spans="1:14" x14ac:dyDescent="0.3">
      <c r="A2252" t="s">
        <v>13</v>
      </c>
      <c r="B2252" t="s">
        <v>35</v>
      </c>
      <c r="C2252" t="str">
        <f>VLOOKUP(Table1[[#This Row],[customer_ID]],'Company Names'!A:B,2,0)</f>
        <v>Ebert Group</v>
      </c>
      <c r="D2252">
        <v>9083415808</v>
      </c>
      <c r="E2252" s="1">
        <v>44464</v>
      </c>
      <c r="F2252" s="1">
        <v>44494</v>
      </c>
      <c r="G2252">
        <v>5638</v>
      </c>
      <c r="H2252">
        <v>0</v>
      </c>
      <c r="I2252" t="str">
        <f>IF(Table1[[#This Row],[disputed]]=1,"Yes","No")</f>
        <v>No</v>
      </c>
      <c r="J2252">
        <v>0</v>
      </c>
      <c r="K2252" t="str">
        <f>IF(Table1[[#This Row],[disputed]]=0, "no dispute", IF(Table1[[#This Row],[dispute_loss]]=0, "won","lost"))</f>
        <v>no dispute</v>
      </c>
      <c r="L2252" s="1">
        <v>44489</v>
      </c>
      <c r="M2252">
        <v>25</v>
      </c>
      <c r="N2252">
        <v>0</v>
      </c>
    </row>
    <row r="2253" spans="1:14" x14ac:dyDescent="0.3">
      <c r="A2253" t="s">
        <v>13</v>
      </c>
      <c r="B2253" t="s">
        <v>29</v>
      </c>
      <c r="C2253" t="str">
        <f>VLOOKUP(Table1[[#This Row],[customer_ID]],'Company Names'!A:B,2,0)</f>
        <v>O'Conner - Botsford</v>
      </c>
      <c r="D2253">
        <v>9086013190</v>
      </c>
      <c r="E2253" s="1">
        <v>44211</v>
      </c>
      <c r="F2253" s="1">
        <v>44241</v>
      </c>
      <c r="G2253">
        <v>6011</v>
      </c>
      <c r="H2253">
        <v>0</v>
      </c>
      <c r="I2253" t="str">
        <f>IF(Table1[[#This Row],[disputed]]=1,"Yes","No")</f>
        <v>No</v>
      </c>
      <c r="J2253">
        <v>0</v>
      </c>
      <c r="K2253" t="str">
        <f>IF(Table1[[#This Row],[disputed]]=0, "no dispute", IF(Table1[[#This Row],[dispute_loss]]=0, "won","lost"))</f>
        <v>no dispute</v>
      </c>
      <c r="L2253" s="1">
        <v>44254</v>
      </c>
      <c r="M2253">
        <v>43</v>
      </c>
      <c r="N2253">
        <v>13</v>
      </c>
    </row>
    <row r="2254" spans="1:14" x14ac:dyDescent="0.3">
      <c r="A2254" t="s">
        <v>11</v>
      </c>
      <c r="B2254" t="s">
        <v>110</v>
      </c>
      <c r="C2254" t="str">
        <f>VLOOKUP(Table1[[#This Row],[customer_ID]],'Company Names'!A:B,2,0)</f>
        <v>Hoppe, Rath and Stanton</v>
      </c>
      <c r="D2254">
        <v>9089611762</v>
      </c>
      <c r="E2254" s="1">
        <v>44359</v>
      </c>
      <c r="F2254" s="1">
        <v>44389</v>
      </c>
      <c r="G2254">
        <v>9172</v>
      </c>
      <c r="H2254">
        <v>0</v>
      </c>
      <c r="I2254" t="str">
        <f>IF(Table1[[#This Row],[disputed]]=1,"Yes","No")</f>
        <v>No</v>
      </c>
      <c r="J2254">
        <v>0</v>
      </c>
      <c r="K2254" t="str">
        <f>IF(Table1[[#This Row],[disputed]]=0, "no dispute", IF(Table1[[#This Row],[dispute_loss]]=0, "won","lost"))</f>
        <v>no dispute</v>
      </c>
      <c r="L2254" s="1">
        <v>44379</v>
      </c>
      <c r="M2254">
        <v>20</v>
      </c>
      <c r="N2254">
        <v>0</v>
      </c>
    </row>
    <row r="2255" spans="1:14" x14ac:dyDescent="0.3">
      <c r="A2255" t="s">
        <v>11</v>
      </c>
      <c r="B2255" t="s">
        <v>12</v>
      </c>
      <c r="C2255" t="str">
        <f>VLOOKUP(Table1[[#This Row],[customer_ID]],'Company Names'!A:B,2,0)</f>
        <v>Morissette - Bernier</v>
      </c>
      <c r="D2255">
        <v>9091156209</v>
      </c>
      <c r="E2255" s="1">
        <v>44168</v>
      </c>
      <c r="F2255" s="1">
        <v>44198</v>
      </c>
      <c r="G2255">
        <v>5247</v>
      </c>
      <c r="H2255">
        <v>0</v>
      </c>
      <c r="I2255" t="str">
        <f>IF(Table1[[#This Row],[disputed]]=1,"Yes","No")</f>
        <v>No</v>
      </c>
      <c r="J2255">
        <v>0</v>
      </c>
      <c r="K2255" t="str">
        <f>IF(Table1[[#This Row],[disputed]]=0, "no dispute", IF(Table1[[#This Row],[dispute_loss]]=0, "won","lost"))</f>
        <v>no dispute</v>
      </c>
      <c r="L2255" s="1">
        <v>44184</v>
      </c>
      <c r="M2255">
        <v>16</v>
      </c>
      <c r="N2255">
        <v>0</v>
      </c>
    </row>
    <row r="2256" spans="1:14" x14ac:dyDescent="0.3">
      <c r="A2256" t="s">
        <v>20</v>
      </c>
      <c r="B2256" t="s">
        <v>90</v>
      </c>
      <c r="C2256" t="str">
        <f>VLOOKUP(Table1[[#This Row],[customer_ID]],'Company Names'!A:B,2,0)</f>
        <v>Bosco and Sons</v>
      </c>
      <c r="D2256">
        <v>9092385558</v>
      </c>
      <c r="E2256" s="1">
        <v>44113</v>
      </c>
      <c r="F2256" s="1">
        <v>44143</v>
      </c>
      <c r="G2256">
        <v>1877</v>
      </c>
      <c r="H2256">
        <v>0</v>
      </c>
      <c r="I2256" t="str">
        <f>IF(Table1[[#This Row],[disputed]]=1,"Yes","No")</f>
        <v>No</v>
      </c>
      <c r="J2256">
        <v>0</v>
      </c>
      <c r="K2256" t="str">
        <f>IF(Table1[[#This Row],[disputed]]=0, "no dispute", IF(Table1[[#This Row],[dispute_loss]]=0, "won","lost"))</f>
        <v>no dispute</v>
      </c>
      <c r="L2256" s="1">
        <v>44144</v>
      </c>
      <c r="M2256">
        <v>31</v>
      </c>
      <c r="N2256">
        <v>1</v>
      </c>
    </row>
    <row r="2257" spans="1:14" x14ac:dyDescent="0.3">
      <c r="A2257" t="s">
        <v>11</v>
      </c>
      <c r="B2257" t="s">
        <v>55</v>
      </c>
      <c r="C2257" t="str">
        <f>VLOOKUP(Table1[[#This Row],[customer_ID]],'Company Names'!A:B,2,0)</f>
        <v>Gleichner - Turner</v>
      </c>
      <c r="D2257">
        <v>9094577240</v>
      </c>
      <c r="E2257" s="1">
        <v>44023</v>
      </c>
      <c r="F2257" s="1">
        <v>44053</v>
      </c>
      <c r="G2257">
        <v>7360</v>
      </c>
      <c r="H2257">
        <v>0</v>
      </c>
      <c r="I2257" t="str">
        <f>IF(Table1[[#This Row],[disputed]]=1,"Yes","No")</f>
        <v>No</v>
      </c>
      <c r="J2257">
        <v>0</v>
      </c>
      <c r="K2257" t="str">
        <f>IF(Table1[[#This Row],[disputed]]=0, "no dispute", IF(Table1[[#This Row],[dispute_loss]]=0, "won","lost"))</f>
        <v>no dispute</v>
      </c>
      <c r="L2257" s="1">
        <v>44067</v>
      </c>
      <c r="M2257">
        <v>44</v>
      </c>
      <c r="N2257">
        <v>14</v>
      </c>
    </row>
    <row r="2258" spans="1:14" x14ac:dyDescent="0.3">
      <c r="A2258" t="s">
        <v>13</v>
      </c>
      <c r="B2258" t="s">
        <v>32</v>
      </c>
      <c r="C2258" t="str">
        <f>VLOOKUP(Table1[[#This Row],[customer_ID]],'Company Names'!A:B,2,0)</f>
        <v>Nolan Group</v>
      </c>
      <c r="D2258">
        <v>9095475537</v>
      </c>
      <c r="E2258" s="1">
        <v>44362</v>
      </c>
      <c r="F2258" s="1">
        <v>44392</v>
      </c>
      <c r="G2258">
        <v>9356</v>
      </c>
      <c r="H2258">
        <v>0</v>
      </c>
      <c r="I2258" t="str">
        <f>IF(Table1[[#This Row],[disputed]]=1,"Yes","No")</f>
        <v>No</v>
      </c>
      <c r="J2258">
        <v>0</v>
      </c>
      <c r="K2258" t="str">
        <f>IF(Table1[[#This Row],[disputed]]=0, "no dispute", IF(Table1[[#This Row],[dispute_loss]]=0, "won","lost"))</f>
        <v>no dispute</v>
      </c>
      <c r="L2258" s="1">
        <v>44385</v>
      </c>
      <c r="M2258">
        <v>23</v>
      </c>
      <c r="N2258">
        <v>0</v>
      </c>
    </row>
    <row r="2259" spans="1:14" x14ac:dyDescent="0.3">
      <c r="A2259" t="s">
        <v>11</v>
      </c>
      <c r="B2259" t="s">
        <v>44</v>
      </c>
      <c r="C2259" t="str">
        <f>VLOOKUP(Table1[[#This Row],[customer_ID]],'Company Names'!A:B,2,0)</f>
        <v>Pacocha Inc</v>
      </c>
      <c r="D2259">
        <v>9097859581</v>
      </c>
      <c r="E2259" s="1">
        <v>44220</v>
      </c>
      <c r="F2259" s="1">
        <v>44250</v>
      </c>
      <c r="G2259">
        <v>4464</v>
      </c>
      <c r="H2259">
        <v>0</v>
      </c>
      <c r="I2259" t="str">
        <f>IF(Table1[[#This Row],[disputed]]=1,"Yes","No")</f>
        <v>No</v>
      </c>
      <c r="J2259">
        <v>0</v>
      </c>
      <c r="K2259" t="str">
        <f>IF(Table1[[#This Row],[disputed]]=0, "no dispute", IF(Table1[[#This Row],[dispute_loss]]=0, "won","lost"))</f>
        <v>no dispute</v>
      </c>
      <c r="L2259" s="1">
        <v>44238</v>
      </c>
      <c r="M2259">
        <v>18</v>
      </c>
      <c r="N2259">
        <v>0</v>
      </c>
    </row>
    <row r="2260" spans="1:14" x14ac:dyDescent="0.3">
      <c r="A2260" t="s">
        <v>22</v>
      </c>
      <c r="B2260" t="s">
        <v>96</v>
      </c>
      <c r="C2260" t="str">
        <f>VLOOKUP(Table1[[#This Row],[customer_ID]],'Company Names'!A:B,2,0)</f>
        <v>Schuppe Inc</v>
      </c>
      <c r="D2260">
        <v>9099988532</v>
      </c>
      <c r="E2260" s="1">
        <v>44163</v>
      </c>
      <c r="F2260" s="1">
        <v>44193</v>
      </c>
      <c r="G2260">
        <v>2432</v>
      </c>
      <c r="H2260">
        <v>0</v>
      </c>
      <c r="I2260" t="str">
        <f>IF(Table1[[#This Row],[disputed]]=1,"Yes","No")</f>
        <v>No</v>
      </c>
      <c r="J2260">
        <v>0</v>
      </c>
      <c r="K2260" t="str">
        <f>IF(Table1[[#This Row],[disputed]]=0, "no dispute", IF(Table1[[#This Row],[dispute_loss]]=0, "won","lost"))</f>
        <v>no dispute</v>
      </c>
      <c r="L2260" s="1">
        <v>44190</v>
      </c>
      <c r="M2260">
        <v>27</v>
      </c>
      <c r="N2260">
        <v>0</v>
      </c>
    </row>
    <row r="2261" spans="1:14" x14ac:dyDescent="0.3">
      <c r="A2261" t="s">
        <v>11</v>
      </c>
      <c r="B2261" t="s">
        <v>114</v>
      </c>
      <c r="C2261" t="str">
        <f>VLOOKUP(Table1[[#This Row],[customer_ID]],'Company Names'!A:B,2,0)</f>
        <v>Davis and Sons</v>
      </c>
      <c r="D2261">
        <v>9108099905</v>
      </c>
      <c r="E2261" s="1">
        <v>43953</v>
      </c>
      <c r="F2261" s="1">
        <v>43983</v>
      </c>
      <c r="G2261">
        <v>7330</v>
      </c>
      <c r="H2261">
        <v>0</v>
      </c>
      <c r="I2261" t="str">
        <f>IF(Table1[[#This Row],[disputed]]=1,"Yes","No")</f>
        <v>No</v>
      </c>
      <c r="J2261">
        <v>0</v>
      </c>
      <c r="K2261" t="str">
        <f>IF(Table1[[#This Row],[disputed]]=0, "no dispute", IF(Table1[[#This Row],[dispute_loss]]=0, "won","lost"))</f>
        <v>no dispute</v>
      </c>
      <c r="L2261" s="1">
        <v>43970</v>
      </c>
      <c r="M2261">
        <v>17</v>
      </c>
      <c r="N2261">
        <v>0</v>
      </c>
    </row>
    <row r="2262" spans="1:14" x14ac:dyDescent="0.3">
      <c r="A2262" t="s">
        <v>22</v>
      </c>
      <c r="B2262" t="s">
        <v>72</v>
      </c>
      <c r="C2262" t="str">
        <f>VLOOKUP(Table1[[#This Row],[customer_ID]],'Company Names'!A:B,2,0)</f>
        <v>Muller - Hickle</v>
      </c>
      <c r="D2262">
        <v>9111152226</v>
      </c>
      <c r="E2262" s="1">
        <v>44099</v>
      </c>
      <c r="F2262" s="1">
        <v>44129</v>
      </c>
      <c r="G2262">
        <v>4424</v>
      </c>
      <c r="H2262">
        <v>0</v>
      </c>
      <c r="I2262" t="str">
        <f>IF(Table1[[#This Row],[disputed]]=1,"Yes","No")</f>
        <v>No</v>
      </c>
      <c r="J2262">
        <v>0</v>
      </c>
      <c r="K2262" t="str">
        <f>IF(Table1[[#This Row],[disputed]]=0, "no dispute", IF(Table1[[#This Row],[dispute_loss]]=0, "won","lost"))</f>
        <v>no dispute</v>
      </c>
      <c r="L2262" s="1">
        <v>44123</v>
      </c>
      <c r="M2262">
        <v>24</v>
      </c>
      <c r="N2262">
        <v>0</v>
      </c>
    </row>
    <row r="2263" spans="1:14" x14ac:dyDescent="0.3">
      <c r="A2263" t="s">
        <v>13</v>
      </c>
      <c r="B2263" t="s">
        <v>41</v>
      </c>
      <c r="C2263" t="str">
        <f>VLOOKUP(Table1[[#This Row],[customer_ID]],'Company Names'!A:B,2,0)</f>
        <v>Stanton, Labadie and Roberts</v>
      </c>
      <c r="D2263">
        <v>2739453651</v>
      </c>
      <c r="E2263" s="1">
        <v>44453</v>
      </c>
      <c r="F2263" s="1">
        <v>44483</v>
      </c>
      <c r="G2263">
        <v>6014</v>
      </c>
      <c r="H2263">
        <v>1</v>
      </c>
      <c r="I2263" t="str">
        <f>IF(Table1[[#This Row],[disputed]]=1,"Yes","No")</f>
        <v>Yes</v>
      </c>
      <c r="J2263">
        <v>1</v>
      </c>
      <c r="K2263" t="str">
        <f>IF(Table1[[#This Row],[disputed]]=0, "no dispute", IF(Table1[[#This Row],[dispute_loss]]=0, "won","lost"))</f>
        <v>lost</v>
      </c>
      <c r="L2263" s="1">
        <v>44485</v>
      </c>
      <c r="M2263">
        <v>32</v>
      </c>
      <c r="N2263">
        <v>2</v>
      </c>
    </row>
    <row r="2264" spans="1:14" x14ac:dyDescent="0.3">
      <c r="A2264" t="s">
        <v>11</v>
      </c>
      <c r="B2264" t="s">
        <v>39</v>
      </c>
      <c r="C2264" t="str">
        <f>VLOOKUP(Table1[[#This Row],[customer_ID]],'Company Names'!A:B,2,0)</f>
        <v>Schmitt Inc</v>
      </c>
      <c r="D2264">
        <v>9121577010</v>
      </c>
      <c r="E2264" s="1">
        <v>44467</v>
      </c>
      <c r="F2264" s="1">
        <v>44497</v>
      </c>
      <c r="G2264">
        <v>7625</v>
      </c>
      <c r="H2264">
        <v>0</v>
      </c>
      <c r="I2264" t="str">
        <f>IF(Table1[[#This Row],[disputed]]=1,"Yes","No")</f>
        <v>No</v>
      </c>
      <c r="J2264">
        <v>0</v>
      </c>
      <c r="K2264" t="str">
        <f>IF(Table1[[#This Row],[disputed]]=0, "no dispute", IF(Table1[[#This Row],[dispute_loss]]=0, "won","lost"))</f>
        <v>no dispute</v>
      </c>
      <c r="L2264" s="1">
        <v>44493</v>
      </c>
      <c r="M2264">
        <v>26</v>
      </c>
      <c r="N2264">
        <v>0</v>
      </c>
    </row>
    <row r="2265" spans="1:14" x14ac:dyDescent="0.3">
      <c r="A2265" t="s">
        <v>17</v>
      </c>
      <c r="B2265" t="s">
        <v>18</v>
      </c>
      <c r="C2265" t="str">
        <f>VLOOKUP(Table1[[#This Row],[customer_ID]],'Company Names'!A:B,2,0)</f>
        <v>Gislason, Rice and Hilpert</v>
      </c>
      <c r="D2265">
        <v>9124590748</v>
      </c>
      <c r="E2265" s="1">
        <v>44347</v>
      </c>
      <c r="F2265" s="1">
        <v>44377</v>
      </c>
      <c r="G2265">
        <v>6651</v>
      </c>
      <c r="H2265">
        <v>0</v>
      </c>
      <c r="I2265" t="str">
        <f>IF(Table1[[#This Row],[disputed]]=1,"Yes","No")</f>
        <v>No</v>
      </c>
      <c r="J2265">
        <v>0</v>
      </c>
      <c r="K2265" t="str">
        <f>IF(Table1[[#This Row],[disputed]]=0, "no dispute", IF(Table1[[#This Row],[dispute_loss]]=0, "won","lost"))</f>
        <v>no dispute</v>
      </c>
      <c r="L2265" s="1">
        <v>44363</v>
      </c>
      <c r="M2265">
        <v>16</v>
      </c>
      <c r="N2265">
        <v>0</v>
      </c>
    </row>
    <row r="2266" spans="1:14" x14ac:dyDescent="0.3">
      <c r="A2266" t="s">
        <v>11</v>
      </c>
      <c r="B2266" t="s">
        <v>38</v>
      </c>
      <c r="C2266" t="str">
        <f>VLOOKUP(Table1[[#This Row],[customer_ID]],'Company Names'!A:B,2,0)</f>
        <v>Willms, Yundt and Smitham</v>
      </c>
      <c r="D2266">
        <v>9146955602</v>
      </c>
      <c r="E2266" s="1">
        <v>43968</v>
      </c>
      <c r="F2266" s="1">
        <v>43998</v>
      </c>
      <c r="G2266">
        <v>3884</v>
      </c>
      <c r="H2266">
        <v>0</v>
      </c>
      <c r="I2266" t="str">
        <f>IF(Table1[[#This Row],[disputed]]=1,"Yes","No")</f>
        <v>No</v>
      </c>
      <c r="J2266">
        <v>0</v>
      </c>
      <c r="K2266" t="str">
        <f>IF(Table1[[#This Row],[disputed]]=0, "no dispute", IF(Table1[[#This Row],[dispute_loss]]=0, "won","lost"))</f>
        <v>no dispute</v>
      </c>
      <c r="L2266" s="1">
        <v>43996</v>
      </c>
      <c r="M2266">
        <v>28</v>
      </c>
      <c r="N2266">
        <v>0</v>
      </c>
    </row>
    <row r="2267" spans="1:14" x14ac:dyDescent="0.3">
      <c r="A2267" t="s">
        <v>13</v>
      </c>
      <c r="B2267" t="s">
        <v>106</v>
      </c>
      <c r="C2267" t="str">
        <f>VLOOKUP(Table1[[#This Row],[customer_ID]],'Company Names'!A:B,2,0)</f>
        <v>Leffler - Greenfelder</v>
      </c>
      <c r="D2267">
        <v>3922850581</v>
      </c>
      <c r="E2267" s="1">
        <v>44456</v>
      </c>
      <c r="F2267" s="1">
        <v>44486</v>
      </c>
      <c r="G2267">
        <v>7287</v>
      </c>
      <c r="H2267">
        <v>1</v>
      </c>
      <c r="I2267" t="str">
        <f>IF(Table1[[#This Row],[disputed]]=1,"Yes","No")</f>
        <v>Yes</v>
      </c>
      <c r="J2267">
        <v>1</v>
      </c>
      <c r="K2267" t="str">
        <f>IF(Table1[[#This Row],[disputed]]=0, "no dispute", IF(Table1[[#This Row],[dispute_loss]]=0, "won","lost"))</f>
        <v>lost</v>
      </c>
      <c r="L2267" s="1">
        <v>44513</v>
      </c>
      <c r="M2267">
        <v>57</v>
      </c>
      <c r="N2267">
        <v>27</v>
      </c>
    </row>
    <row r="2268" spans="1:14" x14ac:dyDescent="0.3">
      <c r="A2268" t="s">
        <v>13</v>
      </c>
      <c r="B2268" t="s">
        <v>62</v>
      </c>
      <c r="C2268" t="str">
        <f>VLOOKUP(Table1[[#This Row],[customer_ID]],'Company Names'!A:B,2,0)</f>
        <v>Bosco, Gutkowski and Strosin</v>
      </c>
      <c r="D2268">
        <v>9163369386</v>
      </c>
      <c r="E2268" s="1">
        <v>43986</v>
      </c>
      <c r="F2268" s="1">
        <v>44016</v>
      </c>
      <c r="G2268">
        <v>4375</v>
      </c>
      <c r="H2268">
        <v>0</v>
      </c>
      <c r="I2268" t="str">
        <f>IF(Table1[[#This Row],[disputed]]=1,"Yes","No")</f>
        <v>No</v>
      </c>
      <c r="J2268">
        <v>0</v>
      </c>
      <c r="K2268" t="str">
        <f>IF(Table1[[#This Row],[disputed]]=0, "no dispute", IF(Table1[[#This Row],[dispute_loss]]=0, "won","lost"))</f>
        <v>no dispute</v>
      </c>
      <c r="L2268" s="1">
        <v>44007</v>
      </c>
      <c r="M2268">
        <v>21</v>
      </c>
      <c r="N2268">
        <v>0</v>
      </c>
    </row>
    <row r="2269" spans="1:14" x14ac:dyDescent="0.3">
      <c r="A2269" t="s">
        <v>11</v>
      </c>
      <c r="B2269" t="s">
        <v>57</v>
      </c>
      <c r="C2269" t="str">
        <f>VLOOKUP(Table1[[#This Row],[customer_ID]],'Company Names'!A:B,2,0)</f>
        <v>Koch LLC</v>
      </c>
      <c r="D2269">
        <v>9166038468</v>
      </c>
      <c r="E2269" s="1">
        <v>44411</v>
      </c>
      <c r="F2269" s="1">
        <v>44441</v>
      </c>
      <c r="G2269">
        <v>6973</v>
      </c>
      <c r="H2269">
        <v>0</v>
      </c>
      <c r="I2269" t="str">
        <f>IF(Table1[[#This Row],[disputed]]=1,"Yes","No")</f>
        <v>No</v>
      </c>
      <c r="J2269">
        <v>0</v>
      </c>
      <c r="K2269" t="str">
        <f>IF(Table1[[#This Row],[disputed]]=0, "no dispute", IF(Table1[[#This Row],[dispute_loss]]=0, "won","lost"))</f>
        <v>no dispute</v>
      </c>
      <c r="L2269" s="1">
        <v>44442</v>
      </c>
      <c r="M2269">
        <v>31</v>
      </c>
      <c r="N2269">
        <v>1</v>
      </c>
    </row>
    <row r="2270" spans="1:14" x14ac:dyDescent="0.3">
      <c r="A2270" t="s">
        <v>22</v>
      </c>
      <c r="B2270" t="s">
        <v>86</v>
      </c>
      <c r="C2270" t="str">
        <f>VLOOKUP(Table1[[#This Row],[customer_ID]],'Company Names'!A:B,2,0)</f>
        <v>Langosh - Luettgen</v>
      </c>
      <c r="D2270">
        <v>9169343910</v>
      </c>
      <c r="E2270" s="1">
        <v>44242</v>
      </c>
      <c r="F2270" s="1">
        <v>44272</v>
      </c>
      <c r="G2270">
        <v>5229</v>
      </c>
      <c r="H2270">
        <v>0</v>
      </c>
      <c r="I2270" t="str">
        <f>IF(Table1[[#This Row],[disputed]]=1,"Yes","No")</f>
        <v>No</v>
      </c>
      <c r="J2270">
        <v>0</v>
      </c>
      <c r="K2270" t="str">
        <f>IF(Table1[[#This Row],[disputed]]=0, "no dispute", IF(Table1[[#This Row],[dispute_loss]]=0, "won","lost"))</f>
        <v>no dispute</v>
      </c>
      <c r="L2270" s="1">
        <v>44259</v>
      </c>
      <c r="M2270">
        <v>17</v>
      </c>
      <c r="N2270">
        <v>0</v>
      </c>
    </row>
    <row r="2271" spans="1:14" x14ac:dyDescent="0.3">
      <c r="A2271" t="s">
        <v>11</v>
      </c>
      <c r="B2271" t="s">
        <v>55</v>
      </c>
      <c r="C2271" t="str">
        <f>VLOOKUP(Table1[[#This Row],[customer_ID]],'Company Names'!A:B,2,0)</f>
        <v>Gleichner - Turner</v>
      </c>
      <c r="D2271">
        <v>9171870990</v>
      </c>
      <c r="E2271" s="1">
        <v>44274</v>
      </c>
      <c r="F2271" s="1">
        <v>44304</v>
      </c>
      <c r="G2271">
        <v>8799</v>
      </c>
      <c r="H2271">
        <v>0</v>
      </c>
      <c r="I2271" t="str">
        <f>IF(Table1[[#This Row],[disputed]]=1,"Yes","No")</f>
        <v>No</v>
      </c>
      <c r="J2271">
        <v>0</v>
      </c>
      <c r="K2271" t="str">
        <f>IF(Table1[[#This Row],[disputed]]=0, "no dispute", IF(Table1[[#This Row],[dispute_loss]]=0, "won","lost"))</f>
        <v>no dispute</v>
      </c>
      <c r="L2271" s="1">
        <v>44314</v>
      </c>
      <c r="M2271">
        <v>40</v>
      </c>
      <c r="N2271">
        <v>10</v>
      </c>
    </row>
    <row r="2272" spans="1:14" x14ac:dyDescent="0.3">
      <c r="A2272" t="s">
        <v>22</v>
      </c>
      <c r="B2272" t="s">
        <v>65</v>
      </c>
      <c r="C2272" t="str">
        <f>VLOOKUP(Table1[[#This Row],[customer_ID]],'Company Names'!A:B,2,0)</f>
        <v>Leuschke, Hermann and Zieme</v>
      </c>
      <c r="D2272">
        <v>9176928131</v>
      </c>
      <c r="E2272" s="1">
        <v>44338</v>
      </c>
      <c r="F2272" s="1">
        <v>44368</v>
      </c>
      <c r="G2272">
        <v>7786</v>
      </c>
      <c r="H2272">
        <v>0</v>
      </c>
      <c r="I2272" t="str">
        <f>IF(Table1[[#This Row],[disputed]]=1,"Yes","No")</f>
        <v>No</v>
      </c>
      <c r="J2272">
        <v>0</v>
      </c>
      <c r="K2272" t="str">
        <f>IF(Table1[[#This Row],[disputed]]=0, "no dispute", IF(Table1[[#This Row],[dispute_loss]]=0, "won","lost"))</f>
        <v>no dispute</v>
      </c>
      <c r="L2272" s="1">
        <v>44354</v>
      </c>
      <c r="M2272">
        <v>16</v>
      </c>
      <c r="N2272">
        <v>0</v>
      </c>
    </row>
    <row r="2273" spans="1:14" x14ac:dyDescent="0.3">
      <c r="A2273" t="s">
        <v>20</v>
      </c>
      <c r="B2273" t="s">
        <v>69</v>
      </c>
      <c r="C2273" t="str">
        <f>VLOOKUP(Table1[[#This Row],[customer_ID]],'Company Names'!A:B,2,0)</f>
        <v>Kulas, Mante and Reichert</v>
      </c>
      <c r="D2273">
        <v>9180666472</v>
      </c>
      <c r="E2273" s="1">
        <v>43874</v>
      </c>
      <c r="F2273" s="1">
        <v>43904</v>
      </c>
      <c r="G2273">
        <v>6828</v>
      </c>
      <c r="H2273">
        <v>0</v>
      </c>
      <c r="I2273" t="str">
        <f>IF(Table1[[#This Row],[disputed]]=1,"Yes","No")</f>
        <v>No</v>
      </c>
      <c r="J2273">
        <v>0</v>
      </c>
      <c r="K2273" t="str">
        <f>IF(Table1[[#This Row],[disputed]]=0, "no dispute", IF(Table1[[#This Row],[dispute_loss]]=0, "won","lost"))</f>
        <v>no dispute</v>
      </c>
      <c r="L2273" s="1">
        <v>43909</v>
      </c>
      <c r="M2273">
        <v>35</v>
      </c>
      <c r="N2273">
        <v>5</v>
      </c>
    </row>
    <row r="2274" spans="1:14" x14ac:dyDescent="0.3">
      <c r="A2274" t="s">
        <v>11</v>
      </c>
      <c r="B2274" t="s">
        <v>91</v>
      </c>
      <c r="C2274" t="str">
        <f>VLOOKUP(Table1[[#This Row],[customer_ID]],'Company Names'!A:B,2,0)</f>
        <v>Boyle Group</v>
      </c>
      <c r="D2274">
        <v>9183796742</v>
      </c>
      <c r="E2274" s="1">
        <v>43903</v>
      </c>
      <c r="F2274" s="1">
        <v>43933</v>
      </c>
      <c r="G2274">
        <v>8185</v>
      </c>
      <c r="H2274">
        <v>0</v>
      </c>
      <c r="I2274" t="str">
        <f>IF(Table1[[#This Row],[disputed]]=1,"Yes","No")</f>
        <v>No</v>
      </c>
      <c r="J2274">
        <v>0</v>
      </c>
      <c r="K2274" t="str">
        <f>IF(Table1[[#This Row],[disputed]]=0, "no dispute", IF(Table1[[#This Row],[dispute_loss]]=0, "won","lost"))</f>
        <v>no dispute</v>
      </c>
      <c r="L2274" s="1">
        <v>43916</v>
      </c>
      <c r="M2274">
        <v>13</v>
      </c>
      <c r="N2274">
        <v>0</v>
      </c>
    </row>
    <row r="2275" spans="1:14" x14ac:dyDescent="0.3">
      <c r="A2275" t="s">
        <v>13</v>
      </c>
      <c r="B2275" t="s">
        <v>29</v>
      </c>
      <c r="C2275" t="str">
        <f>VLOOKUP(Table1[[#This Row],[customer_ID]],'Company Names'!A:B,2,0)</f>
        <v>O'Conner - Botsford</v>
      </c>
      <c r="D2275">
        <v>9184635048</v>
      </c>
      <c r="E2275" s="1">
        <v>44482</v>
      </c>
      <c r="F2275" s="1">
        <v>44512</v>
      </c>
      <c r="G2275">
        <v>6825</v>
      </c>
      <c r="H2275">
        <v>1</v>
      </c>
      <c r="I2275" t="str">
        <f>IF(Table1[[#This Row],[disputed]]=1,"Yes","No")</f>
        <v>Yes</v>
      </c>
      <c r="J2275">
        <v>1</v>
      </c>
      <c r="K2275" t="str">
        <f>IF(Table1[[#This Row],[disputed]]=0, "no dispute", IF(Table1[[#This Row],[dispute_loss]]=0, "won","lost"))</f>
        <v>lost</v>
      </c>
      <c r="L2275" s="1">
        <v>44516</v>
      </c>
      <c r="M2275">
        <v>34</v>
      </c>
      <c r="N2275">
        <v>4</v>
      </c>
    </row>
    <row r="2276" spans="1:14" x14ac:dyDescent="0.3">
      <c r="A2276" t="s">
        <v>20</v>
      </c>
      <c r="B2276" t="s">
        <v>90</v>
      </c>
      <c r="C2276" t="str">
        <f>VLOOKUP(Table1[[#This Row],[customer_ID]],'Company Names'!A:B,2,0)</f>
        <v>Bosco and Sons</v>
      </c>
      <c r="D2276">
        <v>9186926292</v>
      </c>
      <c r="E2276" s="1">
        <v>44253</v>
      </c>
      <c r="F2276" s="1">
        <v>44283</v>
      </c>
      <c r="G2276">
        <v>2637</v>
      </c>
      <c r="H2276">
        <v>0</v>
      </c>
      <c r="I2276" t="str">
        <f>IF(Table1[[#This Row],[disputed]]=1,"Yes","No")</f>
        <v>No</v>
      </c>
      <c r="J2276">
        <v>0</v>
      </c>
      <c r="K2276" t="str">
        <f>IF(Table1[[#This Row],[disputed]]=0, "no dispute", IF(Table1[[#This Row],[dispute_loss]]=0, "won","lost"))</f>
        <v>no dispute</v>
      </c>
      <c r="L2276" s="1">
        <v>44286</v>
      </c>
      <c r="M2276">
        <v>33</v>
      </c>
      <c r="N2276">
        <v>3</v>
      </c>
    </row>
    <row r="2277" spans="1:14" x14ac:dyDescent="0.3">
      <c r="A2277" t="s">
        <v>17</v>
      </c>
      <c r="B2277" t="s">
        <v>93</v>
      </c>
      <c r="C2277" t="str">
        <f>VLOOKUP(Table1[[#This Row],[customer_ID]],'Company Names'!A:B,2,0)</f>
        <v>Sawayn - Hane</v>
      </c>
      <c r="D2277">
        <v>9188803308</v>
      </c>
      <c r="E2277" s="1">
        <v>44399</v>
      </c>
      <c r="F2277" s="1">
        <v>44429</v>
      </c>
      <c r="G2277">
        <v>6757</v>
      </c>
      <c r="H2277">
        <v>0</v>
      </c>
      <c r="I2277" t="str">
        <f>IF(Table1[[#This Row],[disputed]]=1,"Yes","No")</f>
        <v>No</v>
      </c>
      <c r="J2277">
        <v>0</v>
      </c>
      <c r="K2277" t="str">
        <f>IF(Table1[[#This Row],[disputed]]=0, "no dispute", IF(Table1[[#This Row],[dispute_loss]]=0, "won","lost"))</f>
        <v>no dispute</v>
      </c>
      <c r="L2277" s="1">
        <v>44415</v>
      </c>
      <c r="M2277">
        <v>16</v>
      </c>
      <c r="N2277">
        <v>0</v>
      </c>
    </row>
    <row r="2278" spans="1:14" x14ac:dyDescent="0.3">
      <c r="A2278" t="s">
        <v>20</v>
      </c>
      <c r="B2278" t="s">
        <v>21</v>
      </c>
      <c r="C2278" t="str">
        <f>VLOOKUP(Table1[[#This Row],[customer_ID]],'Company Names'!A:B,2,0)</f>
        <v>Turner and Sons</v>
      </c>
      <c r="D2278">
        <v>9188939939</v>
      </c>
      <c r="E2278" s="1">
        <v>44499</v>
      </c>
      <c r="F2278" s="1">
        <v>44529</v>
      </c>
      <c r="G2278">
        <v>5716</v>
      </c>
      <c r="H2278">
        <v>0</v>
      </c>
      <c r="I2278" t="str">
        <f>IF(Table1[[#This Row],[disputed]]=1,"Yes","No")</f>
        <v>No</v>
      </c>
      <c r="J2278">
        <v>0</v>
      </c>
      <c r="K2278" t="str">
        <f>IF(Table1[[#This Row],[disputed]]=0, "no dispute", IF(Table1[[#This Row],[dispute_loss]]=0, "won","lost"))</f>
        <v>no dispute</v>
      </c>
      <c r="L2278" s="1">
        <v>44535</v>
      </c>
      <c r="M2278">
        <v>36</v>
      </c>
      <c r="N2278">
        <v>6</v>
      </c>
    </row>
    <row r="2279" spans="1:14" x14ac:dyDescent="0.3">
      <c r="A2279" t="s">
        <v>11</v>
      </c>
      <c r="B2279" t="s">
        <v>54</v>
      </c>
      <c r="C2279" t="str">
        <f>VLOOKUP(Table1[[#This Row],[customer_ID]],'Company Names'!A:B,2,0)</f>
        <v>Emmerich - Swift</v>
      </c>
      <c r="D2279">
        <v>9189385048</v>
      </c>
      <c r="E2279" s="1">
        <v>44486</v>
      </c>
      <c r="F2279" s="1">
        <v>44516</v>
      </c>
      <c r="G2279">
        <v>6537</v>
      </c>
      <c r="H2279">
        <v>0</v>
      </c>
      <c r="I2279" t="str">
        <f>IF(Table1[[#This Row],[disputed]]=1,"Yes","No")</f>
        <v>No</v>
      </c>
      <c r="J2279">
        <v>0</v>
      </c>
      <c r="K2279" t="str">
        <f>IF(Table1[[#This Row],[disputed]]=0, "no dispute", IF(Table1[[#This Row],[dispute_loss]]=0, "won","lost"))</f>
        <v>no dispute</v>
      </c>
      <c r="L2279" s="1">
        <v>44501</v>
      </c>
      <c r="M2279">
        <v>15</v>
      </c>
      <c r="N2279">
        <v>0</v>
      </c>
    </row>
    <row r="2280" spans="1:14" x14ac:dyDescent="0.3">
      <c r="A2280" t="s">
        <v>13</v>
      </c>
      <c r="B2280" t="s">
        <v>62</v>
      </c>
      <c r="C2280" t="str">
        <f>VLOOKUP(Table1[[#This Row],[customer_ID]],'Company Names'!A:B,2,0)</f>
        <v>Bosco, Gutkowski and Strosin</v>
      </c>
      <c r="D2280">
        <v>9191319419</v>
      </c>
      <c r="E2280" s="1">
        <v>44190</v>
      </c>
      <c r="F2280" s="1">
        <v>44220</v>
      </c>
      <c r="G2280">
        <v>5859</v>
      </c>
      <c r="H2280">
        <v>0</v>
      </c>
      <c r="I2280" t="str">
        <f>IF(Table1[[#This Row],[disputed]]=1,"Yes","No")</f>
        <v>No</v>
      </c>
      <c r="J2280">
        <v>0</v>
      </c>
      <c r="K2280" t="str">
        <f>IF(Table1[[#This Row],[disputed]]=0, "no dispute", IF(Table1[[#This Row],[dispute_loss]]=0, "won","lost"))</f>
        <v>no dispute</v>
      </c>
      <c r="L2280" s="1">
        <v>44219</v>
      </c>
      <c r="M2280">
        <v>29</v>
      </c>
      <c r="N2280">
        <v>0</v>
      </c>
    </row>
    <row r="2281" spans="1:14" x14ac:dyDescent="0.3">
      <c r="A2281" t="s">
        <v>20</v>
      </c>
      <c r="B2281" t="s">
        <v>69</v>
      </c>
      <c r="C2281" t="str">
        <f>VLOOKUP(Table1[[#This Row],[customer_ID]],'Company Names'!A:B,2,0)</f>
        <v>Kulas, Mante and Reichert</v>
      </c>
      <c r="D2281">
        <v>9192101573</v>
      </c>
      <c r="E2281" s="1">
        <v>44383</v>
      </c>
      <c r="F2281" s="1">
        <v>44413</v>
      </c>
      <c r="G2281">
        <v>1309</v>
      </c>
      <c r="H2281">
        <v>0</v>
      </c>
      <c r="I2281" t="str">
        <f>IF(Table1[[#This Row],[disputed]]=1,"Yes","No")</f>
        <v>No</v>
      </c>
      <c r="J2281">
        <v>0</v>
      </c>
      <c r="K2281" t="str">
        <f>IF(Table1[[#This Row],[disputed]]=0, "no dispute", IF(Table1[[#This Row],[dispute_loss]]=0, "won","lost"))</f>
        <v>no dispute</v>
      </c>
      <c r="L2281" s="1">
        <v>44410</v>
      </c>
      <c r="M2281">
        <v>27</v>
      </c>
      <c r="N2281">
        <v>0</v>
      </c>
    </row>
    <row r="2282" spans="1:14" x14ac:dyDescent="0.3">
      <c r="A2282" t="s">
        <v>17</v>
      </c>
      <c r="B2282" t="s">
        <v>40</v>
      </c>
      <c r="C2282" t="str">
        <f>VLOOKUP(Table1[[#This Row],[customer_ID]],'Company Names'!A:B,2,0)</f>
        <v>Nolan - Bayer</v>
      </c>
      <c r="D2282">
        <v>9193816294</v>
      </c>
      <c r="E2282" s="1">
        <v>44430</v>
      </c>
      <c r="F2282" s="1">
        <v>44460</v>
      </c>
      <c r="G2282">
        <v>5885</v>
      </c>
      <c r="H2282">
        <v>0</v>
      </c>
      <c r="I2282" t="str">
        <f>IF(Table1[[#This Row],[disputed]]=1,"Yes","No")</f>
        <v>No</v>
      </c>
      <c r="J2282">
        <v>0</v>
      </c>
      <c r="K2282" t="str">
        <f>IF(Table1[[#This Row],[disputed]]=0, "no dispute", IF(Table1[[#This Row],[dispute_loss]]=0, "won","lost"))</f>
        <v>no dispute</v>
      </c>
      <c r="L2282" s="1">
        <v>44458</v>
      </c>
      <c r="M2282">
        <v>28</v>
      </c>
      <c r="N2282">
        <v>0</v>
      </c>
    </row>
    <row r="2283" spans="1:14" x14ac:dyDescent="0.3">
      <c r="A2283" t="s">
        <v>13</v>
      </c>
      <c r="B2283" t="s">
        <v>75</v>
      </c>
      <c r="C2283" t="str">
        <f>VLOOKUP(Table1[[#This Row],[customer_ID]],'Company Names'!A:B,2,0)</f>
        <v>Metz, Gottlieb and Effertz</v>
      </c>
      <c r="D2283">
        <v>9540987941</v>
      </c>
      <c r="E2283" s="1">
        <v>44458</v>
      </c>
      <c r="F2283" s="1">
        <v>44488</v>
      </c>
      <c r="G2283">
        <v>3390</v>
      </c>
      <c r="H2283">
        <v>1</v>
      </c>
      <c r="I2283" t="str">
        <f>IF(Table1[[#This Row],[disputed]]=1,"Yes","No")</f>
        <v>Yes</v>
      </c>
      <c r="J2283">
        <v>1</v>
      </c>
      <c r="K2283" t="str">
        <f>IF(Table1[[#This Row],[disputed]]=0, "no dispute", IF(Table1[[#This Row],[dispute_loss]]=0, "won","lost"))</f>
        <v>lost</v>
      </c>
      <c r="L2283" s="1">
        <v>44508</v>
      </c>
      <c r="M2283">
        <v>50</v>
      </c>
      <c r="N2283">
        <v>20</v>
      </c>
    </row>
    <row r="2284" spans="1:14" x14ac:dyDescent="0.3">
      <c r="A2284" t="s">
        <v>17</v>
      </c>
      <c r="B2284" t="s">
        <v>52</v>
      </c>
      <c r="C2284" t="str">
        <f>VLOOKUP(Table1[[#This Row],[customer_ID]],'Company Names'!A:B,2,0)</f>
        <v>Barrows, Kessler and Howe</v>
      </c>
      <c r="D2284">
        <v>9200291512</v>
      </c>
      <c r="E2284" s="1">
        <v>43962</v>
      </c>
      <c r="F2284" s="1">
        <v>43992</v>
      </c>
      <c r="G2284">
        <v>5492</v>
      </c>
      <c r="H2284">
        <v>1</v>
      </c>
      <c r="I2284" t="str">
        <f>IF(Table1[[#This Row],[disputed]]=1,"Yes","No")</f>
        <v>Yes</v>
      </c>
      <c r="J2284">
        <v>0</v>
      </c>
      <c r="K2284" t="str">
        <f>IF(Table1[[#This Row],[disputed]]=0, "no dispute", IF(Table1[[#This Row],[dispute_loss]]=0, "won","lost"))</f>
        <v>won</v>
      </c>
      <c r="L2284" s="1">
        <v>44016</v>
      </c>
      <c r="M2284">
        <v>54</v>
      </c>
      <c r="N2284">
        <v>24</v>
      </c>
    </row>
    <row r="2285" spans="1:14" x14ac:dyDescent="0.3">
      <c r="A2285" t="s">
        <v>17</v>
      </c>
      <c r="B2285" t="s">
        <v>42</v>
      </c>
      <c r="C2285" t="str">
        <f>VLOOKUP(Table1[[#This Row],[customer_ID]],'Company Names'!A:B,2,0)</f>
        <v>Ortiz - Schiller</v>
      </c>
      <c r="D2285">
        <v>9200902255</v>
      </c>
      <c r="E2285" s="1">
        <v>44389</v>
      </c>
      <c r="F2285" s="1">
        <v>44419</v>
      </c>
      <c r="G2285">
        <v>2625</v>
      </c>
      <c r="H2285">
        <v>1</v>
      </c>
      <c r="I2285" t="str">
        <f>IF(Table1[[#This Row],[disputed]]=1,"Yes","No")</f>
        <v>Yes</v>
      </c>
      <c r="J2285">
        <v>0</v>
      </c>
      <c r="K2285" t="str">
        <f>IF(Table1[[#This Row],[disputed]]=0, "no dispute", IF(Table1[[#This Row],[dispute_loss]]=0, "won","lost"))</f>
        <v>won</v>
      </c>
      <c r="L2285" s="1">
        <v>44424</v>
      </c>
      <c r="M2285">
        <v>35</v>
      </c>
      <c r="N2285">
        <v>5</v>
      </c>
    </row>
    <row r="2286" spans="1:14" x14ac:dyDescent="0.3">
      <c r="A2286" t="s">
        <v>22</v>
      </c>
      <c r="B2286" t="s">
        <v>86</v>
      </c>
      <c r="C2286" t="str">
        <f>VLOOKUP(Table1[[#This Row],[customer_ID]],'Company Names'!A:B,2,0)</f>
        <v>Langosh - Luettgen</v>
      </c>
      <c r="D2286">
        <v>9201510343</v>
      </c>
      <c r="E2286" s="1">
        <v>43941</v>
      </c>
      <c r="F2286" s="1">
        <v>43971</v>
      </c>
      <c r="G2286">
        <v>5206</v>
      </c>
      <c r="H2286">
        <v>0</v>
      </c>
      <c r="I2286" t="str">
        <f>IF(Table1[[#This Row],[disputed]]=1,"Yes","No")</f>
        <v>No</v>
      </c>
      <c r="J2286">
        <v>0</v>
      </c>
      <c r="K2286" t="str">
        <f>IF(Table1[[#This Row],[disputed]]=0, "no dispute", IF(Table1[[#This Row],[dispute_loss]]=0, "won","lost"))</f>
        <v>no dispute</v>
      </c>
      <c r="L2286" s="1">
        <v>43955</v>
      </c>
      <c r="M2286">
        <v>14</v>
      </c>
      <c r="N2286">
        <v>0</v>
      </c>
    </row>
    <row r="2287" spans="1:14" x14ac:dyDescent="0.3">
      <c r="A2287" t="s">
        <v>22</v>
      </c>
      <c r="B2287" t="s">
        <v>26</v>
      </c>
      <c r="C2287" t="str">
        <f>VLOOKUP(Table1[[#This Row],[customer_ID]],'Company Names'!A:B,2,0)</f>
        <v>Medhurst, Runolfsdottir and Kris</v>
      </c>
      <c r="D2287">
        <v>9202536124</v>
      </c>
      <c r="E2287" s="1">
        <v>44368</v>
      </c>
      <c r="F2287" s="1">
        <v>44398</v>
      </c>
      <c r="G2287">
        <v>8106</v>
      </c>
      <c r="H2287">
        <v>0</v>
      </c>
      <c r="I2287" t="str">
        <f>IF(Table1[[#This Row],[disputed]]=1,"Yes","No")</f>
        <v>No</v>
      </c>
      <c r="J2287">
        <v>0</v>
      </c>
      <c r="K2287" t="str">
        <f>IF(Table1[[#This Row],[disputed]]=0, "no dispute", IF(Table1[[#This Row],[dispute_loss]]=0, "won","lost"))</f>
        <v>no dispute</v>
      </c>
      <c r="L2287" s="1">
        <v>44377</v>
      </c>
      <c r="M2287">
        <v>9</v>
      </c>
      <c r="N2287">
        <v>0</v>
      </c>
    </row>
    <row r="2288" spans="1:14" x14ac:dyDescent="0.3">
      <c r="A2288" t="s">
        <v>20</v>
      </c>
      <c r="B2288" t="s">
        <v>46</v>
      </c>
      <c r="C2288" t="str">
        <f>VLOOKUP(Table1[[#This Row],[customer_ID]],'Company Names'!A:B,2,0)</f>
        <v>Ondricka and Sons</v>
      </c>
      <c r="D2288">
        <v>9215762028</v>
      </c>
      <c r="E2288" s="1">
        <v>44254</v>
      </c>
      <c r="F2288" s="1">
        <v>44284</v>
      </c>
      <c r="G2288">
        <v>3510</v>
      </c>
      <c r="H2288">
        <v>0</v>
      </c>
      <c r="I2288" t="str">
        <f>IF(Table1[[#This Row],[disputed]]=1,"Yes","No")</f>
        <v>No</v>
      </c>
      <c r="J2288">
        <v>0</v>
      </c>
      <c r="K2288" t="str">
        <f>IF(Table1[[#This Row],[disputed]]=0, "no dispute", IF(Table1[[#This Row],[dispute_loss]]=0, "won","lost"))</f>
        <v>no dispute</v>
      </c>
      <c r="L2288" s="1">
        <v>44259</v>
      </c>
      <c r="M2288">
        <v>5</v>
      </c>
      <c r="N2288">
        <v>0</v>
      </c>
    </row>
    <row r="2289" spans="1:14" x14ac:dyDescent="0.3">
      <c r="A2289" t="s">
        <v>20</v>
      </c>
      <c r="B2289" t="s">
        <v>60</v>
      </c>
      <c r="C2289" t="str">
        <f>VLOOKUP(Table1[[#This Row],[customer_ID]],'Company Names'!A:B,2,0)</f>
        <v>McCullough Inc</v>
      </c>
      <c r="D2289">
        <v>9215826735</v>
      </c>
      <c r="E2289" s="1">
        <v>44146</v>
      </c>
      <c r="F2289" s="1">
        <v>44176</v>
      </c>
      <c r="G2289">
        <v>5430</v>
      </c>
      <c r="H2289">
        <v>0</v>
      </c>
      <c r="I2289" t="str">
        <f>IF(Table1[[#This Row],[disputed]]=1,"Yes","No")</f>
        <v>No</v>
      </c>
      <c r="J2289">
        <v>0</v>
      </c>
      <c r="K2289" t="str">
        <f>IF(Table1[[#This Row],[disputed]]=0, "no dispute", IF(Table1[[#This Row],[dispute_loss]]=0, "won","lost"))</f>
        <v>no dispute</v>
      </c>
      <c r="L2289" s="1">
        <v>44166</v>
      </c>
      <c r="M2289">
        <v>20</v>
      </c>
      <c r="N2289">
        <v>0</v>
      </c>
    </row>
    <row r="2290" spans="1:14" x14ac:dyDescent="0.3">
      <c r="A2290" t="s">
        <v>13</v>
      </c>
      <c r="B2290" t="s">
        <v>70</v>
      </c>
      <c r="C2290" t="str">
        <f>VLOOKUP(Table1[[#This Row],[customer_ID]],'Company Names'!A:B,2,0)</f>
        <v>Gutkowski, Koch and Gleason</v>
      </c>
      <c r="D2290">
        <v>1907393570</v>
      </c>
      <c r="E2290" s="1">
        <v>44461</v>
      </c>
      <c r="F2290" s="1">
        <v>44491</v>
      </c>
      <c r="G2290">
        <v>6776</v>
      </c>
      <c r="H2290">
        <v>1</v>
      </c>
      <c r="I2290" t="str">
        <f>IF(Table1[[#This Row],[disputed]]=1,"Yes","No")</f>
        <v>Yes</v>
      </c>
      <c r="J2290">
        <v>1</v>
      </c>
      <c r="K2290" t="str">
        <f>IF(Table1[[#This Row],[disputed]]=0, "no dispute", IF(Table1[[#This Row],[dispute_loss]]=0, "won","lost"))</f>
        <v>lost</v>
      </c>
      <c r="L2290" s="1">
        <v>44491</v>
      </c>
      <c r="M2290">
        <v>30</v>
      </c>
      <c r="N2290">
        <v>0</v>
      </c>
    </row>
    <row r="2291" spans="1:14" x14ac:dyDescent="0.3">
      <c r="A2291" t="s">
        <v>17</v>
      </c>
      <c r="B2291" t="s">
        <v>93</v>
      </c>
      <c r="C2291" t="str">
        <f>VLOOKUP(Table1[[#This Row],[customer_ID]],'Company Names'!A:B,2,0)</f>
        <v>Sawayn - Hane</v>
      </c>
      <c r="D2291">
        <v>9227624437</v>
      </c>
      <c r="E2291" s="1">
        <v>44057</v>
      </c>
      <c r="F2291" s="1">
        <v>44087</v>
      </c>
      <c r="G2291">
        <v>8927</v>
      </c>
      <c r="H2291">
        <v>0</v>
      </c>
      <c r="I2291" t="str">
        <f>IF(Table1[[#This Row],[disputed]]=1,"Yes","No")</f>
        <v>No</v>
      </c>
      <c r="J2291">
        <v>0</v>
      </c>
      <c r="K2291" t="str">
        <f>IF(Table1[[#This Row],[disputed]]=0, "no dispute", IF(Table1[[#This Row],[dispute_loss]]=0, "won","lost"))</f>
        <v>no dispute</v>
      </c>
      <c r="L2291" s="1">
        <v>44084</v>
      </c>
      <c r="M2291">
        <v>27</v>
      </c>
      <c r="N2291">
        <v>0</v>
      </c>
    </row>
    <row r="2292" spans="1:14" x14ac:dyDescent="0.3">
      <c r="A2292" t="s">
        <v>17</v>
      </c>
      <c r="B2292" t="s">
        <v>37</v>
      </c>
      <c r="C2292" t="str">
        <f>VLOOKUP(Table1[[#This Row],[customer_ID]],'Company Names'!A:B,2,0)</f>
        <v>Morissette LLC</v>
      </c>
      <c r="D2292">
        <v>9232223339</v>
      </c>
      <c r="E2292" s="1">
        <v>44179</v>
      </c>
      <c r="F2292" s="1">
        <v>44209</v>
      </c>
      <c r="G2292">
        <v>5856</v>
      </c>
      <c r="H2292">
        <v>0</v>
      </c>
      <c r="I2292" t="str">
        <f>IF(Table1[[#This Row],[disputed]]=1,"Yes","No")</f>
        <v>No</v>
      </c>
      <c r="J2292">
        <v>0</v>
      </c>
      <c r="K2292" t="str">
        <f>IF(Table1[[#This Row],[disputed]]=0, "no dispute", IF(Table1[[#This Row],[dispute_loss]]=0, "won","lost"))</f>
        <v>no dispute</v>
      </c>
      <c r="L2292" s="1">
        <v>44203</v>
      </c>
      <c r="M2292">
        <v>24</v>
      </c>
      <c r="N2292">
        <v>0</v>
      </c>
    </row>
    <row r="2293" spans="1:14" x14ac:dyDescent="0.3">
      <c r="A2293" t="s">
        <v>11</v>
      </c>
      <c r="B2293" t="s">
        <v>39</v>
      </c>
      <c r="C2293" t="str">
        <f>VLOOKUP(Table1[[#This Row],[customer_ID]],'Company Names'!A:B,2,0)</f>
        <v>Schmitt Inc</v>
      </c>
      <c r="D2293">
        <v>9236280634</v>
      </c>
      <c r="E2293" s="1">
        <v>43847</v>
      </c>
      <c r="F2293" s="1">
        <v>43877</v>
      </c>
      <c r="G2293">
        <v>6715</v>
      </c>
      <c r="H2293">
        <v>0</v>
      </c>
      <c r="I2293" t="str">
        <f>IF(Table1[[#This Row],[disputed]]=1,"Yes","No")</f>
        <v>No</v>
      </c>
      <c r="J2293">
        <v>0</v>
      </c>
      <c r="K2293" t="str">
        <f>IF(Table1[[#This Row],[disputed]]=0, "no dispute", IF(Table1[[#This Row],[dispute_loss]]=0, "won","lost"))</f>
        <v>no dispute</v>
      </c>
      <c r="L2293" s="1">
        <v>43890</v>
      </c>
      <c r="M2293">
        <v>43</v>
      </c>
      <c r="N2293">
        <v>13</v>
      </c>
    </row>
    <row r="2294" spans="1:14" x14ac:dyDescent="0.3">
      <c r="A2294" t="s">
        <v>11</v>
      </c>
      <c r="B2294" t="s">
        <v>61</v>
      </c>
      <c r="C2294" t="str">
        <f>VLOOKUP(Table1[[#This Row],[customer_ID]],'Company Names'!A:B,2,0)</f>
        <v>Block and Sons</v>
      </c>
      <c r="D2294">
        <v>9236420705</v>
      </c>
      <c r="E2294" s="1">
        <v>44085</v>
      </c>
      <c r="F2294" s="1">
        <v>44115</v>
      </c>
      <c r="G2294">
        <v>2809</v>
      </c>
      <c r="H2294">
        <v>0</v>
      </c>
      <c r="I2294" t="str">
        <f>IF(Table1[[#This Row],[disputed]]=1,"Yes","No")</f>
        <v>No</v>
      </c>
      <c r="J2294">
        <v>0</v>
      </c>
      <c r="K2294" t="str">
        <f>IF(Table1[[#This Row],[disputed]]=0, "no dispute", IF(Table1[[#This Row],[dispute_loss]]=0, "won","lost"))</f>
        <v>no dispute</v>
      </c>
      <c r="L2294" s="1">
        <v>44122</v>
      </c>
      <c r="M2294">
        <v>37</v>
      </c>
      <c r="N2294">
        <v>7</v>
      </c>
    </row>
    <row r="2295" spans="1:14" x14ac:dyDescent="0.3">
      <c r="A2295" t="s">
        <v>13</v>
      </c>
      <c r="B2295" t="s">
        <v>59</v>
      </c>
      <c r="C2295" t="str">
        <f>VLOOKUP(Table1[[#This Row],[customer_ID]],'Company Names'!A:B,2,0)</f>
        <v>Hane - Gleichner</v>
      </c>
      <c r="D2295">
        <v>9238366168</v>
      </c>
      <c r="E2295" s="1">
        <v>44514</v>
      </c>
      <c r="F2295" s="1">
        <v>44544</v>
      </c>
      <c r="G2295">
        <v>10458</v>
      </c>
      <c r="H2295">
        <v>0</v>
      </c>
      <c r="I2295" t="str">
        <f>IF(Table1[[#This Row],[disputed]]=1,"Yes","No")</f>
        <v>No</v>
      </c>
      <c r="J2295">
        <v>0</v>
      </c>
      <c r="K2295" t="str">
        <f>IF(Table1[[#This Row],[disputed]]=0, "no dispute", IF(Table1[[#This Row],[dispute_loss]]=0, "won","lost"))</f>
        <v>no dispute</v>
      </c>
      <c r="L2295" s="1">
        <v>44541</v>
      </c>
      <c r="M2295">
        <v>27</v>
      </c>
      <c r="N2295">
        <v>0</v>
      </c>
    </row>
    <row r="2296" spans="1:14" x14ac:dyDescent="0.3">
      <c r="A2296" t="s">
        <v>22</v>
      </c>
      <c r="B2296" t="s">
        <v>72</v>
      </c>
      <c r="C2296" t="str">
        <f>VLOOKUP(Table1[[#This Row],[customer_ID]],'Company Names'!A:B,2,0)</f>
        <v>Muller - Hickle</v>
      </c>
      <c r="D2296">
        <v>9239905667</v>
      </c>
      <c r="E2296" s="1">
        <v>44244</v>
      </c>
      <c r="F2296" s="1">
        <v>44274</v>
      </c>
      <c r="G2296">
        <v>4341</v>
      </c>
      <c r="H2296">
        <v>1</v>
      </c>
      <c r="I2296" t="str">
        <f>IF(Table1[[#This Row],[disputed]]=1,"Yes","No")</f>
        <v>Yes</v>
      </c>
      <c r="J2296">
        <v>0</v>
      </c>
      <c r="K2296" t="str">
        <f>IF(Table1[[#This Row],[disputed]]=0, "no dispute", IF(Table1[[#This Row],[dispute_loss]]=0, "won","lost"))</f>
        <v>won</v>
      </c>
      <c r="L2296" s="1">
        <v>44277</v>
      </c>
      <c r="M2296">
        <v>33</v>
      </c>
      <c r="N2296">
        <v>3</v>
      </c>
    </row>
    <row r="2297" spans="1:14" x14ac:dyDescent="0.3">
      <c r="A2297" t="s">
        <v>17</v>
      </c>
      <c r="B2297" t="s">
        <v>52</v>
      </c>
      <c r="C2297" t="str">
        <f>VLOOKUP(Table1[[#This Row],[customer_ID]],'Company Names'!A:B,2,0)</f>
        <v>Barrows, Kessler and Howe</v>
      </c>
      <c r="D2297">
        <v>9242384432</v>
      </c>
      <c r="E2297" s="1">
        <v>44114</v>
      </c>
      <c r="F2297" s="1">
        <v>44144</v>
      </c>
      <c r="G2297">
        <v>10585</v>
      </c>
      <c r="H2297">
        <v>0</v>
      </c>
      <c r="I2297" t="str">
        <f>IF(Table1[[#This Row],[disputed]]=1,"Yes","No")</f>
        <v>No</v>
      </c>
      <c r="J2297">
        <v>0</v>
      </c>
      <c r="K2297" t="str">
        <f>IF(Table1[[#This Row],[disputed]]=0, "no dispute", IF(Table1[[#This Row],[dispute_loss]]=0, "won","lost"))</f>
        <v>no dispute</v>
      </c>
      <c r="L2297" s="1">
        <v>44135</v>
      </c>
      <c r="M2297">
        <v>21</v>
      </c>
      <c r="N2297">
        <v>0</v>
      </c>
    </row>
    <row r="2298" spans="1:14" x14ac:dyDescent="0.3">
      <c r="A2298" t="s">
        <v>13</v>
      </c>
      <c r="B2298" t="s">
        <v>41</v>
      </c>
      <c r="C2298" t="str">
        <f>VLOOKUP(Table1[[#This Row],[customer_ID]],'Company Names'!A:B,2,0)</f>
        <v>Stanton, Labadie and Roberts</v>
      </c>
      <c r="D2298">
        <v>9544630517</v>
      </c>
      <c r="E2298" s="1">
        <v>44461</v>
      </c>
      <c r="F2298" s="1">
        <v>44491</v>
      </c>
      <c r="G2298">
        <v>8638</v>
      </c>
      <c r="H2298">
        <v>1</v>
      </c>
      <c r="I2298" t="str">
        <f>IF(Table1[[#This Row],[disputed]]=1,"Yes","No")</f>
        <v>Yes</v>
      </c>
      <c r="J2298">
        <v>0</v>
      </c>
      <c r="K2298" t="str">
        <f>IF(Table1[[#This Row],[disputed]]=0, "no dispute", IF(Table1[[#This Row],[dispute_loss]]=0, "won","lost"))</f>
        <v>won</v>
      </c>
      <c r="L2298" s="1">
        <v>44511</v>
      </c>
      <c r="M2298">
        <v>50</v>
      </c>
      <c r="N2298">
        <v>20</v>
      </c>
    </row>
    <row r="2299" spans="1:14" x14ac:dyDescent="0.3">
      <c r="A2299" t="s">
        <v>13</v>
      </c>
      <c r="B2299" t="s">
        <v>56</v>
      </c>
      <c r="C2299" t="str">
        <f>VLOOKUP(Table1[[#This Row],[customer_ID]],'Company Names'!A:B,2,0)</f>
        <v>Nader - Dooley</v>
      </c>
      <c r="D2299">
        <v>2163218884</v>
      </c>
      <c r="E2299" s="1">
        <v>44462</v>
      </c>
      <c r="F2299" s="1">
        <v>44492</v>
      </c>
      <c r="G2299">
        <v>5654</v>
      </c>
      <c r="H2299">
        <v>1</v>
      </c>
      <c r="I2299" t="str">
        <f>IF(Table1[[#This Row],[disputed]]=1,"Yes","No")</f>
        <v>Yes</v>
      </c>
      <c r="J2299">
        <v>1</v>
      </c>
      <c r="K2299" t="str">
        <f>IF(Table1[[#This Row],[disputed]]=0, "no dispute", IF(Table1[[#This Row],[dispute_loss]]=0, "won","lost"))</f>
        <v>lost</v>
      </c>
      <c r="L2299" s="1">
        <v>44480</v>
      </c>
      <c r="M2299">
        <v>18</v>
      </c>
      <c r="N2299">
        <v>0</v>
      </c>
    </row>
    <row r="2300" spans="1:14" x14ac:dyDescent="0.3">
      <c r="A2300" t="s">
        <v>17</v>
      </c>
      <c r="B2300" t="s">
        <v>37</v>
      </c>
      <c r="C2300" t="str">
        <f>VLOOKUP(Table1[[#This Row],[customer_ID]],'Company Names'!A:B,2,0)</f>
        <v>Morissette LLC</v>
      </c>
      <c r="D2300">
        <v>9250019415</v>
      </c>
      <c r="E2300" s="1">
        <v>43987</v>
      </c>
      <c r="F2300" s="1">
        <v>44017</v>
      </c>
      <c r="G2300">
        <v>7490</v>
      </c>
      <c r="H2300">
        <v>0</v>
      </c>
      <c r="I2300" t="str">
        <f>IF(Table1[[#This Row],[disputed]]=1,"Yes","No")</f>
        <v>No</v>
      </c>
      <c r="J2300">
        <v>0</v>
      </c>
      <c r="K2300" t="str">
        <f>IF(Table1[[#This Row],[disputed]]=0, "no dispute", IF(Table1[[#This Row],[dispute_loss]]=0, "won","lost"))</f>
        <v>no dispute</v>
      </c>
      <c r="L2300" s="1">
        <v>44000</v>
      </c>
      <c r="M2300">
        <v>13</v>
      </c>
      <c r="N2300">
        <v>0</v>
      </c>
    </row>
    <row r="2301" spans="1:14" x14ac:dyDescent="0.3">
      <c r="A2301" t="s">
        <v>13</v>
      </c>
      <c r="B2301" t="s">
        <v>92</v>
      </c>
      <c r="C2301" t="str">
        <f>VLOOKUP(Table1[[#This Row],[customer_ID]],'Company Names'!A:B,2,0)</f>
        <v>Mueller and Sons</v>
      </c>
      <c r="D2301">
        <v>9250499188</v>
      </c>
      <c r="E2301" s="1">
        <v>44406</v>
      </c>
      <c r="F2301" s="1">
        <v>44436</v>
      </c>
      <c r="G2301">
        <v>7537</v>
      </c>
      <c r="H2301">
        <v>0</v>
      </c>
      <c r="I2301" t="str">
        <f>IF(Table1[[#This Row],[disputed]]=1,"Yes","No")</f>
        <v>No</v>
      </c>
      <c r="J2301">
        <v>0</v>
      </c>
      <c r="K2301" t="str">
        <f>IF(Table1[[#This Row],[disputed]]=0, "no dispute", IF(Table1[[#This Row],[dispute_loss]]=0, "won","lost"))</f>
        <v>no dispute</v>
      </c>
      <c r="L2301" s="1">
        <v>44431</v>
      </c>
      <c r="M2301">
        <v>25</v>
      </c>
      <c r="N2301">
        <v>0</v>
      </c>
    </row>
    <row r="2302" spans="1:14" x14ac:dyDescent="0.3">
      <c r="A2302" t="s">
        <v>20</v>
      </c>
      <c r="B2302" t="s">
        <v>113</v>
      </c>
      <c r="C2302" t="str">
        <f>VLOOKUP(Table1[[#This Row],[customer_ID]],'Company Names'!A:B,2,0)</f>
        <v>Ryan and Sons</v>
      </c>
      <c r="D2302">
        <v>9254517013</v>
      </c>
      <c r="E2302" s="1">
        <v>43893</v>
      </c>
      <c r="F2302" s="1">
        <v>43923</v>
      </c>
      <c r="G2302">
        <v>2939</v>
      </c>
      <c r="H2302">
        <v>0</v>
      </c>
      <c r="I2302" t="str">
        <f>IF(Table1[[#This Row],[disputed]]=1,"Yes","No")</f>
        <v>No</v>
      </c>
      <c r="J2302">
        <v>0</v>
      </c>
      <c r="K2302" t="str">
        <f>IF(Table1[[#This Row],[disputed]]=0, "no dispute", IF(Table1[[#This Row],[dispute_loss]]=0, "won","lost"))</f>
        <v>no dispute</v>
      </c>
      <c r="L2302" s="1">
        <v>43911</v>
      </c>
      <c r="M2302">
        <v>18</v>
      </c>
      <c r="N2302">
        <v>0</v>
      </c>
    </row>
    <row r="2303" spans="1:14" x14ac:dyDescent="0.3">
      <c r="A2303" t="s">
        <v>22</v>
      </c>
      <c r="B2303" t="s">
        <v>86</v>
      </c>
      <c r="C2303" t="str">
        <f>VLOOKUP(Table1[[#This Row],[customer_ID]],'Company Names'!A:B,2,0)</f>
        <v>Langosh - Luettgen</v>
      </c>
      <c r="D2303">
        <v>9257925380</v>
      </c>
      <c r="E2303" s="1">
        <v>44480</v>
      </c>
      <c r="F2303" s="1">
        <v>44510</v>
      </c>
      <c r="G2303">
        <v>6206</v>
      </c>
      <c r="H2303">
        <v>0</v>
      </c>
      <c r="I2303" t="str">
        <f>IF(Table1[[#This Row],[disputed]]=1,"Yes","No")</f>
        <v>No</v>
      </c>
      <c r="J2303">
        <v>0</v>
      </c>
      <c r="K2303" t="str">
        <f>IF(Table1[[#This Row],[disputed]]=0, "no dispute", IF(Table1[[#This Row],[dispute_loss]]=0, "won","lost"))</f>
        <v>no dispute</v>
      </c>
      <c r="L2303" s="1">
        <v>44487</v>
      </c>
      <c r="M2303">
        <v>7</v>
      </c>
      <c r="N2303">
        <v>0</v>
      </c>
    </row>
    <row r="2304" spans="1:14" x14ac:dyDescent="0.3">
      <c r="A2304" t="s">
        <v>11</v>
      </c>
      <c r="B2304" t="s">
        <v>94</v>
      </c>
      <c r="C2304" t="str">
        <f>VLOOKUP(Table1[[#This Row],[customer_ID]],'Company Names'!A:B,2,0)</f>
        <v>Schimmel, Kuhlman and Kassulke</v>
      </c>
      <c r="D2304">
        <v>9258277700</v>
      </c>
      <c r="E2304" s="1">
        <v>44379</v>
      </c>
      <c r="F2304" s="1">
        <v>44409</v>
      </c>
      <c r="G2304">
        <v>4471</v>
      </c>
      <c r="H2304">
        <v>0</v>
      </c>
      <c r="I2304" t="str">
        <f>IF(Table1[[#This Row],[disputed]]=1,"Yes","No")</f>
        <v>No</v>
      </c>
      <c r="J2304">
        <v>0</v>
      </c>
      <c r="K2304" t="str">
        <f>IF(Table1[[#This Row],[disputed]]=0, "no dispute", IF(Table1[[#This Row],[dispute_loss]]=0, "won","lost"))</f>
        <v>no dispute</v>
      </c>
      <c r="L2304" s="1">
        <v>44401</v>
      </c>
      <c r="M2304">
        <v>22</v>
      </c>
      <c r="N2304">
        <v>0</v>
      </c>
    </row>
    <row r="2305" spans="1:14" x14ac:dyDescent="0.3">
      <c r="A2305" t="s">
        <v>13</v>
      </c>
      <c r="B2305" t="s">
        <v>35</v>
      </c>
      <c r="C2305" t="str">
        <f>VLOOKUP(Table1[[#This Row],[customer_ID]],'Company Names'!A:B,2,0)</f>
        <v>Ebert Group</v>
      </c>
      <c r="D2305">
        <v>9262446048</v>
      </c>
      <c r="E2305" s="1">
        <v>44076</v>
      </c>
      <c r="F2305" s="1">
        <v>44106</v>
      </c>
      <c r="G2305">
        <v>6668</v>
      </c>
      <c r="H2305">
        <v>0</v>
      </c>
      <c r="I2305" t="str">
        <f>IF(Table1[[#This Row],[disputed]]=1,"Yes","No")</f>
        <v>No</v>
      </c>
      <c r="J2305">
        <v>0</v>
      </c>
      <c r="K2305" t="str">
        <f>IF(Table1[[#This Row],[disputed]]=0, "no dispute", IF(Table1[[#This Row],[dispute_loss]]=0, "won","lost"))</f>
        <v>no dispute</v>
      </c>
      <c r="L2305" s="1">
        <v>44086</v>
      </c>
      <c r="M2305">
        <v>10</v>
      </c>
      <c r="N2305">
        <v>0</v>
      </c>
    </row>
    <row r="2306" spans="1:14" x14ac:dyDescent="0.3">
      <c r="A2306" t="s">
        <v>22</v>
      </c>
      <c r="B2306" t="s">
        <v>82</v>
      </c>
      <c r="C2306" t="str">
        <f>VLOOKUP(Table1[[#This Row],[customer_ID]],'Company Names'!A:B,2,0)</f>
        <v>Veum, Erdman and Zieme</v>
      </c>
      <c r="D2306">
        <v>9264242334</v>
      </c>
      <c r="E2306" s="1">
        <v>44361</v>
      </c>
      <c r="F2306" s="1">
        <v>44391</v>
      </c>
      <c r="G2306">
        <v>4818</v>
      </c>
      <c r="H2306">
        <v>0</v>
      </c>
      <c r="I2306" t="str">
        <f>IF(Table1[[#This Row],[disputed]]=1,"Yes","No")</f>
        <v>No</v>
      </c>
      <c r="J2306">
        <v>0</v>
      </c>
      <c r="K2306" t="str">
        <f>IF(Table1[[#This Row],[disputed]]=0, "no dispute", IF(Table1[[#This Row],[dispute_loss]]=0, "won","lost"))</f>
        <v>no dispute</v>
      </c>
      <c r="L2306" s="1">
        <v>44377</v>
      </c>
      <c r="M2306">
        <v>16</v>
      </c>
      <c r="N2306">
        <v>0</v>
      </c>
    </row>
    <row r="2307" spans="1:14" x14ac:dyDescent="0.3">
      <c r="A2307" t="s">
        <v>13</v>
      </c>
      <c r="B2307" t="s">
        <v>83</v>
      </c>
      <c r="C2307" t="str">
        <f>VLOOKUP(Table1[[#This Row],[customer_ID]],'Company Names'!A:B,2,0)</f>
        <v>Conroy - Friesen</v>
      </c>
      <c r="D2307">
        <v>9265800851</v>
      </c>
      <c r="E2307" s="1">
        <v>44318</v>
      </c>
      <c r="F2307" s="1">
        <v>44348</v>
      </c>
      <c r="G2307">
        <v>7436</v>
      </c>
      <c r="H2307">
        <v>0</v>
      </c>
      <c r="I2307" t="str">
        <f>IF(Table1[[#This Row],[disputed]]=1,"Yes","No")</f>
        <v>No</v>
      </c>
      <c r="J2307">
        <v>0</v>
      </c>
      <c r="K2307" t="str">
        <f>IF(Table1[[#This Row],[disputed]]=0, "no dispute", IF(Table1[[#This Row],[dispute_loss]]=0, "won","lost"))</f>
        <v>no dispute</v>
      </c>
      <c r="L2307" s="1">
        <v>44329</v>
      </c>
      <c r="M2307">
        <v>11</v>
      </c>
      <c r="N2307">
        <v>0</v>
      </c>
    </row>
    <row r="2308" spans="1:14" x14ac:dyDescent="0.3">
      <c r="A2308" t="s">
        <v>17</v>
      </c>
      <c r="B2308" t="s">
        <v>30</v>
      </c>
      <c r="C2308" t="str">
        <f>VLOOKUP(Table1[[#This Row],[customer_ID]],'Company Names'!A:B,2,0)</f>
        <v>Jacobi - Nolan</v>
      </c>
      <c r="D2308">
        <v>9268191212</v>
      </c>
      <c r="E2308" s="1">
        <v>44111</v>
      </c>
      <c r="F2308" s="1">
        <v>44141</v>
      </c>
      <c r="G2308">
        <v>4752</v>
      </c>
      <c r="H2308">
        <v>0</v>
      </c>
      <c r="I2308" t="str">
        <f>IF(Table1[[#This Row],[disputed]]=1,"Yes","No")</f>
        <v>No</v>
      </c>
      <c r="J2308">
        <v>0</v>
      </c>
      <c r="K2308" t="str">
        <f>IF(Table1[[#This Row],[disputed]]=0, "no dispute", IF(Table1[[#This Row],[dispute_loss]]=0, "won","lost"))</f>
        <v>no dispute</v>
      </c>
      <c r="L2308" s="1">
        <v>44125</v>
      </c>
      <c r="M2308">
        <v>14</v>
      </c>
      <c r="N2308">
        <v>0</v>
      </c>
    </row>
    <row r="2309" spans="1:14" x14ac:dyDescent="0.3">
      <c r="A2309" t="s">
        <v>13</v>
      </c>
      <c r="B2309" t="s">
        <v>71</v>
      </c>
      <c r="C2309" t="str">
        <f>VLOOKUP(Table1[[#This Row],[customer_ID]],'Company Names'!A:B,2,0)</f>
        <v>Murphy Inc</v>
      </c>
      <c r="D2309">
        <v>3166292468</v>
      </c>
      <c r="E2309" s="1">
        <v>44464</v>
      </c>
      <c r="F2309" s="1">
        <v>44494</v>
      </c>
      <c r="G2309">
        <v>8858</v>
      </c>
      <c r="H2309">
        <v>1</v>
      </c>
      <c r="I2309" t="str">
        <f>IF(Table1[[#This Row],[disputed]]=1,"Yes","No")</f>
        <v>Yes</v>
      </c>
      <c r="J2309">
        <v>0</v>
      </c>
      <c r="K2309" t="str">
        <f>IF(Table1[[#This Row],[disputed]]=0, "no dispute", IF(Table1[[#This Row],[dispute_loss]]=0, "won","lost"))</f>
        <v>won</v>
      </c>
      <c r="L2309" s="1">
        <v>44488</v>
      </c>
      <c r="M2309">
        <v>24</v>
      </c>
      <c r="N2309">
        <v>0</v>
      </c>
    </row>
    <row r="2310" spans="1:14" x14ac:dyDescent="0.3">
      <c r="A2310" t="s">
        <v>11</v>
      </c>
      <c r="B2310" t="s">
        <v>45</v>
      </c>
      <c r="C2310" t="str">
        <f>VLOOKUP(Table1[[#This Row],[customer_ID]],'Company Names'!A:B,2,0)</f>
        <v>Bosco and Sons</v>
      </c>
      <c r="D2310">
        <v>9288370923</v>
      </c>
      <c r="E2310" s="1">
        <v>44016</v>
      </c>
      <c r="F2310" s="1">
        <v>44046</v>
      </c>
      <c r="G2310">
        <v>7747</v>
      </c>
      <c r="H2310">
        <v>1</v>
      </c>
      <c r="I2310" t="str">
        <f>IF(Table1[[#This Row],[disputed]]=1,"Yes","No")</f>
        <v>Yes</v>
      </c>
      <c r="J2310">
        <v>0</v>
      </c>
      <c r="K2310" t="str">
        <f>IF(Table1[[#This Row],[disputed]]=0, "no dispute", IF(Table1[[#This Row],[dispute_loss]]=0, "won","lost"))</f>
        <v>won</v>
      </c>
      <c r="L2310" s="1">
        <v>44048</v>
      </c>
      <c r="M2310">
        <v>32</v>
      </c>
      <c r="N2310">
        <v>2</v>
      </c>
    </row>
    <row r="2311" spans="1:14" x14ac:dyDescent="0.3">
      <c r="A2311" t="s">
        <v>13</v>
      </c>
      <c r="B2311" t="s">
        <v>83</v>
      </c>
      <c r="C2311" t="str">
        <f>VLOOKUP(Table1[[#This Row],[customer_ID]],'Company Names'!A:B,2,0)</f>
        <v>Conroy - Friesen</v>
      </c>
      <c r="D2311">
        <v>9294398501</v>
      </c>
      <c r="E2311" s="1">
        <v>43988</v>
      </c>
      <c r="F2311" s="1">
        <v>44018</v>
      </c>
      <c r="G2311">
        <v>4972</v>
      </c>
      <c r="H2311">
        <v>0</v>
      </c>
      <c r="I2311" t="str">
        <f>IF(Table1[[#This Row],[disputed]]=1,"Yes","No")</f>
        <v>No</v>
      </c>
      <c r="J2311">
        <v>0</v>
      </c>
      <c r="K2311" t="str">
        <f>IF(Table1[[#This Row],[disputed]]=0, "no dispute", IF(Table1[[#This Row],[dispute_loss]]=0, "won","lost"))</f>
        <v>no dispute</v>
      </c>
      <c r="L2311" s="1">
        <v>44001</v>
      </c>
      <c r="M2311">
        <v>13</v>
      </c>
      <c r="N2311">
        <v>0</v>
      </c>
    </row>
    <row r="2312" spans="1:14" x14ac:dyDescent="0.3">
      <c r="A2312" t="s">
        <v>11</v>
      </c>
      <c r="B2312" t="s">
        <v>49</v>
      </c>
      <c r="C2312" t="str">
        <f>VLOOKUP(Table1[[#This Row],[customer_ID]],'Company Names'!A:B,2,0)</f>
        <v>Strosin Inc</v>
      </c>
      <c r="D2312">
        <v>9298034378</v>
      </c>
      <c r="E2312" s="1">
        <v>44329</v>
      </c>
      <c r="F2312" s="1">
        <v>44359</v>
      </c>
      <c r="G2312">
        <v>6869</v>
      </c>
      <c r="H2312">
        <v>0</v>
      </c>
      <c r="I2312" t="str">
        <f>IF(Table1[[#This Row],[disputed]]=1,"Yes","No")</f>
        <v>No</v>
      </c>
      <c r="J2312">
        <v>0</v>
      </c>
      <c r="K2312" t="str">
        <f>IF(Table1[[#This Row],[disputed]]=0, "no dispute", IF(Table1[[#This Row],[dispute_loss]]=0, "won","lost"))</f>
        <v>no dispute</v>
      </c>
      <c r="L2312" s="1">
        <v>44338</v>
      </c>
      <c r="M2312">
        <v>9</v>
      </c>
      <c r="N2312">
        <v>0</v>
      </c>
    </row>
    <row r="2313" spans="1:14" x14ac:dyDescent="0.3">
      <c r="A2313" t="s">
        <v>11</v>
      </c>
      <c r="B2313" t="s">
        <v>50</v>
      </c>
      <c r="C2313" t="str">
        <f>VLOOKUP(Table1[[#This Row],[customer_ID]],'Company Names'!A:B,2,0)</f>
        <v>Rutherford, McGlynn and Kling</v>
      </c>
      <c r="D2313">
        <v>9312710244</v>
      </c>
      <c r="E2313" s="1">
        <v>44099</v>
      </c>
      <c r="F2313" s="1">
        <v>44129</v>
      </c>
      <c r="G2313">
        <v>5956</v>
      </c>
      <c r="H2313">
        <v>0</v>
      </c>
      <c r="I2313" t="str">
        <f>IF(Table1[[#This Row],[disputed]]=1,"Yes","No")</f>
        <v>No</v>
      </c>
      <c r="J2313">
        <v>0</v>
      </c>
      <c r="K2313" t="str">
        <f>IF(Table1[[#This Row],[disputed]]=0, "no dispute", IF(Table1[[#This Row],[dispute_loss]]=0, "won","lost"))</f>
        <v>no dispute</v>
      </c>
      <c r="L2313" s="1">
        <v>44121</v>
      </c>
      <c r="M2313">
        <v>22</v>
      </c>
      <c r="N2313">
        <v>0</v>
      </c>
    </row>
    <row r="2314" spans="1:14" x14ac:dyDescent="0.3">
      <c r="A2314" t="s">
        <v>17</v>
      </c>
      <c r="B2314" t="s">
        <v>112</v>
      </c>
      <c r="C2314" t="str">
        <f>VLOOKUP(Table1[[#This Row],[customer_ID]],'Company Names'!A:B,2,0)</f>
        <v>Grant, Kessler and Kassulke</v>
      </c>
      <c r="D2314">
        <v>9313451295</v>
      </c>
      <c r="E2314" s="1">
        <v>43894</v>
      </c>
      <c r="F2314" s="1">
        <v>43924</v>
      </c>
      <c r="G2314">
        <v>4811</v>
      </c>
      <c r="H2314">
        <v>0</v>
      </c>
      <c r="I2314" t="str">
        <f>IF(Table1[[#This Row],[disputed]]=1,"Yes","No")</f>
        <v>No</v>
      </c>
      <c r="J2314">
        <v>0</v>
      </c>
      <c r="K2314" t="str">
        <f>IF(Table1[[#This Row],[disputed]]=0, "no dispute", IF(Table1[[#This Row],[dispute_loss]]=0, "won","lost"))</f>
        <v>no dispute</v>
      </c>
      <c r="L2314" s="1">
        <v>43915</v>
      </c>
      <c r="M2314">
        <v>21</v>
      </c>
      <c r="N2314">
        <v>0</v>
      </c>
    </row>
    <row r="2315" spans="1:14" x14ac:dyDescent="0.3">
      <c r="A2315" t="s">
        <v>17</v>
      </c>
      <c r="B2315" t="s">
        <v>33</v>
      </c>
      <c r="C2315" t="str">
        <f>VLOOKUP(Table1[[#This Row],[customer_ID]],'Company Names'!A:B,2,0)</f>
        <v>Grimes - Bode</v>
      </c>
      <c r="D2315">
        <v>9314335308</v>
      </c>
      <c r="E2315" s="1">
        <v>44091</v>
      </c>
      <c r="F2315" s="1">
        <v>44121</v>
      </c>
      <c r="G2315">
        <v>6758</v>
      </c>
      <c r="H2315">
        <v>1</v>
      </c>
      <c r="I2315" t="str">
        <f>IF(Table1[[#This Row],[disputed]]=1,"Yes","No")</f>
        <v>Yes</v>
      </c>
      <c r="J2315">
        <v>0</v>
      </c>
      <c r="K2315" t="str">
        <f>IF(Table1[[#This Row],[disputed]]=0, "no dispute", IF(Table1[[#This Row],[dispute_loss]]=0, "won","lost"))</f>
        <v>won</v>
      </c>
      <c r="L2315" s="1">
        <v>44108</v>
      </c>
      <c r="M2315">
        <v>17</v>
      </c>
      <c r="N2315">
        <v>0</v>
      </c>
    </row>
    <row r="2316" spans="1:14" x14ac:dyDescent="0.3">
      <c r="A2316" t="s">
        <v>20</v>
      </c>
      <c r="B2316" t="s">
        <v>81</v>
      </c>
      <c r="C2316" t="str">
        <f>VLOOKUP(Table1[[#This Row],[customer_ID]],'Company Names'!A:B,2,0)</f>
        <v>Rowe and Sons</v>
      </c>
      <c r="D2316">
        <v>9314800674</v>
      </c>
      <c r="E2316" s="1">
        <v>44419</v>
      </c>
      <c r="F2316" s="1">
        <v>44449</v>
      </c>
      <c r="G2316">
        <v>3713</v>
      </c>
      <c r="H2316">
        <v>1</v>
      </c>
      <c r="I2316" t="str">
        <f>IF(Table1[[#This Row],[disputed]]=1,"Yes","No")</f>
        <v>Yes</v>
      </c>
      <c r="J2316">
        <v>0</v>
      </c>
      <c r="K2316" t="str">
        <f>IF(Table1[[#This Row],[disputed]]=0, "no dispute", IF(Table1[[#This Row],[dispute_loss]]=0, "won","lost"))</f>
        <v>won</v>
      </c>
      <c r="L2316" s="1">
        <v>44450</v>
      </c>
      <c r="M2316">
        <v>31</v>
      </c>
      <c r="N2316">
        <v>1</v>
      </c>
    </row>
    <row r="2317" spans="1:14" x14ac:dyDescent="0.3">
      <c r="A2317" t="s">
        <v>20</v>
      </c>
      <c r="B2317" t="s">
        <v>46</v>
      </c>
      <c r="C2317" t="str">
        <f>VLOOKUP(Table1[[#This Row],[customer_ID]],'Company Names'!A:B,2,0)</f>
        <v>Ondricka and Sons</v>
      </c>
      <c r="D2317">
        <v>9315531233</v>
      </c>
      <c r="E2317" s="1">
        <v>44034</v>
      </c>
      <c r="F2317" s="1">
        <v>44064</v>
      </c>
      <c r="G2317">
        <v>2977</v>
      </c>
      <c r="H2317">
        <v>0</v>
      </c>
      <c r="I2317" t="str">
        <f>IF(Table1[[#This Row],[disputed]]=1,"Yes","No")</f>
        <v>No</v>
      </c>
      <c r="J2317">
        <v>0</v>
      </c>
      <c r="K2317" t="str">
        <f>IF(Table1[[#This Row],[disputed]]=0, "no dispute", IF(Table1[[#This Row],[dispute_loss]]=0, "won","lost"))</f>
        <v>no dispute</v>
      </c>
      <c r="L2317" s="1">
        <v>44037</v>
      </c>
      <c r="M2317">
        <v>3</v>
      </c>
      <c r="N2317">
        <v>0</v>
      </c>
    </row>
    <row r="2318" spans="1:14" x14ac:dyDescent="0.3">
      <c r="A2318" t="s">
        <v>20</v>
      </c>
      <c r="B2318" t="s">
        <v>80</v>
      </c>
      <c r="C2318" t="str">
        <f>VLOOKUP(Table1[[#This Row],[customer_ID]],'Company Names'!A:B,2,0)</f>
        <v>Larkin and Sons</v>
      </c>
      <c r="D2318">
        <v>9324391627</v>
      </c>
      <c r="E2318" s="1">
        <v>44126</v>
      </c>
      <c r="F2318" s="1">
        <v>44156</v>
      </c>
      <c r="G2318">
        <v>4741</v>
      </c>
      <c r="H2318">
        <v>1</v>
      </c>
      <c r="I2318" t="str">
        <f>IF(Table1[[#This Row],[disputed]]=1,"Yes","No")</f>
        <v>Yes</v>
      </c>
      <c r="J2318">
        <v>0</v>
      </c>
      <c r="K2318" t="str">
        <f>IF(Table1[[#This Row],[disputed]]=0, "no dispute", IF(Table1[[#This Row],[dispute_loss]]=0, "won","lost"))</f>
        <v>won</v>
      </c>
      <c r="L2318" s="1">
        <v>44162</v>
      </c>
      <c r="M2318">
        <v>36</v>
      </c>
      <c r="N2318">
        <v>6</v>
      </c>
    </row>
    <row r="2319" spans="1:14" x14ac:dyDescent="0.3">
      <c r="A2319" t="s">
        <v>11</v>
      </c>
      <c r="B2319" t="s">
        <v>76</v>
      </c>
      <c r="C2319" t="str">
        <f>VLOOKUP(Table1[[#This Row],[customer_ID]],'Company Names'!A:B,2,0)</f>
        <v>Graham, D'Amore and Tromp</v>
      </c>
      <c r="D2319">
        <v>9327462141</v>
      </c>
      <c r="E2319" s="1">
        <v>44485</v>
      </c>
      <c r="F2319" s="1">
        <v>44515</v>
      </c>
      <c r="G2319">
        <v>9061</v>
      </c>
      <c r="H2319">
        <v>0</v>
      </c>
      <c r="I2319" t="str">
        <f>IF(Table1[[#This Row],[disputed]]=1,"Yes","No")</f>
        <v>No</v>
      </c>
      <c r="J2319">
        <v>0</v>
      </c>
      <c r="K2319" t="str">
        <f>IF(Table1[[#This Row],[disputed]]=0, "no dispute", IF(Table1[[#This Row],[dispute_loss]]=0, "won","lost"))</f>
        <v>no dispute</v>
      </c>
      <c r="L2319" s="1">
        <v>44506</v>
      </c>
      <c r="M2319">
        <v>21</v>
      </c>
      <c r="N2319">
        <v>0</v>
      </c>
    </row>
    <row r="2320" spans="1:14" x14ac:dyDescent="0.3">
      <c r="A2320" t="s">
        <v>17</v>
      </c>
      <c r="B2320" t="s">
        <v>112</v>
      </c>
      <c r="C2320" t="str">
        <f>VLOOKUP(Table1[[#This Row],[customer_ID]],'Company Names'!A:B,2,0)</f>
        <v>Grant, Kessler and Kassulke</v>
      </c>
      <c r="D2320">
        <v>9327668635</v>
      </c>
      <c r="E2320" s="1">
        <v>43926</v>
      </c>
      <c r="F2320" s="1">
        <v>43956</v>
      </c>
      <c r="G2320">
        <v>4499</v>
      </c>
      <c r="H2320">
        <v>0</v>
      </c>
      <c r="I2320" t="str">
        <f>IF(Table1[[#This Row],[disputed]]=1,"Yes","No")</f>
        <v>No</v>
      </c>
      <c r="J2320">
        <v>0</v>
      </c>
      <c r="K2320" t="str">
        <f>IF(Table1[[#This Row],[disputed]]=0, "no dispute", IF(Table1[[#This Row],[dispute_loss]]=0, "won","lost"))</f>
        <v>no dispute</v>
      </c>
      <c r="L2320" s="1">
        <v>43950</v>
      </c>
      <c r="M2320">
        <v>24</v>
      </c>
      <c r="N2320">
        <v>0</v>
      </c>
    </row>
    <row r="2321" spans="1:14" x14ac:dyDescent="0.3">
      <c r="A2321" t="s">
        <v>17</v>
      </c>
      <c r="B2321" t="s">
        <v>30</v>
      </c>
      <c r="C2321" t="str">
        <f>VLOOKUP(Table1[[#This Row],[customer_ID]],'Company Names'!A:B,2,0)</f>
        <v>Jacobi - Nolan</v>
      </c>
      <c r="D2321">
        <v>9338042562</v>
      </c>
      <c r="E2321" s="1">
        <v>43958</v>
      </c>
      <c r="F2321" s="1">
        <v>43988</v>
      </c>
      <c r="G2321">
        <v>4576</v>
      </c>
      <c r="H2321">
        <v>1</v>
      </c>
      <c r="I2321" t="str">
        <f>IF(Table1[[#This Row],[disputed]]=1,"Yes","No")</f>
        <v>Yes</v>
      </c>
      <c r="J2321">
        <v>0</v>
      </c>
      <c r="K2321" t="str">
        <f>IF(Table1[[#This Row],[disputed]]=0, "no dispute", IF(Table1[[#This Row],[dispute_loss]]=0, "won","lost"))</f>
        <v>won</v>
      </c>
      <c r="L2321" s="1">
        <v>43977</v>
      </c>
      <c r="M2321">
        <v>19</v>
      </c>
      <c r="N2321">
        <v>0</v>
      </c>
    </row>
    <row r="2322" spans="1:14" x14ac:dyDescent="0.3">
      <c r="A2322" t="s">
        <v>22</v>
      </c>
      <c r="B2322" t="s">
        <v>89</v>
      </c>
      <c r="C2322" t="str">
        <f>VLOOKUP(Table1[[#This Row],[customer_ID]],'Company Names'!A:B,2,0)</f>
        <v>Lynch - Lebsack</v>
      </c>
      <c r="D2322">
        <v>9339508583</v>
      </c>
      <c r="E2322" s="1">
        <v>44075</v>
      </c>
      <c r="F2322" s="1">
        <v>44105</v>
      </c>
      <c r="G2322">
        <v>6990</v>
      </c>
      <c r="H2322">
        <v>0</v>
      </c>
      <c r="I2322" t="str">
        <f>IF(Table1[[#This Row],[disputed]]=1,"Yes","No")</f>
        <v>No</v>
      </c>
      <c r="J2322">
        <v>0</v>
      </c>
      <c r="K2322" t="str">
        <f>IF(Table1[[#This Row],[disputed]]=0, "no dispute", IF(Table1[[#This Row],[dispute_loss]]=0, "won","lost"))</f>
        <v>no dispute</v>
      </c>
      <c r="L2322" s="1">
        <v>44110</v>
      </c>
      <c r="M2322">
        <v>35</v>
      </c>
      <c r="N2322">
        <v>5</v>
      </c>
    </row>
    <row r="2323" spans="1:14" x14ac:dyDescent="0.3">
      <c r="A2323" t="s">
        <v>17</v>
      </c>
      <c r="B2323" t="s">
        <v>112</v>
      </c>
      <c r="C2323" t="str">
        <f>VLOOKUP(Table1[[#This Row],[customer_ID]],'Company Names'!A:B,2,0)</f>
        <v>Grant, Kessler and Kassulke</v>
      </c>
      <c r="D2323">
        <v>9340071189</v>
      </c>
      <c r="E2323" s="1">
        <v>43896</v>
      </c>
      <c r="F2323" s="1">
        <v>43926</v>
      </c>
      <c r="G2323">
        <v>5814</v>
      </c>
      <c r="H2323">
        <v>0</v>
      </c>
      <c r="I2323" t="str">
        <f>IF(Table1[[#This Row],[disputed]]=1,"Yes","No")</f>
        <v>No</v>
      </c>
      <c r="J2323">
        <v>0</v>
      </c>
      <c r="K2323" t="str">
        <f>IF(Table1[[#This Row],[disputed]]=0, "no dispute", IF(Table1[[#This Row],[dispute_loss]]=0, "won","lost"))</f>
        <v>no dispute</v>
      </c>
      <c r="L2323" s="1">
        <v>43913</v>
      </c>
      <c r="M2323">
        <v>17</v>
      </c>
      <c r="N2323">
        <v>0</v>
      </c>
    </row>
    <row r="2324" spans="1:14" x14ac:dyDescent="0.3">
      <c r="A2324" t="s">
        <v>20</v>
      </c>
      <c r="B2324" t="s">
        <v>111</v>
      </c>
      <c r="C2324" t="str">
        <f>VLOOKUP(Table1[[#This Row],[customer_ID]],'Company Names'!A:B,2,0)</f>
        <v>Kunze - Bednar</v>
      </c>
      <c r="D2324">
        <v>9343302864</v>
      </c>
      <c r="E2324" s="1">
        <v>44150</v>
      </c>
      <c r="F2324" s="1">
        <v>44180</v>
      </c>
      <c r="G2324">
        <v>5033</v>
      </c>
      <c r="H2324">
        <v>0</v>
      </c>
      <c r="I2324" t="str">
        <f>IF(Table1[[#This Row],[disputed]]=1,"Yes","No")</f>
        <v>No</v>
      </c>
      <c r="J2324">
        <v>0</v>
      </c>
      <c r="K2324" t="str">
        <f>IF(Table1[[#This Row],[disputed]]=0, "no dispute", IF(Table1[[#This Row],[dispute_loss]]=0, "won","lost"))</f>
        <v>no dispute</v>
      </c>
      <c r="L2324" s="1">
        <v>44188</v>
      </c>
      <c r="M2324">
        <v>38</v>
      </c>
      <c r="N2324">
        <v>8</v>
      </c>
    </row>
    <row r="2325" spans="1:14" x14ac:dyDescent="0.3">
      <c r="A2325" t="s">
        <v>11</v>
      </c>
      <c r="B2325" t="s">
        <v>54</v>
      </c>
      <c r="C2325" t="str">
        <f>VLOOKUP(Table1[[#This Row],[customer_ID]],'Company Names'!A:B,2,0)</f>
        <v>Emmerich - Swift</v>
      </c>
      <c r="D2325">
        <v>9344726527</v>
      </c>
      <c r="E2325" s="1">
        <v>44344</v>
      </c>
      <c r="F2325" s="1">
        <v>44374</v>
      </c>
      <c r="G2325">
        <v>6839</v>
      </c>
      <c r="H2325">
        <v>0</v>
      </c>
      <c r="I2325" t="str">
        <f>IF(Table1[[#This Row],[disputed]]=1,"Yes","No")</f>
        <v>No</v>
      </c>
      <c r="J2325">
        <v>0</v>
      </c>
      <c r="K2325" t="str">
        <f>IF(Table1[[#This Row],[disputed]]=0, "no dispute", IF(Table1[[#This Row],[dispute_loss]]=0, "won","lost"))</f>
        <v>no dispute</v>
      </c>
      <c r="L2325" s="1">
        <v>44357</v>
      </c>
      <c r="M2325">
        <v>13</v>
      </c>
      <c r="N2325">
        <v>0</v>
      </c>
    </row>
    <row r="2326" spans="1:14" x14ac:dyDescent="0.3">
      <c r="A2326" t="s">
        <v>11</v>
      </c>
      <c r="B2326" t="s">
        <v>64</v>
      </c>
      <c r="C2326" t="str">
        <f>VLOOKUP(Table1[[#This Row],[customer_ID]],'Company Names'!A:B,2,0)</f>
        <v>Weber - Lindgren</v>
      </c>
      <c r="D2326">
        <v>9346541006</v>
      </c>
      <c r="E2326" s="1">
        <v>43886</v>
      </c>
      <c r="F2326" s="1">
        <v>43916</v>
      </c>
      <c r="G2326">
        <v>5509</v>
      </c>
      <c r="H2326">
        <v>0</v>
      </c>
      <c r="I2326" t="str">
        <f>IF(Table1[[#This Row],[disputed]]=1,"Yes","No")</f>
        <v>No</v>
      </c>
      <c r="J2326">
        <v>0</v>
      </c>
      <c r="K2326" t="str">
        <f>IF(Table1[[#This Row],[disputed]]=0, "no dispute", IF(Table1[[#This Row],[dispute_loss]]=0, "won","lost"))</f>
        <v>no dispute</v>
      </c>
      <c r="L2326" s="1">
        <v>43912</v>
      </c>
      <c r="M2326">
        <v>26</v>
      </c>
      <c r="N2326">
        <v>0</v>
      </c>
    </row>
    <row r="2327" spans="1:14" x14ac:dyDescent="0.3">
      <c r="A2327" t="s">
        <v>20</v>
      </c>
      <c r="B2327" t="s">
        <v>63</v>
      </c>
      <c r="C2327" t="str">
        <f>VLOOKUP(Table1[[#This Row],[customer_ID]],'Company Names'!A:B,2,0)</f>
        <v>Hauck - Hodkiewicz</v>
      </c>
      <c r="D2327">
        <v>9359250752</v>
      </c>
      <c r="E2327" s="1">
        <v>44445</v>
      </c>
      <c r="F2327" s="1">
        <v>44475</v>
      </c>
      <c r="G2327">
        <v>2507</v>
      </c>
      <c r="H2327">
        <v>0</v>
      </c>
      <c r="I2327" t="str">
        <f>IF(Table1[[#This Row],[disputed]]=1,"Yes","No")</f>
        <v>No</v>
      </c>
      <c r="J2327">
        <v>0</v>
      </c>
      <c r="K2327" t="str">
        <f>IF(Table1[[#This Row],[disputed]]=0, "no dispute", IF(Table1[[#This Row],[dispute_loss]]=0, "won","lost"))</f>
        <v>no dispute</v>
      </c>
      <c r="L2327" s="1">
        <v>44473</v>
      </c>
      <c r="M2327">
        <v>28</v>
      </c>
      <c r="N2327">
        <v>0</v>
      </c>
    </row>
    <row r="2328" spans="1:14" x14ac:dyDescent="0.3">
      <c r="A2328" t="s">
        <v>20</v>
      </c>
      <c r="B2328" t="s">
        <v>107</v>
      </c>
      <c r="C2328" t="str">
        <f>VLOOKUP(Table1[[#This Row],[customer_ID]],'Company Names'!A:B,2,0)</f>
        <v>Ernser Inc</v>
      </c>
      <c r="D2328">
        <v>9366628825</v>
      </c>
      <c r="E2328" s="1">
        <v>44532</v>
      </c>
      <c r="F2328" s="1">
        <v>44562</v>
      </c>
      <c r="G2328">
        <v>1805</v>
      </c>
      <c r="H2328">
        <v>0</v>
      </c>
      <c r="I2328" t="str">
        <f>IF(Table1[[#This Row],[disputed]]=1,"Yes","No")</f>
        <v>No</v>
      </c>
      <c r="J2328">
        <v>0</v>
      </c>
      <c r="K2328" t="str">
        <f>IF(Table1[[#This Row],[disputed]]=0, "no dispute", IF(Table1[[#This Row],[dispute_loss]]=0, "won","lost"))</f>
        <v>no dispute</v>
      </c>
      <c r="L2328" s="1">
        <v>44543</v>
      </c>
      <c r="M2328">
        <v>11</v>
      </c>
      <c r="N2328">
        <v>0</v>
      </c>
    </row>
    <row r="2329" spans="1:14" x14ac:dyDescent="0.3">
      <c r="A2329" t="s">
        <v>11</v>
      </c>
      <c r="B2329" t="s">
        <v>44</v>
      </c>
      <c r="C2329" t="str">
        <f>VLOOKUP(Table1[[#This Row],[customer_ID]],'Company Names'!A:B,2,0)</f>
        <v>Pacocha Inc</v>
      </c>
      <c r="D2329">
        <v>9367388295</v>
      </c>
      <c r="E2329" s="1">
        <v>44310</v>
      </c>
      <c r="F2329" s="1">
        <v>44340</v>
      </c>
      <c r="G2329">
        <v>4395</v>
      </c>
      <c r="H2329">
        <v>0</v>
      </c>
      <c r="I2329" t="str">
        <f>IF(Table1[[#This Row],[disputed]]=1,"Yes","No")</f>
        <v>No</v>
      </c>
      <c r="J2329">
        <v>0</v>
      </c>
      <c r="K2329" t="str">
        <f>IF(Table1[[#This Row],[disputed]]=0, "no dispute", IF(Table1[[#This Row],[dispute_loss]]=0, "won","lost"))</f>
        <v>no dispute</v>
      </c>
      <c r="L2329" s="1">
        <v>44336</v>
      </c>
      <c r="M2329">
        <v>26</v>
      </c>
      <c r="N2329">
        <v>0</v>
      </c>
    </row>
    <row r="2330" spans="1:14" x14ac:dyDescent="0.3">
      <c r="A2330" t="s">
        <v>22</v>
      </c>
      <c r="B2330" t="s">
        <v>100</v>
      </c>
      <c r="C2330" t="str">
        <f>VLOOKUP(Table1[[#This Row],[customer_ID]],'Company Names'!A:B,2,0)</f>
        <v>Stark - Paucek</v>
      </c>
      <c r="D2330">
        <v>9368067229</v>
      </c>
      <c r="E2330" s="1">
        <v>44496</v>
      </c>
      <c r="F2330" s="1">
        <v>44526</v>
      </c>
      <c r="G2330">
        <v>4517</v>
      </c>
      <c r="H2330">
        <v>0</v>
      </c>
      <c r="I2330" t="str">
        <f>IF(Table1[[#This Row],[disputed]]=1,"Yes","No")</f>
        <v>No</v>
      </c>
      <c r="J2330">
        <v>0</v>
      </c>
      <c r="K2330" t="str">
        <f>IF(Table1[[#This Row],[disputed]]=0, "no dispute", IF(Table1[[#This Row],[dispute_loss]]=0, "won","lost"))</f>
        <v>no dispute</v>
      </c>
      <c r="L2330" s="1">
        <v>44507</v>
      </c>
      <c r="M2330">
        <v>11</v>
      </c>
      <c r="N2330">
        <v>0</v>
      </c>
    </row>
    <row r="2331" spans="1:14" x14ac:dyDescent="0.3">
      <c r="A2331" t="s">
        <v>17</v>
      </c>
      <c r="B2331" t="s">
        <v>40</v>
      </c>
      <c r="C2331" t="str">
        <f>VLOOKUP(Table1[[#This Row],[customer_ID]],'Company Names'!A:B,2,0)</f>
        <v>Nolan - Bayer</v>
      </c>
      <c r="D2331">
        <v>9373791288</v>
      </c>
      <c r="E2331" s="1">
        <v>43921</v>
      </c>
      <c r="F2331" s="1">
        <v>43951</v>
      </c>
      <c r="G2331">
        <v>6057</v>
      </c>
      <c r="H2331">
        <v>0</v>
      </c>
      <c r="I2331" t="str">
        <f>IF(Table1[[#This Row],[disputed]]=1,"Yes","No")</f>
        <v>No</v>
      </c>
      <c r="J2331">
        <v>0</v>
      </c>
      <c r="K2331" t="str">
        <f>IF(Table1[[#This Row],[disputed]]=0, "no dispute", IF(Table1[[#This Row],[dispute_loss]]=0, "won","lost"))</f>
        <v>no dispute</v>
      </c>
      <c r="L2331" s="1">
        <v>43942</v>
      </c>
      <c r="M2331">
        <v>21</v>
      </c>
      <c r="N2331">
        <v>0</v>
      </c>
    </row>
    <row r="2332" spans="1:14" x14ac:dyDescent="0.3">
      <c r="A2332" t="s">
        <v>20</v>
      </c>
      <c r="B2332" t="s">
        <v>21</v>
      </c>
      <c r="C2332" t="str">
        <f>VLOOKUP(Table1[[#This Row],[customer_ID]],'Company Names'!A:B,2,0)</f>
        <v>Turner and Sons</v>
      </c>
      <c r="D2332">
        <v>9375684651</v>
      </c>
      <c r="E2332" s="1">
        <v>44141</v>
      </c>
      <c r="F2332" s="1">
        <v>44171</v>
      </c>
      <c r="G2332">
        <v>5027</v>
      </c>
      <c r="H2332">
        <v>0</v>
      </c>
      <c r="I2332" t="str">
        <f>IF(Table1[[#This Row],[disputed]]=1,"Yes","No")</f>
        <v>No</v>
      </c>
      <c r="J2332">
        <v>0</v>
      </c>
      <c r="K2332" t="str">
        <f>IF(Table1[[#This Row],[disputed]]=0, "no dispute", IF(Table1[[#This Row],[dispute_loss]]=0, "won","lost"))</f>
        <v>no dispute</v>
      </c>
      <c r="L2332" s="1">
        <v>44176</v>
      </c>
      <c r="M2332">
        <v>35</v>
      </c>
      <c r="N2332">
        <v>5</v>
      </c>
    </row>
    <row r="2333" spans="1:14" x14ac:dyDescent="0.3">
      <c r="A2333" t="s">
        <v>20</v>
      </c>
      <c r="B2333" t="s">
        <v>107</v>
      </c>
      <c r="C2333" t="str">
        <f>VLOOKUP(Table1[[#This Row],[customer_ID]],'Company Names'!A:B,2,0)</f>
        <v>Ernser Inc</v>
      </c>
      <c r="D2333">
        <v>9380641705</v>
      </c>
      <c r="E2333" s="1">
        <v>44487</v>
      </c>
      <c r="F2333" s="1">
        <v>44517</v>
      </c>
      <c r="G2333">
        <v>861</v>
      </c>
      <c r="H2333">
        <v>0</v>
      </c>
      <c r="I2333" t="str">
        <f>IF(Table1[[#This Row],[disputed]]=1,"Yes","No")</f>
        <v>No</v>
      </c>
      <c r="J2333">
        <v>0</v>
      </c>
      <c r="K2333" t="str">
        <f>IF(Table1[[#This Row],[disputed]]=0, "no dispute", IF(Table1[[#This Row],[dispute_loss]]=0, "won","lost"))</f>
        <v>no dispute</v>
      </c>
      <c r="L2333" s="1">
        <v>44500</v>
      </c>
      <c r="M2333">
        <v>13</v>
      </c>
      <c r="N2333">
        <v>0</v>
      </c>
    </row>
    <row r="2334" spans="1:14" x14ac:dyDescent="0.3">
      <c r="A2334" t="s">
        <v>17</v>
      </c>
      <c r="B2334" t="s">
        <v>98</v>
      </c>
      <c r="C2334" t="str">
        <f>VLOOKUP(Table1[[#This Row],[customer_ID]],'Company Names'!A:B,2,0)</f>
        <v>Wolf LLC</v>
      </c>
      <c r="D2334">
        <v>9385395392</v>
      </c>
      <c r="E2334" s="1">
        <v>43898</v>
      </c>
      <c r="F2334" s="1">
        <v>43928</v>
      </c>
      <c r="G2334">
        <v>5441</v>
      </c>
      <c r="H2334">
        <v>0</v>
      </c>
      <c r="I2334" t="str">
        <f>IF(Table1[[#This Row],[disputed]]=1,"Yes","No")</f>
        <v>No</v>
      </c>
      <c r="J2334">
        <v>0</v>
      </c>
      <c r="K2334" t="str">
        <f>IF(Table1[[#This Row],[disputed]]=0, "no dispute", IF(Table1[[#This Row],[dispute_loss]]=0, "won","lost"))</f>
        <v>no dispute</v>
      </c>
      <c r="L2334" s="1">
        <v>43952</v>
      </c>
      <c r="M2334">
        <v>54</v>
      </c>
      <c r="N2334">
        <v>24</v>
      </c>
    </row>
    <row r="2335" spans="1:14" x14ac:dyDescent="0.3">
      <c r="A2335" t="s">
        <v>11</v>
      </c>
      <c r="B2335" t="s">
        <v>45</v>
      </c>
      <c r="C2335" t="str">
        <f>VLOOKUP(Table1[[#This Row],[customer_ID]],'Company Names'!A:B,2,0)</f>
        <v>Bosco and Sons</v>
      </c>
      <c r="D2335">
        <v>9390786866</v>
      </c>
      <c r="E2335" s="1">
        <v>44251</v>
      </c>
      <c r="F2335" s="1">
        <v>44281</v>
      </c>
      <c r="G2335">
        <v>7462</v>
      </c>
      <c r="H2335">
        <v>1</v>
      </c>
      <c r="I2335" t="str">
        <f>IF(Table1[[#This Row],[disputed]]=1,"Yes","No")</f>
        <v>Yes</v>
      </c>
      <c r="J2335">
        <v>0</v>
      </c>
      <c r="K2335" t="str">
        <f>IF(Table1[[#This Row],[disputed]]=0, "no dispute", IF(Table1[[#This Row],[dispute_loss]]=0, "won","lost"))</f>
        <v>won</v>
      </c>
      <c r="L2335" s="1">
        <v>44292</v>
      </c>
      <c r="M2335">
        <v>41</v>
      </c>
      <c r="N2335">
        <v>11</v>
      </c>
    </row>
    <row r="2336" spans="1:14" x14ac:dyDescent="0.3">
      <c r="A2336" t="s">
        <v>11</v>
      </c>
      <c r="B2336" t="s">
        <v>49</v>
      </c>
      <c r="C2336" t="str">
        <f>VLOOKUP(Table1[[#This Row],[customer_ID]],'Company Names'!A:B,2,0)</f>
        <v>Strosin Inc</v>
      </c>
      <c r="D2336">
        <v>9393038918</v>
      </c>
      <c r="E2336" s="1">
        <v>44460</v>
      </c>
      <c r="F2336" s="1">
        <v>44490</v>
      </c>
      <c r="G2336">
        <v>7386</v>
      </c>
      <c r="H2336">
        <v>0</v>
      </c>
      <c r="I2336" t="str">
        <f>IF(Table1[[#This Row],[disputed]]=1,"Yes","No")</f>
        <v>No</v>
      </c>
      <c r="J2336">
        <v>0</v>
      </c>
      <c r="K2336" t="str">
        <f>IF(Table1[[#This Row],[disputed]]=0, "no dispute", IF(Table1[[#This Row],[dispute_loss]]=0, "won","lost"))</f>
        <v>no dispute</v>
      </c>
      <c r="L2336" s="1">
        <v>44477</v>
      </c>
      <c r="M2336">
        <v>17</v>
      </c>
      <c r="N2336">
        <v>0</v>
      </c>
    </row>
    <row r="2337" spans="1:14" x14ac:dyDescent="0.3">
      <c r="A2337" t="s">
        <v>11</v>
      </c>
      <c r="B2337" t="s">
        <v>105</v>
      </c>
      <c r="C2337" t="str">
        <f>VLOOKUP(Table1[[#This Row],[customer_ID]],'Company Names'!A:B,2,0)</f>
        <v>Terry - Johns</v>
      </c>
      <c r="D2337">
        <v>9394972219</v>
      </c>
      <c r="E2337" s="1">
        <v>43943</v>
      </c>
      <c r="F2337" s="1">
        <v>43973</v>
      </c>
      <c r="G2337">
        <v>7262</v>
      </c>
      <c r="H2337">
        <v>0</v>
      </c>
      <c r="I2337" t="str">
        <f>IF(Table1[[#This Row],[disputed]]=1,"Yes","No")</f>
        <v>No</v>
      </c>
      <c r="J2337">
        <v>0</v>
      </c>
      <c r="K2337" t="str">
        <f>IF(Table1[[#This Row],[disputed]]=0, "no dispute", IF(Table1[[#This Row],[dispute_loss]]=0, "won","lost"))</f>
        <v>no dispute</v>
      </c>
      <c r="L2337" s="1">
        <v>43979</v>
      </c>
      <c r="M2337">
        <v>36</v>
      </c>
      <c r="N2337">
        <v>6</v>
      </c>
    </row>
    <row r="2338" spans="1:14" x14ac:dyDescent="0.3">
      <c r="A2338" t="s">
        <v>13</v>
      </c>
      <c r="B2338" t="s">
        <v>41</v>
      </c>
      <c r="C2338" t="str">
        <f>VLOOKUP(Table1[[#This Row],[customer_ID]],'Company Names'!A:B,2,0)</f>
        <v>Stanton, Labadie and Roberts</v>
      </c>
      <c r="D2338">
        <v>5411405629</v>
      </c>
      <c r="E2338" s="1">
        <v>44469</v>
      </c>
      <c r="F2338" s="1">
        <v>44499</v>
      </c>
      <c r="G2338">
        <v>7399</v>
      </c>
      <c r="H2338">
        <v>1</v>
      </c>
      <c r="I2338" t="str">
        <f>IF(Table1[[#This Row],[disputed]]=1,"Yes","No")</f>
        <v>Yes</v>
      </c>
      <c r="J2338">
        <v>1</v>
      </c>
      <c r="K2338" t="str">
        <f>IF(Table1[[#This Row],[disputed]]=0, "no dispute", IF(Table1[[#This Row],[dispute_loss]]=0, "won","lost"))</f>
        <v>lost</v>
      </c>
      <c r="L2338" s="1">
        <v>44496</v>
      </c>
      <c r="M2338">
        <v>27</v>
      </c>
      <c r="N2338">
        <v>0</v>
      </c>
    </row>
    <row r="2339" spans="1:14" x14ac:dyDescent="0.3">
      <c r="A2339" t="s">
        <v>13</v>
      </c>
      <c r="B2339" t="s">
        <v>66</v>
      </c>
      <c r="C2339" t="str">
        <f>VLOOKUP(Table1[[#This Row],[customer_ID]],'Company Names'!A:B,2,0)</f>
        <v>Bednar Group</v>
      </c>
      <c r="D2339">
        <v>9401804366</v>
      </c>
      <c r="E2339" s="1">
        <v>43872</v>
      </c>
      <c r="F2339" s="1">
        <v>43902</v>
      </c>
      <c r="G2339">
        <v>4362</v>
      </c>
      <c r="H2339">
        <v>0</v>
      </c>
      <c r="I2339" t="str">
        <f>IF(Table1[[#This Row],[disputed]]=1,"Yes","No")</f>
        <v>No</v>
      </c>
      <c r="J2339">
        <v>0</v>
      </c>
      <c r="K2339" t="str">
        <f>IF(Table1[[#This Row],[disputed]]=0, "no dispute", IF(Table1[[#This Row],[dispute_loss]]=0, "won","lost"))</f>
        <v>no dispute</v>
      </c>
      <c r="L2339" s="1">
        <v>43879</v>
      </c>
      <c r="M2339">
        <v>7</v>
      </c>
      <c r="N2339">
        <v>0</v>
      </c>
    </row>
    <row r="2340" spans="1:14" x14ac:dyDescent="0.3">
      <c r="A2340" t="s">
        <v>17</v>
      </c>
      <c r="B2340" t="s">
        <v>33</v>
      </c>
      <c r="C2340" t="str">
        <f>VLOOKUP(Table1[[#This Row],[customer_ID]],'Company Names'!A:B,2,0)</f>
        <v>Grimes - Bode</v>
      </c>
      <c r="D2340">
        <v>9414806653</v>
      </c>
      <c r="E2340" s="1">
        <v>44030</v>
      </c>
      <c r="F2340" s="1">
        <v>44060</v>
      </c>
      <c r="G2340">
        <v>8479</v>
      </c>
      <c r="H2340">
        <v>1</v>
      </c>
      <c r="I2340" t="str">
        <f>IF(Table1[[#This Row],[disputed]]=1,"Yes","No")</f>
        <v>Yes</v>
      </c>
      <c r="J2340">
        <v>0</v>
      </c>
      <c r="K2340" t="str">
        <f>IF(Table1[[#This Row],[disputed]]=0, "no dispute", IF(Table1[[#This Row],[dispute_loss]]=0, "won","lost"))</f>
        <v>won</v>
      </c>
      <c r="L2340" s="1">
        <v>44057</v>
      </c>
      <c r="M2340">
        <v>27</v>
      </c>
      <c r="N2340">
        <v>0</v>
      </c>
    </row>
    <row r="2341" spans="1:14" x14ac:dyDescent="0.3">
      <c r="A2341" t="s">
        <v>11</v>
      </c>
      <c r="B2341" t="s">
        <v>48</v>
      </c>
      <c r="C2341" t="str">
        <f>VLOOKUP(Table1[[#This Row],[customer_ID]],'Company Names'!A:B,2,0)</f>
        <v>Hauck Group</v>
      </c>
      <c r="D2341">
        <v>9418503093</v>
      </c>
      <c r="E2341" s="1">
        <v>44349</v>
      </c>
      <c r="F2341" s="1">
        <v>44379</v>
      </c>
      <c r="G2341">
        <v>6065</v>
      </c>
      <c r="H2341">
        <v>0</v>
      </c>
      <c r="I2341" t="str">
        <f>IF(Table1[[#This Row],[disputed]]=1,"Yes","No")</f>
        <v>No</v>
      </c>
      <c r="J2341">
        <v>0</v>
      </c>
      <c r="K2341" t="str">
        <f>IF(Table1[[#This Row],[disputed]]=0, "no dispute", IF(Table1[[#This Row],[dispute_loss]]=0, "won","lost"))</f>
        <v>no dispute</v>
      </c>
      <c r="L2341" s="1">
        <v>44374</v>
      </c>
      <c r="M2341">
        <v>25</v>
      </c>
      <c r="N2341">
        <v>0</v>
      </c>
    </row>
    <row r="2342" spans="1:14" x14ac:dyDescent="0.3">
      <c r="A2342" t="s">
        <v>17</v>
      </c>
      <c r="B2342" t="s">
        <v>18</v>
      </c>
      <c r="C2342" t="str">
        <f>VLOOKUP(Table1[[#This Row],[customer_ID]],'Company Names'!A:B,2,0)</f>
        <v>Gislason, Rice and Hilpert</v>
      </c>
      <c r="D2342">
        <v>9448816022</v>
      </c>
      <c r="E2342" s="1">
        <v>44243</v>
      </c>
      <c r="F2342" s="1">
        <v>44273</v>
      </c>
      <c r="G2342">
        <v>8293</v>
      </c>
      <c r="H2342">
        <v>0</v>
      </c>
      <c r="I2342" t="str">
        <f>IF(Table1[[#This Row],[disputed]]=1,"Yes","No")</f>
        <v>No</v>
      </c>
      <c r="J2342">
        <v>0</v>
      </c>
      <c r="K2342" t="str">
        <f>IF(Table1[[#This Row],[disputed]]=0, "no dispute", IF(Table1[[#This Row],[dispute_loss]]=0, "won","lost"))</f>
        <v>no dispute</v>
      </c>
      <c r="L2342" s="1">
        <v>44259</v>
      </c>
      <c r="M2342">
        <v>16</v>
      </c>
      <c r="N2342">
        <v>0</v>
      </c>
    </row>
    <row r="2343" spans="1:14" x14ac:dyDescent="0.3">
      <c r="A2343" t="s">
        <v>13</v>
      </c>
      <c r="B2343" t="s">
        <v>92</v>
      </c>
      <c r="C2343" t="str">
        <f>VLOOKUP(Table1[[#This Row],[customer_ID]],'Company Names'!A:B,2,0)</f>
        <v>Mueller and Sons</v>
      </c>
      <c r="D2343">
        <v>9455464141</v>
      </c>
      <c r="E2343" s="1">
        <v>44321</v>
      </c>
      <c r="F2343" s="1">
        <v>44351</v>
      </c>
      <c r="G2343">
        <v>6077</v>
      </c>
      <c r="H2343">
        <v>0</v>
      </c>
      <c r="I2343" t="str">
        <f>IF(Table1[[#This Row],[disputed]]=1,"Yes","No")</f>
        <v>No</v>
      </c>
      <c r="J2343">
        <v>0</v>
      </c>
      <c r="K2343" t="str">
        <f>IF(Table1[[#This Row],[disputed]]=0, "no dispute", IF(Table1[[#This Row],[dispute_loss]]=0, "won","lost"))</f>
        <v>no dispute</v>
      </c>
      <c r="L2343" s="1">
        <v>44351</v>
      </c>
      <c r="M2343">
        <v>30</v>
      </c>
      <c r="N2343">
        <v>0</v>
      </c>
    </row>
    <row r="2344" spans="1:14" x14ac:dyDescent="0.3">
      <c r="A2344" t="s">
        <v>13</v>
      </c>
      <c r="B2344" t="s">
        <v>14</v>
      </c>
      <c r="C2344" t="str">
        <f>VLOOKUP(Table1[[#This Row],[customer_ID]],'Company Names'!A:B,2,0)</f>
        <v>Bogisich and Sons</v>
      </c>
      <c r="D2344">
        <v>9465847338</v>
      </c>
      <c r="E2344" s="1">
        <v>44365</v>
      </c>
      <c r="F2344" s="1">
        <v>44395</v>
      </c>
      <c r="G2344">
        <v>3749</v>
      </c>
      <c r="H2344">
        <v>0</v>
      </c>
      <c r="I2344" t="str">
        <f>IF(Table1[[#This Row],[disputed]]=1,"Yes","No")</f>
        <v>No</v>
      </c>
      <c r="J2344">
        <v>0</v>
      </c>
      <c r="K2344" t="str">
        <f>IF(Table1[[#This Row],[disputed]]=0, "no dispute", IF(Table1[[#This Row],[dispute_loss]]=0, "won","lost"))</f>
        <v>no dispute</v>
      </c>
      <c r="L2344" s="1">
        <v>44394</v>
      </c>
      <c r="M2344">
        <v>29</v>
      </c>
      <c r="N2344">
        <v>0</v>
      </c>
    </row>
    <row r="2345" spans="1:14" x14ac:dyDescent="0.3">
      <c r="A2345" t="s">
        <v>13</v>
      </c>
      <c r="B2345" t="s">
        <v>92</v>
      </c>
      <c r="C2345" t="str">
        <f>VLOOKUP(Table1[[#This Row],[customer_ID]],'Company Names'!A:B,2,0)</f>
        <v>Mueller and Sons</v>
      </c>
      <c r="D2345">
        <v>9468928435</v>
      </c>
      <c r="E2345" s="1">
        <v>44150</v>
      </c>
      <c r="F2345" s="1">
        <v>44180</v>
      </c>
      <c r="G2345">
        <v>6262</v>
      </c>
      <c r="H2345">
        <v>0</v>
      </c>
      <c r="I2345" t="str">
        <f>IF(Table1[[#This Row],[disputed]]=1,"Yes","No")</f>
        <v>No</v>
      </c>
      <c r="J2345">
        <v>0</v>
      </c>
      <c r="K2345" t="str">
        <f>IF(Table1[[#This Row],[disputed]]=0, "no dispute", IF(Table1[[#This Row],[dispute_loss]]=0, "won","lost"))</f>
        <v>no dispute</v>
      </c>
      <c r="L2345" s="1">
        <v>44169</v>
      </c>
      <c r="M2345">
        <v>19</v>
      </c>
      <c r="N2345">
        <v>0</v>
      </c>
    </row>
    <row r="2346" spans="1:14" x14ac:dyDescent="0.3">
      <c r="A2346" t="s">
        <v>13</v>
      </c>
      <c r="B2346" t="s">
        <v>70</v>
      </c>
      <c r="C2346" t="str">
        <f>VLOOKUP(Table1[[#This Row],[customer_ID]],'Company Names'!A:B,2,0)</f>
        <v>Gutkowski, Koch and Gleason</v>
      </c>
      <c r="D2346">
        <v>9469584989</v>
      </c>
      <c r="E2346" s="1">
        <v>44478</v>
      </c>
      <c r="F2346" s="1">
        <v>44508</v>
      </c>
      <c r="G2346">
        <v>5921</v>
      </c>
      <c r="H2346">
        <v>0</v>
      </c>
      <c r="I2346" t="str">
        <f>IF(Table1[[#This Row],[disputed]]=1,"Yes","No")</f>
        <v>No</v>
      </c>
      <c r="J2346">
        <v>0</v>
      </c>
      <c r="K2346" t="str">
        <f>IF(Table1[[#This Row],[disputed]]=0, "no dispute", IF(Table1[[#This Row],[dispute_loss]]=0, "won","lost"))</f>
        <v>no dispute</v>
      </c>
      <c r="L2346" s="1">
        <v>44504</v>
      </c>
      <c r="M2346">
        <v>26</v>
      </c>
      <c r="N2346">
        <v>0</v>
      </c>
    </row>
    <row r="2347" spans="1:14" x14ac:dyDescent="0.3">
      <c r="A2347" t="s">
        <v>11</v>
      </c>
      <c r="B2347" t="s">
        <v>115</v>
      </c>
      <c r="C2347" t="str">
        <f>VLOOKUP(Table1[[#This Row],[customer_ID]],'Company Names'!A:B,2,0)</f>
        <v>Ritchie, Lesch and Conroy</v>
      </c>
      <c r="D2347">
        <v>9471530987</v>
      </c>
      <c r="E2347" s="1">
        <v>43966</v>
      </c>
      <c r="F2347" s="1">
        <v>43996</v>
      </c>
      <c r="G2347">
        <v>7719</v>
      </c>
      <c r="H2347">
        <v>0</v>
      </c>
      <c r="I2347" t="str">
        <f>IF(Table1[[#This Row],[disputed]]=1,"Yes","No")</f>
        <v>No</v>
      </c>
      <c r="J2347">
        <v>0</v>
      </c>
      <c r="K2347" t="str">
        <f>IF(Table1[[#This Row],[disputed]]=0, "no dispute", IF(Table1[[#This Row],[dispute_loss]]=0, "won","lost"))</f>
        <v>no dispute</v>
      </c>
      <c r="L2347" s="1">
        <v>43979</v>
      </c>
      <c r="M2347">
        <v>13</v>
      </c>
      <c r="N2347">
        <v>0</v>
      </c>
    </row>
    <row r="2348" spans="1:14" x14ac:dyDescent="0.3">
      <c r="A2348" t="s">
        <v>13</v>
      </c>
      <c r="B2348" t="s">
        <v>16</v>
      </c>
      <c r="C2348" t="str">
        <f>VLOOKUP(Table1[[#This Row],[customer_ID]],'Company Names'!A:B,2,0)</f>
        <v>Bruen - Crooks</v>
      </c>
      <c r="D2348">
        <v>9482778673</v>
      </c>
      <c r="E2348" s="1">
        <v>43859</v>
      </c>
      <c r="F2348" s="1">
        <v>43889</v>
      </c>
      <c r="G2348">
        <v>9602</v>
      </c>
      <c r="H2348">
        <v>0</v>
      </c>
      <c r="I2348" t="str">
        <f>IF(Table1[[#This Row],[disputed]]=1,"Yes","No")</f>
        <v>No</v>
      </c>
      <c r="J2348">
        <v>0</v>
      </c>
      <c r="K2348" t="str">
        <f>IF(Table1[[#This Row],[disputed]]=0, "no dispute", IF(Table1[[#This Row],[dispute_loss]]=0, "won","lost"))</f>
        <v>no dispute</v>
      </c>
      <c r="L2348" s="1">
        <v>43908</v>
      </c>
      <c r="M2348">
        <v>49</v>
      </c>
      <c r="N2348">
        <v>19</v>
      </c>
    </row>
    <row r="2349" spans="1:14" x14ac:dyDescent="0.3">
      <c r="A2349" t="s">
        <v>22</v>
      </c>
      <c r="B2349" t="s">
        <v>47</v>
      </c>
      <c r="C2349" t="str">
        <f>VLOOKUP(Table1[[#This Row],[customer_ID]],'Company Names'!A:B,2,0)</f>
        <v>Bergnaum - Weimann</v>
      </c>
      <c r="D2349">
        <v>9485505932</v>
      </c>
      <c r="E2349" s="1">
        <v>44416</v>
      </c>
      <c r="F2349" s="1">
        <v>44446</v>
      </c>
      <c r="G2349">
        <v>4018</v>
      </c>
      <c r="H2349">
        <v>1</v>
      </c>
      <c r="I2349" t="str">
        <f>IF(Table1[[#This Row],[disputed]]=1,"Yes","No")</f>
        <v>Yes</v>
      </c>
      <c r="J2349">
        <v>0</v>
      </c>
      <c r="K2349" t="str">
        <f>IF(Table1[[#This Row],[disputed]]=0, "no dispute", IF(Table1[[#This Row],[dispute_loss]]=0, "won","lost"))</f>
        <v>won</v>
      </c>
      <c r="L2349" s="1">
        <v>44461</v>
      </c>
      <c r="M2349">
        <v>45</v>
      </c>
      <c r="N2349">
        <v>15</v>
      </c>
    </row>
    <row r="2350" spans="1:14" x14ac:dyDescent="0.3">
      <c r="A2350" t="s">
        <v>17</v>
      </c>
      <c r="B2350" t="s">
        <v>33</v>
      </c>
      <c r="C2350" t="str">
        <f>VLOOKUP(Table1[[#This Row],[customer_ID]],'Company Names'!A:B,2,0)</f>
        <v>Grimes - Bode</v>
      </c>
      <c r="D2350">
        <v>9493022226</v>
      </c>
      <c r="E2350" s="1">
        <v>44449</v>
      </c>
      <c r="F2350" s="1">
        <v>44479</v>
      </c>
      <c r="G2350">
        <v>8368</v>
      </c>
      <c r="H2350">
        <v>1</v>
      </c>
      <c r="I2350" t="str">
        <f>IF(Table1[[#This Row],[disputed]]=1,"Yes","No")</f>
        <v>Yes</v>
      </c>
      <c r="J2350">
        <v>0</v>
      </c>
      <c r="K2350" t="str">
        <f>IF(Table1[[#This Row],[disputed]]=0, "no dispute", IF(Table1[[#This Row],[dispute_loss]]=0, "won","lost"))</f>
        <v>won</v>
      </c>
      <c r="L2350" s="1">
        <v>44473</v>
      </c>
      <c r="M2350">
        <v>24</v>
      </c>
      <c r="N2350">
        <v>0</v>
      </c>
    </row>
    <row r="2351" spans="1:14" x14ac:dyDescent="0.3">
      <c r="A2351" t="s">
        <v>22</v>
      </c>
      <c r="B2351" t="s">
        <v>82</v>
      </c>
      <c r="C2351" t="str">
        <f>VLOOKUP(Table1[[#This Row],[customer_ID]],'Company Names'!A:B,2,0)</f>
        <v>Veum, Erdman and Zieme</v>
      </c>
      <c r="D2351">
        <v>9506308848</v>
      </c>
      <c r="E2351" s="1">
        <v>44279</v>
      </c>
      <c r="F2351" s="1">
        <v>44309</v>
      </c>
      <c r="G2351">
        <v>3337</v>
      </c>
      <c r="H2351">
        <v>0</v>
      </c>
      <c r="I2351" t="str">
        <f>IF(Table1[[#This Row],[disputed]]=1,"Yes","No")</f>
        <v>No</v>
      </c>
      <c r="J2351">
        <v>0</v>
      </c>
      <c r="K2351" t="str">
        <f>IF(Table1[[#This Row],[disputed]]=0, "no dispute", IF(Table1[[#This Row],[dispute_loss]]=0, "won","lost"))</f>
        <v>no dispute</v>
      </c>
      <c r="L2351" s="1">
        <v>44294</v>
      </c>
      <c r="M2351">
        <v>15</v>
      </c>
      <c r="N2351">
        <v>0</v>
      </c>
    </row>
    <row r="2352" spans="1:14" x14ac:dyDescent="0.3">
      <c r="A2352" t="s">
        <v>13</v>
      </c>
      <c r="B2352" t="s">
        <v>41</v>
      </c>
      <c r="C2352" t="str">
        <f>VLOOKUP(Table1[[#This Row],[customer_ID]],'Company Names'!A:B,2,0)</f>
        <v>Stanton, Labadie and Roberts</v>
      </c>
      <c r="D2352">
        <v>5259704172</v>
      </c>
      <c r="E2352" s="1">
        <v>44472</v>
      </c>
      <c r="F2352" s="1">
        <v>44502</v>
      </c>
      <c r="G2352">
        <v>6474</v>
      </c>
      <c r="H2352">
        <v>1</v>
      </c>
      <c r="I2352" t="str">
        <f>IF(Table1[[#This Row],[disputed]]=1,"Yes","No")</f>
        <v>Yes</v>
      </c>
      <c r="J2352">
        <v>1</v>
      </c>
      <c r="K2352" t="str">
        <f>IF(Table1[[#This Row],[disputed]]=0, "no dispute", IF(Table1[[#This Row],[dispute_loss]]=0, "won","lost"))</f>
        <v>lost</v>
      </c>
      <c r="L2352" s="1">
        <v>44509</v>
      </c>
      <c r="M2352">
        <v>37</v>
      </c>
      <c r="N2352">
        <v>7</v>
      </c>
    </row>
    <row r="2353" spans="1:14" x14ac:dyDescent="0.3">
      <c r="A2353" t="s">
        <v>13</v>
      </c>
      <c r="B2353" t="s">
        <v>35</v>
      </c>
      <c r="C2353" t="str">
        <f>VLOOKUP(Table1[[#This Row],[customer_ID]],'Company Names'!A:B,2,0)</f>
        <v>Ebert Group</v>
      </c>
      <c r="D2353">
        <v>9506990444</v>
      </c>
      <c r="E2353" s="1">
        <v>44317</v>
      </c>
      <c r="F2353" s="1">
        <v>44347</v>
      </c>
      <c r="G2353">
        <v>6529</v>
      </c>
      <c r="H2353">
        <v>0</v>
      </c>
      <c r="I2353" t="str">
        <f>IF(Table1[[#This Row],[disputed]]=1,"Yes","No")</f>
        <v>No</v>
      </c>
      <c r="J2353">
        <v>0</v>
      </c>
      <c r="K2353" t="str">
        <f>IF(Table1[[#This Row],[disputed]]=0, "no dispute", IF(Table1[[#This Row],[dispute_loss]]=0, "won","lost"))</f>
        <v>no dispute</v>
      </c>
      <c r="L2353" s="1">
        <v>44332</v>
      </c>
      <c r="M2353">
        <v>15</v>
      </c>
      <c r="N2353">
        <v>0</v>
      </c>
    </row>
    <row r="2354" spans="1:14" x14ac:dyDescent="0.3">
      <c r="A2354" t="s">
        <v>17</v>
      </c>
      <c r="B2354" t="s">
        <v>101</v>
      </c>
      <c r="C2354" t="str">
        <f>VLOOKUP(Table1[[#This Row],[customer_ID]],'Company Names'!A:B,2,0)</f>
        <v>Daugherty LLC</v>
      </c>
      <c r="D2354">
        <v>9520565243</v>
      </c>
      <c r="E2354" s="1">
        <v>44389</v>
      </c>
      <c r="F2354" s="1">
        <v>44419</v>
      </c>
      <c r="G2354">
        <v>5248</v>
      </c>
      <c r="H2354">
        <v>0</v>
      </c>
      <c r="I2354" t="str">
        <f>IF(Table1[[#This Row],[disputed]]=1,"Yes","No")</f>
        <v>No</v>
      </c>
      <c r="J2354">
        <v>0</v>
      </c>
      <c r="K2354" t="str">
        <f>IF(Table1[[#This Row],[disputed]]=0, "no dispute", IF(Table1[[#This Row],[dispute_loss]]=0, "won","lost"))</f>
        <v>no dispute</v>
      </c>
      <c r="L2354" s="1">
        <v>44428</v>
      </c>
      <c r="M2354">
        <v>39</v>
      </c>
      <c r="N2354">
        <v>9</v>
      </c>
    </row>
    <row r="2355" spans="1:14" x14ac:dyDescent="0.3">
      <c r="A2355" t="s">
        <v>22</v>
      </c>
      <c r="B2355" t="s">
        <v>72</v>
      </c>
      <c r="C2355" t="str">
        <f>VLOOKUP(Table1[[#This Row],[customer_ID]],'Company Names'!A:B,2,0)</f>
        <v>Muller - Hickle</v>
      </c>
      <c r="D2355">
        <v>9532348315</v>
      </c>
      <c r="E2355" s="1">
        <v>43874</v>
      </c>
      <c r="F2355" s="1">
        <v>43904</v>
      </c>
      <c r="G2355">
        <v>4016</v>
      </c>
      <c r="H2355">
        <v>0</v>
      </c>
      <c r="I2355" t="str">
        <f>IF(Table1[[#This Row],[disputed]]=1,"Yes","No")</f>
        <v>No</v>
      </c>
      <c r="J2355">
        <v>0</v>
      </c>
      <c r="K2355" t="str">
        <f>IF(Table1[[#This Row],[disputed]]=0, "no dispute", IF(Table1[[#This Row],[dispute_loss]]=0, "won","lost"))</f>
        <v>no dispute</v>
      </c>
      <c r="L2355" s="1">
        <v>43894</v>
      </c>
      <c r="M2355">
        <v>20</v>
      </c>
      <c r="N2355">
        <v>0</v>
      </c>
    </row>
    <row r="2356" spans="1:14" x14ac:dyDescent="0.3">
      <c r="A2356" t="s">
        <v>13</v>
      </c>
      <c r="B2356" t="s">
        <v>68</v>
      </c>
      <c r="C2356" t="str">
        <f>VLOOKUP(Table1[[#This Row],[customer_ID]],'Company Names'!A:B,2,0)</f>
        <v>West - Rogahn</v>
      </c>
      <c r="D2356">
        <v>4695028902</v>
      </c>
      <c r="E2356" s="1">
        <v>44474</v>
      </c>
      <c r="F2356" s="1">
        <v>44504</v>
      </c>
      <c r="G2356">
        <v>6405</v>
      </c>
      <c r="H2356">
        <v>1</v>
      </c>
      <c r="I2356" t="str">
        <f>IF(Table1[[#This Row],[disputed]]=1,"Yes","No")</f>
        <v>Yes</v>
      </c>
      <c r="J2356">
        <v>0</v>
      </c>
      <c r="K2356" t="str">
        <f>IF(Table1[[#This Row],[disputed]]=0, "no dispute", IF(Table1[[#This Row],[dispute_loss]]=0, "won","lost"))</f>
        <v>won</v>
      </c>
      <c r="L2356" s="1">
        <v>44502</v>
      </c>
      <c r="M2356">
        <v>28</v>
      </c>
      <c r="N2356">
        <v>0</v>
      </c>
    </row>
    <row r="2357" spans="1:14" x14ac:dyDescent="0.3">
      <c r="A2357" t="s">
        <v>11</v>
      </c>
      <c r="B2357" t="s">
        <v>105</v>
      </c>
      <c r="C2357" t="str">
        <f>VLOOKUP(Table1[[#This Row],[customer_ID]],'Company Names'!A:B,2,0)</f>
        <v>Terry - Johns</v>
      </c>
      <c r="D2357">
        <v>9537610455</v>
      </c>
      <c r="E2357" s="1">
        <v>44119</v>
      </c>
      <c r="F2357" s="1">
        <v>44149</v>
      </c>
      <c r="G2357">
        <v>5585</v>
      </c>
      <c r="H2357">
        <v>0</v>
      </c>
      <c r="I2357" t="str">
        <f>IF(Table1[[#This Row],[disputed]]=1,"Yes","No")</f>
        <v>No</v>
      </c>
      <c r="J2357">
        <v>0</v>
      </c>
      <c r="K2357" t="str">
        <f>IF(Table1[[#This Row],[disputed]]=0, "no dispute", IF(Table1[[#This Row],[dispute_loss]]=0, "won","lost"))</f>
        <v>no dispute</v>
      </c>
      <c r="L2357" s="1">
        <v>44153</v>
      </c>
      <c r="M2357">
        <v>34</v>
      </c>
      <c r="N2357">
        <v>4</v>
      </c>
    </row>
    <row r="2358" spans="1:14" x14ac:dyDescent="0.3">
      <c r="A2358" t="s">
        <v>11</v>
      </c>
      <c r="B2358" t="s">
        <v>39</v>
      </c>
      <c r="C2358" t="str">
        <f>VLOOKUP(Table1[[#This Row],[customer_ID]],'Company Names'!A:B,2,0)</f>
        <v>Schmitt Inc</v>
      </c>
      <c r="D2358">
        <v>9538369066</v>
      </c>
      <c r="E2358" s="1">
        <v>44098</v>
      </c>
      <c r="F2358" s="1">
        <v>44128</v>
      </c>
      <c r="G2358">
        <v>8549</v>
      </c>
      <c r="H2358">
        <v>0</v>
      </c>
      <c r="I2358" t="str">
        <f>IF(Table1[[#This Row],[disputed]]=1,"Yes","No")</f>
        <v>No</v>
      </c>
      <c r="J2358">
        <v>0</v>
      </c>
      <c r="K2358" t="str">
        <f>IF(Table1[[#This Row],[disputed]]=0, "no dispute", IF(Table1[[#This Row],[dispute_loss]]=0, "won","lost"))</f>
        <v>no dispute</v>
      </c>
      <c r="L2358" s="1">
        <v>44124</v>
      </c>
      <c r="M2358">
        <v>26</v>
      </c>
      <c r="N2358">
        <v>0</v>
      </c>
    </row>
    <row r="2359" spans="1:14" x14ac:dyDescent="0.3">
      <c r="A2359" t="s">
        <v>13</v>
      </c>
      <c r="B2359" t="s">
        <v>68</v>
      </c>
      <c r="C2359" t="str">
        <f>VLOOKUP(Table1[[#This Row],[customer_ID]],'Company Names'!A:B,2,0)</f>
        <v>West - Rogahn</v>
      </c>
      <c r="D2359">
        <v>4584232854</v>
      </c>
      <c r="E2359" s="1">
        <v>44482</v>
      </c>
      <c r="F2359" s="1">
        <v>44512</v>
      </c>
      <c r="G2359">
        <v>8438</v>
      </c>
      <c r="H2359">
        <v>1</v>
      </c>
      <c r="I2359" t="str">
        <f>IF(Table1[[#This Row],[disputed]]=1,"Yes","No")</f>
        <v>Yes</v>
      </c>
      <c r="J2359">
        <v>1</v>
      </c>
      <c r="K2359" t="str">
        <f>IF(Table1[[#This Row],[disputed]]=0, "no dispute", IF(Table1[[#This Row],[dispute_loss]]=0, "won","lost"))</f>
        <v>lost</v>
      </c>
      <c r="L2359" s="1">
        <v>44502</v>
      </c>
      <c r="M2359">
        <v>20</v>
      </c>
      <c r="N2359">
        <v>0</v>
      </c>
    </row>
    <row r="2360" spans="1:14" x14ac:dyDescent="0.3">
      <c r="A2360" t="s">
        <v>17</v>
      </c>
      <c r="B2360" t="s">
        <v>98</v>
      </c>
      <c r="C2360" t="str">
        <f>VLOOKUP(Table1[[#This Row],[customer_ID]],'Company Names'!A:B,2,0)</f>
        <v>Wolf LLC</v>
      </c>
      <c r="D2360">
        <v>9543491185</v>
      </c>
      <c r="E2360" s="1">
        <v>44235</v>
      </c>
      <c r="F2360" s="1">
        <v>44265</v>
      </c>
      <c r="G2360">
        <v>8576</v>
      </c>
      <c r="H2360">
        <v>0</v>
      </c>
      <c r="I2360" t="str">
        <f>IF(Table1[[#This Row],[disputed]]=1,"Yes","No")</f>
        <v>No</v>
      </c>
      <c r="J2360">
        <v>0</v>
      </c>
      <c r="K2360" t="str">
        <f>IF(Table1[[#This Row],[disputed]]=0, "no dispute", IF(Table1[[#This Row],[dispute_loss]]=0, "won","lost"))</f>
        <v>no dispute</v>
      </c>
      <c r="L2360" s="1">
        <v>44274</v>
      </c>
      <c r="M2360">
        <v>39</v>
      </c>
      <c r="N2360">
        <v>9</v>
      </c>
    </row>
    <row r="2361" spans="1:14" x14ac:dyDescent="0.3">
      <c r="A2361" t="s">
        <v>17</v>
      </c>
      <c r="B2361" t="s">
        <v>93</v>
      </c>
      <c r="C2361" t="str">
        <f>VLOOKUP(Table1[[#This Row],[customer_ID]],'Company Names'!A:B,2,0)</f>
        <v>Sawayn - Hane</v>
      </c>
      <c r="D2361">
        <v>9544605433</v>
      </c>
      <c r="E2361" s="1">
        <v>44146</v>
      </c>
      <c r="F2361" s="1">
        <v>44176</v>
      </c>
      <c r="G2361">
        <v>5787</v>
      </c>
      <c r="H2361">
        <v>0</v>
      </c>
      <c r="I2361" t="str">
        <f>IF(Table1[[#This Row],[disputed]]=1,"Yes","No")</f>
        <v>No</v>
      </c>
      <c r="J2361">
        <v>0</v>
      </c>
      <c r="K2361" t="str">
        <f>IF(Table1[[#This Row],[disputed]]=0, "no dispute", IF(Table1[[#This Row],[dispute_loss]]=0, "won","lost"))</f>
        <v>no dispute</v>
      </c>
      <c r="L2361" s="1">
        <v>44169</v>
      </c>
      <c r="M2361">
        <v>23</v>
      </c>
      <c r="N2361">
        <v>0</v>
      </c>
    </row>
    <row r="2362" spans="1:14" x14ac:dyDescent="0.3">
      <c r="A2362" t="s">
        <v>13</v>
      </c>
      <c r="B2362" t="s">
        <v>74</v>
      </c>
      <c r="C2362" t="str">
        <f>VLOOKUP(Table1[[#This Row],[customer_ID]],'Company Names'!A:B,2,0)</f>
        <v>Ankunding - Rempel</v>
      </c>
      <c r="D2362">
        <v>2328511433</v>
      </c>
      <c r="E2362" s="1">
        <v>44489</v>
      </c>
      <c r="F2362" s="1">
        <v>44519</v>
      </c>
      <c r="G2362">
        <v>7743</v>
      </c>
      <c r="H2362">
        <v>1</v>
      </c>
      <c r="I2362" t="str">
        <f>IF(Table1[[#This Row],[disputed]]=1,"Yes","No")</f>
        <v>Yes</v>
      </c>
      <c r="J2362">
        <v>0</v>
      </c>
      <c r="K2362" t="str">
        <f>IF(Table1[[#This Row],[disputed]]=0, "no dispute", IF(Table1[[#This Row],[dispute_loss]]=0, "won","lost"))</f>
        <v>won</v>
      </c>
      <c r="L2362" s="1">
        <v>44512</v>
      </c>
      <c r="M2362">
        <v>23</v>
      </c>
      <c r="N2362">
        <v>0</v>
      </c>
    </row>
    <row r="2363" spans="1:14" x14ac:dyDescent="0.3">
      <c r="A2363" t="s">
        <v>22</v>
      </c>
      <c r="B2363" t="s">
        <v>65</v>
      </c>
      <c r="C2363" t="str">
        <f>VLOOKUP(Table1[[#This Row],[customer_ID]],'Company Names'!A:B,2,0)</f>
        <v>Leuschke, Hermann and Zieme</v>
      </c>
      <c r="D2363">
        <v>9545237302</v>
      </c>
      <c r="E2363" s="1">
        <v>44330</v>
      </c>
      <c r="F2363" s="1">
        <v>44360</v>
      </c>
      <c r="G2363">
        <v>5983</v>
      </c>
      <c r="H2363">
        <v>0</v>
      </c>
      <c r="I2363" t="str">
        <f>IF(Table1[[#This Row],[disputed]]=1,"Yes","No")</f>
        <v>No</v>
      </c>
      <c r="J2363">
        <v>0</v>
      </c>
      <c r="K2363" t="str">
        <f>IF(Table1[[#This Row],[disputed]]=0, "no dispute", IF(Table1[[#This Row],[dispute_loss]]=0, "won","lost"))</f>
        <v>no dispute</v>
      </c>
      <c r="L2363" s="1">
        <v>44350</v>
      </c>
      <c r="M2363">
        <v>20</v>
      </c>
      <c r="N2363">
        <v>0</v>
      </c>
    </row>
    <row r="2364" spans="1:14" x14ac:dyDescent="0.3">
      <c r="A2364" t="s">
        <v>22</v>
      </c>
      <c r="B2364" t="s">
        <v>85</v>
      </c>
      <c r="C2364" t="str">
        <f>VLOOKUP(Table1[[#This Row],[customer_ID]],'Company Names'!A:B,2,0)</f>
        <v>Bailey - Ondricka</v>
      </c>
      <c r="D2364">
        <v>9546060439</v>
      </c>
      <c r="E2364" s="1">
        <v>44443</v>
      </c>
      <c r="F2364" s="1">
        <v>44473</v>
      </c>
      <c r="G2364">
        <v>1003</v>
      </c>
      <c r="H2364">
        <v>0</v>
      </c>
      <c r="I2364" t="str">
        <f>IF(Table1[[#This Row],[disputed]]=1,"Yes","No")</f>
        <v>No</v>
      </c>
      <c r="J2364">
        <v>0</v>
      </c>
      <c r="K2364" t="str">
        <f>IF(Table1[[#This Row],[disputed]]=0, "no dispute", IF(Table1[[#This Row],[dispute_loss]]=0, "won","lost"))</f>
        <v>no dispute</v>
      </c>
      <c r="L2364" s="1">
        <v>44473</v>
      </c>
      <c r="M2364">
        <v>30</v>
      </c>
      <c r="N2364">
        <v>0</v>
      </c>
    </row>
    <row r="2365" spans="1:14" x14ac:dyDescent="0.3">
      <c r="A2365" t="s">
        <v>22</v>
      </c>
      <c r="B2365" t="s">
        <v>23</v>
      </c>
      <c r="C2365" t="str">
        <f>VLOOKUP(Table1[[#This Row],[customer_ID]],'Company Names'!A:B,2,0)</f>
        <v>Kub, McLaughlin and Renner</v>
      </c>
      <c r="D2365">
        <v>9551992852</v>
      </c>
      <c r="E2365" s="1">
        <v>43974</v>
      </c>
      <c r="F2365" s="1">
        <v>44004</v>
      </c>
      <c r="G2365">
        <v>7428</v>
      </c>
      <c r="H2365">
        <v>1</v>
      </c>
      <c r="I2365" t="str">
        <f>IF(Table1[[#This Row],[disputed]]=1,"Yes","No")</f>
        <v>Yes</v>
      </c>
      <c r="J2365">
        <v>0</v>
      </c>
      <c r="K2365" t="str">
        <f>IF(Table1[[#This Row],[disputed]]=0, "no dispute", IF(Table1[[#This Row],[dispute_loss]]=0, "won","lost"))</f>
        <v>won</v>
      </c>
      <c r="L2365" s="1">
        <v>44030</v>
      </c>
      <c r="M2365">
        <v>56</v>
      </c>
      <c r="N2365">
        <v>26</v>
      </c>
    </row>
    <row r="2366" spans="1:14" x14ac:dyDescent="0.3">
      <c r="A2366" t="s">
        <v>20</v>
      </c>
      <c r="B2366" t="s">
        <v>113</v>
      </c>
      <c r="C2366" t="str">
        <f>VLOOKUP(Table1[[#This Row],[customer_ID]],'Company Names'!A:B,2,0)</f>
        <v>Ryan and Sons</v>
      </c>
      <c r="D2366">
        <v>9555357249</v>
      </c>
      <c r="E2366" s="1">
        <v>44112</v>
      </c>
      <c r="F2366" s="1">
        <v>44142</v>
      </c>
      <c r="G2366">
        <v>3580</v>
      </c>
      <c r="H2366">
        <v>0</v>
      </c>
      <c r="I2366" t="str">
        <f>IF(Table1[[#This Row],[disputed]]=1,"Yes","No")</f>
        <v>No</v>
      </c>
      <c r="J2366">
        <v>0</v>
      </c>
      <c r="K2366" t="str">
        <f>IF(Table1[[#This Row],[disputed]]=0, "no dispute", IF(Table1[[#This Row],[dispute_loss]]=0, "won","lost"))</f>
        <v>no dispute</v>
      </c>
      <c r="L2366" s="1">
        <v>44133</v>
      </c>
      <c r="M2366">
        <v>21</v>
      </c>
      <c r="N2366">
        <v>0</v>
      </c>
    </row>
    <row r="2367" spans="1:14" x14ac:dyDescent="0.3">
      <c r="A2367" t="s">
        <v>22</v>
      </c>
      <c r="B2367" t="s">
        <v>99</v>
      </c>
      <c r="C2367" t="str">
        <f>VLOOKUP(Table1[[#This Row],[customer_ID]],'Company Names'!A:B,2,0)</f>
        <v>Durgan - Hamill</v>
      </c>
      <c r="D2367">
        <v>9565133328</v>
      </c>
      <c r="E2367" s="1">
        <v>44274</v>
      </c>
      <c r="F2367" s="1">
        <v>44304</v>
      </c>
      <c r="G2367">
        <v>8110</v>
      </c>
      <c r="H2367">
        <v>0</v>
      </c>
      <c r="I2367" t="str">
        <f>IF(Table1[[#This Row],[disputed]]=1,"Yes","No")</f>
        <v>No</v>
      </c>
      <c r="J2367">
        <v>0</v>
      </c>
      <c r="K2367" t="str">
        <f>IF(Table1[[#This Row],[disputed]]=0, "no dispute", IF(Table1[[#This Row],[dispute_loss]]=0, "won","lost"))</f>
        <v>no dispute</v>
      </c>
      <c r="L2367" s="1">
        <v>44297</v>
      </c>
      <c r="M2367">
        <v>23</v>
      </c>
      <c r="N2367">
        <v>0</v>
      </c>
    </row>
    <row r="2368" spans="1:14" x14ac:dyDescent="0.3">
      <c r="A2368" t="s">
        <v>17</v>
      </c>
      <c r="B2368" t="s">
        <v>77</v>
      </c>
      <c r="C2368" t="str">
        <f>VLOOKUP(Table1[[#This Row],[customer_ID]],'Company Names'!A:B,2,0)</f>
        <v>Daniel - Deckow</v>
      </c>
      <c r="D2368">
        <v>9566049241</v>
      </c>
      <c r="E2368" s="1">
        <v>44068</v>
      </c>
      <c r="F2368" s="1">
        <v>44098</v>
      </c>
      <c r="G2368">
        <v>3609</v>
      </c>
      <c r="H2368">
        <v>0</v>
      </c>
      <c r="I2368" t="str">
        <f>IF(Table1[[#This Row],[disputed]]=1,"Yes","No")</f>
        <v>No</v>
      </c>
      <c r="J2368">
        <v>0</v>
      </c>
      <c r="K2368" t="str">
        <f>IF(Table1[[#This Row],[disputed]]=0, "no dispute", IF(Table1[[#This Row],[dispute_loss]]=0, "won","lost"))</f>
        <v>no dispute</v>
      </c>
      <c r="L2368" s="1">
        <v>44074</v>
      </c>
      <c r="M2368">
        <v>6</v>
      </c>
      <c r="N2368">
        <v>0</v>
      </c>
    </row>
    <row r="2369" spans="1:14" x14ac:dyDescent="0.3">
      <c r="A2369" t="s">
        <v>20</v>
      </c>
      <c r="B2369" t="s">
        <v>109</v>
      </c>
      <c r="C2369" t="str">
        <f>VLOOKUP(Table1[[#This Row],[customer_ID]],'Company Names'!A:B,2,0)</f>
        <v>Wilderman Inc</v>
      </c>
      <c r="D2369">
        <v>9566496102</v>
      </c>
      <c r="E2369" s="1">
        <v>44351</v>
      </c>
      <c r="F2369" s="1">
        <v>44381</v>
      </c>
      <c r="G2369">
        <v>4454</v>
      </c>
      <c r="H2369">
        <v>0</v>
      </c>
      <c r="I2369" t="str">
        <f>IF(Table1[[#This Row],[disputed]]=1,"Yes","No")</f>
        <v>No</v>
      </c>
      <c r="J2369">
        <v>0</v>
      </c>
      <c r="K2369" t="str">
        <f>IF(Table1[[#This Row],[disputed]]=0, "no dispute", IF(Table1[[#This Row],[dispute_loss]]=0, "won","lost"))</f>
        <v>no dispute</v>
      </c>
      <c r="L2369" s="1">
        <v>44374</v>
      </c>
      <c r="M2369">
        <v>23</v>
      </c>
      <c r="N2369">
        <v>0</v>
      </c>
    </row>
    <row r="2370" spans="1:14" x14ac:dyDescent="0.3">
      <c r="A2370" t="s">
        <v>20</v>
      </c>
      <c r="B2370" t="s">
        <v>80</v>
      </c>
      <c r="C2370" t="str">
        <f>VLOOKUP(Table1[[#This Row],[customer_ID]],'Company Names'!A:B,2,0)</f>
        <v>Larkin and Sons</v>
      </c>
      <c r="D2370">
        <v>9566884305</v>
      </c>
      <c r="E2370" s="1">
        <v>44399</v>
      </c>
      <c r="F2370" s="1">
        <v>44429</v>
      </c>
      <c r="G2370">
        <v>5121</v>
      </c>
      <c r="H2370">
        <v>0</v>
      </c>
      <c r="I2370" t="str">
        <f>IF(Table1[[#This Row],[disputed]]=1,"Yes","No")</f>
        <v>No</v>
      </c>
      <c r="J2370">
        <v>0</v>
      </c>
      <c r="K2370" t="str">
        <f>IF(Table1[[#This Row],[disputed]]=0, "no dispute", IF(Table1[[#This Row],[dispute_loss]]=0, "won","lost"))</f>
        <v>no dispute</v>
      </c>
      <c r="L2370" s="1">
        <v>44418</v>
      </c>
      <c r="M2370">
        <v>19</v>
      </c>
      <c r="N2370">
        <v>0</v>
      </c>
    </row>
    <row r="2371" spans="1:14" x14ac:dyDescent="0.3">
      <c r="A2371" t="s">
        <v>13</v>
      </c>
      <c r="B2371" t="s">
        <v>62</v>
      </c>
      <c r="C2371" t="str">
        <f>VLOOKUP(Table1[[#This Row],[customer_ID]],'Company Names'!A:B,2,0)</f>
        <v>Bosco, Gutkowski and Strosin</v>
      </c>
      <c r="D2371">
        <v>9574377731</v>
      </c>
      <c r="E2371" s="1">
        <v>44099</v>
      </c>
      <c r="F2371" s="1">
        <v>44129</v>
      </c>
      <c r="G2371">
        <v>9351</v>
      </c>
      <c r="H2371">
        <v>0</v>
      </c>
      <c r="I2371" t="str">
        <f>IF(Table1[[#This Row],[disputed]]=1,"Yes","No")</f>
        <v>No</v>
      </c>
      <c r="J2371">
        <v>0</v>
      </c>
      <c r="K2371" t="str">
        <f>IF(Table1[[#This Row],[disputed]]=0, "no dispute", IF(Table1[[#This Row],[dispute_loss]]=0, "won","lost"))</f>
        <v>no dispute</v>
      </c>
      <c r="L2371" s="1">
        <v>44128</v>
      </c>
      <c r="M2371">
        <v>29</v>
      </c>
      <c r="N2371">
        <v>0</v>
      </c>
    </row>
    <row r="2372" spans="1:14" x14ac:dyDescent="0.3">
      <c r="A2372" t="s">
        <v>13</v>
      </c>
      <c r="B2372" t="s">
        <v>75</v>
      </c>
      <c r="C2372" t="str">
        <f>VLOOKUP(Table1[[#This Row],[customer_ID]],'Company Names'!A:B,2,0)</f>
        <v>Metz, Gottlieb and Effertz</v>
      </c>
      <c r="D2372">
        <v>8148770791</v>
      </c>
      <c r="E2372" s="1">
        <v>44490</v>
      </c>
      <c r="F2372" s="1">
        <v>44520</v>
      </c>
      <c r="G2372">
        <v>3628</v>
      </c>
      <c r="H2372">
        <v>1</v>
      </c>
      <c r="I2372" t="str">
        <f>IF(Table1[[#This Row],[disputed]]=1,"Yes","No")</f>
        <v>Yes</v>
      </c>
      <c r="J2372">
        <v>1</v>
      </c>
      <c r="K2372" t="str">
        <f>IF(Table1[[#This Row],[disputed]]=0, "no dispute", IF(Table1[[#This Row],[dispute_loss]]=0, "won","lost"))</f>
        <v>lost</v>
      </c>
      <c r="L2372" s="1">
        <v>44534</v>
      </c>
      <c r="M2372">
        <v>44</v>
      </c>
      <c r="N2372">
        <v>14</v>
      </c>
    </row>
    <row r="2373" spans="1:14" x14ac:dyDescent="0.3">
      <c r="A2373" t="s">
        <v>13</v>
      </c>
      <c r="B2373" t="s">
        <v>27</v>
      </c>
      <c r="C2373" t="str">
        <f>VLOOKUP(Table1[[#This Row],[customer_ID]],'Company Names'!A:B,2,0)</f>
        <v>Ryan Inc</v>
      </c>
      <c r="D2373">
        <v>9583697144</v>
      </c>
      <c r="E2373" s="1">
        <v>43884</v>
      </c>
      <c r="F2373" s="1">
        <v>43914</v>
      </c>
      <c r="G2373">
        <v>6759</v>
      </c>
      <c r="H2373">
        <v>0</v>
      </c>
      <c r="I2373" t="str">
        <f>IF(Table1[[#This Row],[disputed]]=1,"Yes","No")</f>
        <v>No</v>
      </c>
      <c r="J2373">
        <v>0</v>
      </c>
      <c r="K2373" t="str">
        <f>IF(Table1[[#This Row],[disputed]]=0, "no dispute", IF(Table1[[#This Row],[dispute_loss]]=0, "won","lost"))</f>
        <v>no dispute</v>
      </c>
      <c r="L2373" s="1">
        <v>43890</v>
      </c>
      <c r="M2373">
        <v>6</v>
      </c>
      <c r="N2373">
        <v>0</v>
      </c>
    </row>
    <row r="2374" spans="1:14" x14ac:dyDescent="0.3">
      <c r="A2374" t="s">
        <v>20</v>
      </c>
      <c r="B2374" t="s">
        <v>60</v>
      </c>
      <c r="C2374" t="str">
        <f>VLOOKUP(Table1[[#This Row],[customer_ID]],'Company Names'!A:B,2,0)</f>
        <v>McCullough Inc</v>
      </c>
      <c r="D2374">
        <v>9584726059</v>
      </c>
      <c r="E2374" s="1">
        <v>44005</v>
      </c>
      <c r="F2374" s="1">
        <v>44035</v>
      </c>
      <c r="G2374">
        <v>4013</v>
      </c>
      <c r="H2374">
        <v>0</v>
      </c>
      <c r="I2374" t="str">
        <f>IF(Table1[[#This Row],[disputed]]=1,"Yes","No")</f>
        <v>No</v>
      </c>
      <c r="J2374">
        <v>0</v>
      </c>
      <c r="K2374" t="str">
        <f>IF(Table1[[#This Row],[disputed]]=0, "no dispute", IF(Table1[[#This Row],[dispute_loss]]=0, "won","lost"))</f>
        <v>no dispute</v>
      </c>
      <c r="L2374" s="1">
        <v>44026</v>
      </c>
      <c r="M2374">
        <v>21</v>
      </c>
      <c r="N2374">
        <v>0</v>
      </c>
    </row>
    <row r="2375" spans="1:14" x14ac:dyDescent="0.3">
      <c r="A2375" t="s">
        <v>17</v>
      </c>
      <c r="B2375" t="s">
        <v>37</v>
      </c>
      <c r="C2375" t="str">
        <f>VLOOKUP(Table1[[#This Row],[customer_ID]],'Company Names'!A:B,2,0)</f>
        <v>Morissette LLC</v>
      </c>
      <c r="D2375">
        <v>9588957496</v>
      </c>
      <c r="E2375" s="1">
        <v>44447</v>
      </c>
      <c r="F2375" s="1">
        <v>44477</v>
      </c>
      <c r="G2375">
        <v>6986</v>
      </c>
      <c r="H2375">
        <v>0</v>
      </c>
      <c r="I2375" t="str">
        <f>IF(Table1[[#This Row],[disputed]]=1,"Yes","No")</f>
        <v>No</v>
      </c>
      <c r="J2375">
        <v>0</v>
      </c>
      <c r="K2375" t="str">
        <f>IF(Table1[[#This Row],[disputed]]=0, "no dispute", IF(Table1[[#This Row],[dispute_loss]]=0, "won","lost"))</f>
        <v>no dispute</v>
      </c>
      <c r="L2375" s="1">
        <v>44451</v>
      </c>
      <c r="M2375">
        <v>4</v>
      </c>
      <c r="N2375">
        <v>0</v>
      </c>
    </row>
    <row r="2376" spans="1:14" x14ac:dyDescent="0.3">
      <c r="A2376" t="s">
        <v>11</v>
      </c>
      <c r="B2376" t="s">
        <v>31</v>
      </c>
      <c r="C2376" t="str">
        <f>VLOOKUP(Table1[[#This Row],[customer_ID]],'Company Names'!A:B,2,0)</f>
        <v>McGlynn, Rutherford and Schiller</v>
      </c>
      <c r="D2376">
        <v>9590153054</v>
      </c>
      <c r="E2376" s="1">
        <v>44460</v>
      </c>
      <c r="F2376" s="1">
        <v>44490</v>
      </c>
      <c r="G2376">
        <v>7880</v>
      </c>
      <c r="H2376">
        <v>0</v>
      </c>
      <c r="I2376" t="str">
        <f>IF(Table1[[#This Row],[disputed]]=1,"Yes","No")</f>
        <v>No</v>
      </c>
      <c r="J2376">
        <v>0</v>
      </c>
      <c r="K2376" t="str">
        <f>IF(Table1[[#This Row],[disputed]]=0, "no dispute", IF(Table1[[#This Row],[dispute_loss]]=0, "won","lost"))</f>
        <v>no dispute</v>
      </c>
      <c r="L2376" s="1">
        <v>44465</v>
      </c>
      <c r="M2376">
        <v>5</v>
      </c>
      <c r="N2376">
        <v>0</v>
      </c>
    </row>
    <row r="2377" spans="1:14" x14ac:dyDescent="0.3">
      <c r="A2377" t="s">
        <v>17</v>
      </c>
      <c r="B2377" t="s">
        <v>40</v>
      </c>
      <c r="C2377" t="str">
        <f>VLOOKUP(Table1[[#This Row],[customer_ID]],'Company Names'!A:B,2,0)</f>
        <v>Nolan - Bayer</v>
      </c>
      <c r="D2377">
        <v>9598751206</v>
      </c>
      <c r="E2377" s="1">
        <v>44324</v>
      </c>
      <c r="F2377" s="1">
        <v>44354</v>
      </c>
      <c r="G2377">
        <v>4183</v>
      </c>
      <c r="H2377">
        <v>0</v>
      </c>
      <c r="I2377" t="str">
        <f>IF(Table1[[#This Row],[disputed]]=1,"Yes","No")</f>
        <v>No</v>
      </c>
      <c r="J2377">
        <v>0</v>
      </c>
      <c r="K2377" t="str">
        <f>IF(Table1[[#This Row],[disputed]]=0, "no dispute", IF(Table1[[#This Row],[dispute_loss]]=0, "won","lost"))</f>
        <v>no dispute</v>
      </c>
      <c r="L2377" s="1">
        <v>44352</v>
      </c>
      <c r="M2377">
        <v>28</v>
      </c>
      <c r="N2377">
        <v>0</v>
      </c>
    </row>
    <row r="2378" spans="1:14" x14ac:dyDescent="0.3">
      <c r="A2378" t="s">
        <v>17</v>
      </c>
      <c r="B2378" t="s">
        <v>52</v>
      </c>
      <c r="C2378" t="str">
        <f>VLOOKUP(Table1[[#This Row],[customer_ID]],'Company Names'!A:B,2,0)</f>
        <v>Barrows, Kessler and Howe</v>
      </c>
      <c r="D2378">
        <v>9611156539</v>
      </c>
      <c r="E2378" s="1">
        <v>43836</v>
      </c>
      <c r="F2378" s="1">
        <v>43866</v>
      </c>
      <c r="G2378">
        <v>7034</v>
      </c>
      <c r="H2378">
        <v>0</v>
      </c>
      <c r="I2378" t="str">
        <f>IF(Table1[[#This Row],[disputed]]=1,"Yes","No")</f>
        <v>No</v>
      </c>
      <c r="J2378">
        <v>0</v>
      </c>
      <c r="K2378" t="str">
        <f>IF(Table1[[#This Row],[disputed]]=0, "no dispute", IF(Table1[[#This Row],[dispute_loss]]=0, "won","lost"))</f>
        <v>no dispute</v>
      </c>
      <c r="L2378" s="1">
        <v>43867</v>
      </c>
      <c r="M2378">
        <v>31</v>
      </c>
      <c r="N2378">
        <v>1</v>
      </c>
    </row>
    <row r="2379" spans="1:14" x14ac:dyDescent="0.3">
      <c r="A2379" t="s">
        <v>17</v>
      </c>
      <c r="B2379" t="s">
        <v>97</v>
      </c>
      <c r="C2379" t="str">
        <f>VLOOKUP(Table1[[#This Row],[customer_ID]],'Company Names'!A:B,2,0)</f>
        <v>Kemmer LLC</v>
      </c>
      <c r="D2379">
        <v>9614769756</v>
      </c>
      <c r="E2379" s="1">
        <v>44422</v>
      </c>
      <c r="F2379" s="1">
        <v>44452</v>
      </c>
      <c r="G2379">
        <v>6073</v>
      </c>
      <c r="H2379">
        <v>1</v>
      </c>
      <c r="I2379" t="str">
        <f>IF(Table1[[#This Row],[disputed]]=1,"Yes","No")</f>
        <v>Yes</v>
      </c>
      <c r="J2379">
        <v>0</v>
      </c>
      <c r="K2379" t="str">
        <f>IF(Table1[[#This Row],[disputed]]=0, "no dispute", IF(Table1[[#This Row],[dispute_loss]]=0, "won","lost"))</f>
        <v>won</v>
      </c>
      <c r="L2379" s="1">
        <v>44459</v>
      </c>
      <c r="M2379">
        <v>37</v>
      </c>
      <c r="N2379">
        <v>7</v>
      </c>
    </row>
    <row r="2380" spans="1:14" x14ac:dyDescent="0.3">
      <c r="A2380" t="s">
        <v>11</v>
      </c>
      <c r="B2380" t="s">
        <v>73</v>
      </c>
      <c r="C2380" t="str">
        <f>VLOOKUP(Table1[[#This Row],[customer_ID]],'Company Names'!A:B,2,0)</f>
        <v>Rau, Hodkiewicz and Bauch</v>
      </c>
      <c r="D2380">
        <v>9618979999</v>
      </c>
      <c r="E2380" s="1">
        <v>44469</v>
      </c>
      <c r="F2380" s="1">
        <v>44499</v>
      </c>
      <c r="G2380">
        <v>5425</v>
      </c>
      <c r="H2380">
        <v>0</v>
      </c>
      <c r="I2380" t="str">
        <f>IF(Table1[[#This Row],[disputed]]=1,"Yes","No")</f>
        <v>No</v>
      </c>
      <c r="J2380">
        <v>0</v>
      </c>
      <c r="K2380" t="str">
        <f>IF(Table1[[#This Row],[disputed]]=0, "no dispute", IF(Table1[[#This Row],[dispute_loss]]=0, "won","lost"))</f>
        <v>no dispute</v>
      </c>
      <c r="L2380" s="1">
        <v>44490</v>
      </c>
      <c r="M2380">
        <v>21</v>
      </c>
      <c r="N2380">
        <v>0</v>
      </c>
    </row>
    <row r="2381" spans="1:14" x14ac:dyDescent="0.3">
      <c r="A2381" t="s">
        <v>11</v>
      </c>
      <c r="B2381" t="s">
        <v>45</v>
      </c>
      <c r="C2381" t="str">
        <f>VLOOKUP(Table1[[#This Row],[customer_ID]],'Company Names'!A:B,2,0)</f>
        <v>Bosco and Sons</v>
      </c>
      <c r="D2381">
        <v>9632048192</v>
      </c>
      <c r="E2381" s="1">
        <v>44021</v>
      </c>
      <c r="F2381" s="1">
        <v>44051</v>
      </c>
      <c r="G2381">
        <v>12828</v>
      </c>
      <c r="H2381">
        <v>1</v>
      </c>
      <c r="I2381" t="str">
        <f>IF(Table1[[#This Row],[disputed]]=1,"Yes","No")</f>
        <v>Yes</v>
      </c>
      <c r="J2381">
        <v>0</v>
      </c>
      <c r="K2381" t="str">
        <f>IF(Table1[[#This Row],[disputed]]=0, "no dispute", IF(Table1[[#This Row],[dispute_loss]]=0, "won","lost"))</f>
        <v>won</v>
      </c>
      <c r="L2381" s="1">
        <v>44066</v>
      </c>
      <c r="M2381">
        <v>45</v>
      </c>
      <c r="N2381">
        <v>15</v>
      </c>
    </row>
    <row r="2382" spans="1:14" x14ac:dyDescent="0.3">
      <c r="A2382" t="s">
        <v>13</v>
      </c>
      <c r="B2382" t="s">
        <v>35</v>
      </c>
      <c r="C2382" t="str">
        <f>VLOOKUP(Table1[[#This Row],[customer_ID]],'Company Names'!A:B,2,0)</f>
        <v>Ebert Group</v>
      </c>
      <c r="D2382">
        <v>9633035865</v>
      </c>
      <c r="E2382" s="1">
        <v>44136</v>
      </c>
      <c r="F2382" s="1">
        <v>44166</v>
      </c>
      <c r="G2382">
        <v>7881</v>
      </c>
      <c r="H2382">
        <v>0</v>
      </c>
      <c r="I2382" t="str">
        <f>IF(Table1[[#This Row],[disputed]]=1,"Yes","No")</f>
        <v>No</v>
      </c>
      <c r="J2382">
        <v>0</v>
      </c>
      <c r="K2382" t="str">
        <f>IF(Table1[[#This Row],[disputed]]=0, "no dispute", IF(Table1[[#This Row],[dispute_loss]]=0, "won","lost"))</f>
        <v>no dispute</v>
      </c>
      <c r="L2382" s="1">
        <v>44160</v>
      </c>
      <c r="M2382">
        <v>24</v>
      </c>
      <c r="N2382">
        <v>0</v>
      </c>
    </row>
    <row r="2383" spans="1:14" x14ac:dyDescent="0.3">
      <c r="A2383" t="s">
        <v>11</v>
      </c>
      <c r="B2383" t="s">
        <v>91</v>
      </c>
      <c r="C2383" t="str">
        <f>VLOOKUP(Table1[[#This Row],[customer_ID]],'Company Names'!A:B,2,0)</f>
        <v>Boyle Group</v>
      </c>
      <c r="D2383">
        <v>9641285578</v>
      </c>
      <c r="E2383" s="1">
        <v>43974</v>
      </c>
      <c r="F2383" s="1">
        <v>44004</v>
      </c>
      <c r="G2383">
        <v>9198</v>
      </c>
      <c r="H2383">
        <v>0</v>
      </c>
      <c r="I2383" t="str">
        <f>IF(Table1[[#This Row],[disputed]]=1,"Yes","No")</f>
        <v>No</v>
      </c>
      <c r="J2383">
        <v>0</v>
      </c>
      <c r="K2383" t="str">
        <f>IF(Table1[[#This Row],[disputed]]=0, "no dispute", IF(Table1[[#This Row],[dispute_loss]]=0, "won","lost"))</f>
        <v>no dispute</v>
      </c>
      <c r="L2383" s="1">
        <v>43987</v>
      </c>
      <c r="M2383">
        <v>13</v>
      </c>
      <c r="N2383">
        <v>0</v>
      </c>
    </row>
    <row r="2384" spans="1:14" x14ac:dyDescent="0.3">
      <c r="A2384" t="s">
        <v>20</v>
      </c>
      <c r="B2384" t="s">
        <v>21</v>
      </c>
      <c r="C2384" t="str">
        <f>VLOOKUP(Table1[[#This Row],[customer_ID]],'Company Names'!A:B,2,0)</f>
        <v>Turner and Sons</v>
      </c>
      <c r="D2384">
        <v>9647514843</v>
      </c>
      <c r="E2384" s="1">
        <v>43976</v>
      </c>
      <c r="F2384" s="1">
        <v>44006</v>
      </c>
      <c r="G2384">
        <v>7104</v>
      </c>
      <c r="H2384">
        <v>0</v>
      </c>
      <c r="I2384" t="str">
        <f>IF(Table1[[#This Row],[disputed]]=1,"Yes","No")</f>
        <v>No</v>
      </c>
      <c r="J2384">
        <v>0</v>
      </c>
      <c r="K2384" t="str">
        <f>IF(Table1[[#This Row],[disputed]]=0, "no dispute", IF(Table1[[#This Row],[dispute_loss]]=0, "won","lost"))</f>
        <v>no dispute</v>
      </c>
      <c r="L2384" s="1">
        <v>44027</v>
      </c>
      <c r="M2384">
        <v>51</v>
      </c>
      <c r="N2384">
        <v>21</v>
      </c>
    </row>
    <row r="2385" spans="1:14" x14ac:dyDescent="0.3">
      <c r="A2385" t="s">
        <v>13</v>
      </c>
      <c r="B2385" t="s">
        <v>51</v>
      </c>
      <c r="C2385" t="str">
        <f>VLOOKUP(Table1[[#This Row],[customer_ID]],'Company Names'!A:B,2,0)</f>
        <v>Kilback Inc</v>
      </c>
      <c r="D2385">
        <v>9647532335</v>
      </c>
      <c r="E2385" s="1">
        <v>44173</v>
      </c>
      <c r="F2385" s="1">
        <v>44203</v>
      </c>
      <c r="G2385">
        <v>10590</v>
      </c>
      <c r="H2385">
        <v>0</v>
      </c>
      <c r="I2385" t="str">
        <f>IF(Table1[[#This Row],[disputed]]=1,"Yes","No")</f>
        <v>No</v>
      </c>
      <c r="J2385">
        <v>0</v>
      </c>
      <c r="K2385" t="str">
        <f>IF(Table1[[#This Row],[disputed]]=0, "no dispute", IF(Table1[[#This Row],[dispute_loss]]=0, "won","lost"))</f>
        <v>no dispute</v>
      </c>
      <c r="L2385" s="1">
        <v>44203</v>
      </c>
      <c r="M2385">
        <v>30</v>
      </c>
      <c r="N2385">
        <v>0</v>
      </c>
    </row>
    <row r="2386" spans="1:14" x14ac:dyDescent="0.3">
      <c r="A2386" t="s">
        <v>17</v>
      </c>
      <c r="B2386" t="s">
        <v>34</v>
      </c>
      <c r="C2386" t="str">
        <f>VLOOKUP(Table1[[#This Row],[customer_ID]],'Company Names'!A:B,2,0)</f>
        <v>Rosenbaum LLC</v>
      </c>
      <c r="D2386">
        <v>9652079777</v>
      </c>
      <c r="E2386" s="1">
        <v>43938</v>
      </c>
      <c r="F2386" s="1">
        <v>43968</v>
      </c>
      <c r="G2386">
        <v>5493</v>
      </c>
      <c r="H2386">
        <v>1</v>
      </c>
      <c r="I2386" t="str">
        <f>IF(Table1[[#This Row],[disputed]]=1,"Yes","No")</f>
        <v>Yes</v>
      </c>
      <c r="J2386">
        <v>0</v>
      </c>
      <c r="K2386" t="str">
        <f>IF(Table1[[#This Row],[disputed]]=0, "no dispute", IF(Table1[[#This Row],[dispute_loss]]=0, "won","lost"))</f>
        <v>won</v>
      </c>
      <c r="L2386" s="1">
        <v>43996</v>
      </c>
      <c r="M2386">
        <v>58</v>
      </c>
      <c r="N2386">
        <v>28</v>
      </c>
    </row>
    <row r="2387" spans="1:14" x14ac:dyDescent="0.3">
      <c r="A2387" t="s">
        <v>11</v>
      </c>
      <c r="B2387" t="s">
        <v>110</v>
      </c>
      <c r="C2387" t="str">
        <f>VLOOKUP(Table1[[#This Row],[customer_ID]],'Company Names'!A:B,2,0)</f>
        <v>Hoppe, Rath and Stanton</v>
      </c>
      <c r="D2387">
        <v>9654364049</v>
      </c>
      <c r="E2387" s="1">
        <v>44075</v>
      </c>
      <c r="F2387" s="1">
        <v>44105</v>
      </c>
      <c r="G2387">
        <v>5558</v>
      </c>
      <c r="H2387">
        <v>0</v>
      </c>
      <c r="I2387" t="str">
        <f>IF(Table1[[#This Row],[disputed]]=1,"Yes","No")</f>
        <v>No</v>
      </c>
      <c r="J2387">
        <v>0</v>
      </c>
      <c r="K2387" t="str">
        <f>IF(Table1[[#This Row],[disputed]]=0, "no dispute", IF(Table1[[#This Row],[dispute_loss]]=0, "won","lost"))</f>
        <v>no dispute</v>
      </c>
      <c r="L2387" s="1">
        <v>44100</v>
      </c>
      <c r="M2387">
        <v>25</v>
      </c>
      <c r="N2387">
        <v>0</v>
      </c>
    </row>
    <row r="2388" spans="1:14" x14ac:dyDescent="0.3">
      <c r="A2388" t="s">
        <v>17</v>
      </c>
      <c r="B2388" t="s">
        <v>42</v>
      </c>
      <c r="C2388" t="str">
        <f>VLOOKUP(Table1[[#This Row],[customer_ID]],'Company Names'!A:B,2,0)</f>
        <v>Ortiz - Schiller</v>
      </c>
      <c r="D2388">
        <v>9661947571</v>
      </c>
      <c r="E2388" s="1">
        <v>44490</v>
      </c>
      <c r="F2388" s="1">
        <v>44520</v>
      </c>
      <c r="G2388">
        <v>4409</v>
      </c>
      <c r="H2388">
        <v>0</v>
      </c>
      <c r="I2388" t="str">
        <f>IF(Table1[[#This Row],[disputed]]=1,"Yes","No")</f>
        <v>No</v>
      </c>
      <c r="J2388">
        <v>0</v>
      </c>
      <c r="K2388" t="str">
        <f>IF(Table1[[#This Row],[disputed]]=0, "no dispute", IF(Table1[[#This Row],[dispute_loss]]=0, "won","lost"))</f>
        <v>no dispute</v>
      </c>
      <c r="L2388" s="1">
        <v>44521</v>
      </c>
      <c r="M2388">
        <v>31</v>
      </c>
      <c r="N2388">
        <v>1</v>
      </c>
    </row>
    <row r="2389" spans="1:14" x14ac:dyDescent="0.3">
      <c r="A2389" t="s">
        <v>17</v>
      </c>
      <c r="B2389" t="s">
        <v>18</v>
      </c>
      <c r="C2389" t="str">
        <f>VLOOKUP(Table1[[#This Row],[customer_ID]],'Company Names'!A:B,2,0)</f>
        <v>Gislason, Rice and Hilpert</v>
      </c>
      <c r="D2389">
        <v>9671446662</v>
      </c>
      <c r="E2389" s="1">
        <v>44383</v>
      </c>
      <c r="F2389" s="1">
        <v>44413</v>
      </c>
      <c r="G2389">
        <v>7245</v>
      </c>
      <c r="H2389">
        <v>1</v>
      </c>
      <c r="I2389" t="str">
        <f>IF(Table1[[#This Row],[disputed]]=1,"Yes","No")</f>
        <v>Yes</v>
      </c>
      <c r="J2389">
        <v>0</v>
      </c>
      <c r="K2389" t="str">
        <f>IF(Table1[[#This Row],[disputed]]=0, "no dispute", IF(Table1[[#This Row],[dispute_loss]]=0, "won","lost"))</f>
        <v>won</v>
      </c>
      <c r="L2389" s="1">
        <v>44411</v>
      </c>
      <c r="M2389">
        <v>28</v>
      </c>
      <c r="N2389">
        <v>0</v>
      </c>
    </row>
    <row r="2390" spans="1:14" x14ac:dyDescent="0.3">
      <c r="A2390" t="s">
        <v>11</v>
      </c>
      <c r="B2390" t="s">
        <v>55</v>
      </c>
      <c r="C2390" t="str">
        <f>VLOOKUP(Table1[[#This Row],[customer_ID]],'Company Names'!A:B,2,0)</f>
        <v>Gleichner - Turner</v>
      </c>
      <c r="D2390">
        <v>9671863604</v>
      </c>
      <c r="E2390" s="1">
        <v>44251</v>
      </c>
      <c r="F2390" s="1">
        <v>44281</v>
      </c>
      <c r="G2390">
        <v>6464</v>
      </c>
      <c r="H2390">
        <v>0</v>
      </c>
      <c r="I2390" t="str">
        <f>IF(Table1[[#This Row],[disputed]]=1,"Yes","No")</f>
        <v>No</v>
      </c>
      <c r="J2390">
        <v>0</v>
      </c>
      <c r="K2390" t="str">
        <f>IF(Table1[[#This Row],[disputed]]=0, "no dispute", IF(Table1[[#This Row],[dispute_loss]]=0, "won","lost"))</f>
        <v>no dispute</v>
      </c>
      <c r="L2390" s="1">
        <v>44292</v>
      </c>
      <c r="M2390">
        <v>41</v>
      </c>
      <c r="N2390">
        <v>11</v>
      </c>
    </row>
    <row r="2391" spans="1:14" x14ac:dyDescent="0.3">
      <c r="A2391" t="s">
        <v>13</v>
      </c>
      <c r="B2391" t="s">
        <v>35</v>
      </c>
      <c r="C2391" t="str">
        <f>VLOOKUP(Table1[[#This Row],[customer_ID]],'Company Names'!A:B,2,0)</f>
        <v>Ebert Group</v>
      </c>
      <c r="D2391">
        <v>9676303588</v>
      </c>
      <c r="E2391" s="1">
        <v>43853</v>
      </c>
      <c r="F2391" s="1">
        <v>43883</v>
      </c>
      <c r="G2391">
        <v>7833</v>
      </c>
      <c r="H2391">
        <v>0</v>
      </c>
      <c r="I2391" t="str">
        <f>IF(Table1[[#This Row],[disputed]]=1,"Yes","No")</f>
        <v>No</v>
      </c>
      <c r="J2391">
        <v>0</v>
      </c>
      <c r="K2391" t="str">
        <f>IF(Table1[[#This Row],[disputed]]=0, "no dispute", IF(Table1[[#This Row],[dispute_loss]]=0, "won","lost"))</f>
        <v>no dispute</v>
      </c>
      <c r="L2391" s="1">
        <v>43887</v>
      </c>
      <c r="M2391">
        <v>34</v>
      </c>
      <c r="N2391">
        <v>4</v>
      </c>
    </row>
    <row r="2392" spans="1:14" x14ac:dyDescent="0.3">
      <c r="A2392" t="s">
        <v>17</v>
      </c>
      <c r="B2392" t="s">
        <v>37</v>
      </c>
      <c r="C2392" t="str">
        <f>VLOOKUP(Table1[[#This Row],[customer_ID]],'Company Names'!A:B,2,0)</f>
        <v>Morissette LLC</v>
      </c>
      <c r="D2392">
        <v>9677444633</v>
      </c>
      <c r="E2392" s="1">
        <v>43977</v>
      </c>
      <c r="F2392" s="1">
        <v>44007</v>
      </c>
      <c r="G2392">
        <v>4496</v>
      </c>
      <c r="H2392">
        <v>0</v>
      </c>
      <c r="I2392" t="str">
        <f>IF(Table1[[#This Row],[disputed]]=1,"Yes","No")</f>
        <v>No</v>
      </c>
      <c r="J2392">
        <v>0</v>
      </c>
      <c r="K2392" t="str">
        <f>IF(Table1[[#This Row],[disputed]]=0, "no dispute", IF(Table1[[#This Row],[dispute_loss]]=0, "won","lost"))</f>
        <v>no dispute</v>
      </c>
      <c r="L2392" s="1">
        <v>43996</v>
      </c>
      <c r="M2392">
        <v>19</v>
      </c>
      <c r="N2392">
        <v>0</v>
      </c>
    </row>
    <row r="2393" spans="1:14" x14ac:dyDescent="0.3">
      <c r="A2393" t="s">
        <v>11</v>
      </c>
      <c r="B2393" t="s">
        <v>94</v>
      </c>
      <c r="C2393" t="str">
        <f>VLOOKUP(Table1[[#This Row],[customer_ID]],'Company Names'!A:B,2,0)</f>
        <v>Schimmel, Kuhlman and Kassulke</v>
      </c>
      <c r="D2393">
        <v>9685029181</v>
      </c>
      <c r="E2393" s="1">
        <v>44417</v>
      </c>
      <c r="F2393" s="1">
        <v>44447</v>
      </c>
      <c r="G2393">
        <v>6655</v>
      </c>
      <c r="H2393">
        <v>0</v>
      </c>
      <c r="I2393" t="str">
        <f>IF(Table1[[#This Row],[disputed]]=1,"Yes","No")</f>
        <v>No</v>
      </c>
      <c r="J2393">
        <v>0</v>
      </c>
      <c r="K2393" t="str">
        <f>IF(Table1[[#This Row],[disputed]]=0, "no dispute", IF(Table1[[#This Row],[dispute_loss]]=0, "won","lost"))</f>
        <v>no dispute</v>
      </c>
      <c r="L2393" s="1">
        <v>44450</v>
      </c>
      <c r="M2393">
        <v>33</v>
      </c>
      <c r="N2393">
        <v>3</v>
      </c>
    </row>
    <row r="2394" spans="1:14" x14ac:dyDescent="0.3">
      <c r="A2394" t="s">
        <v>20</v>
      </c>
      <c r="B2394" t="s">
        <v>102</v>
      </c>
      <c r="C2394" t="str">
        <f>VLOOKUP(Table1[[#This Row],[customer_ID]],'Company Names'!A:B,2,0)</f>
        <v>Bogisich, Gorczany and Gislason</v>
      </c>
      <c r="D2394">
        <v>9685874517</v>
      </c>
      <c r="E2394" s="1">
        <v>44368</v>
      </c>
      <c r="F2394" s="1">
        <v>44398</v>
      </c>
      <c r="G2394">
        <v>5251</v>
      </c>
      <c r="H2394">
        <v>0</v>
      </c>
      <c r="I2394" t="str">
        <f>IF(Table1[[#This Row],[disputed]]=1,"Yes","No")</f>
        <v>No</v>
      </c>
      <c r="J2394">
        <v>0</v>
      </c>
      <c r="K2394" t="str">
        <f>IF(Table1[[#This Row],[disputed]]=0, "no dispute", IF(Table1[[#This Row],[dispute_loss]]=0, "won","lost"))</f>
        <v>no dispute</v>
      </c>
      <c r="L2394" s="1">
        <v>44386</v>
      </c>
      <c r="M2394">
        <v>18</v>
      </c>
      <c r="N2394">
        <v>0</v>
      </c>
    </row>
    <row r="2395" spans="1:14" x14ac:dyDescent="0.3">
      <c r="A2395" t="s">
        <v>11</v>
      </c>
      <c r="B2395" t="s">
        <v>48</v>
      </c>
      <c r="C2395" t="str">
        <f>VLOOKUP(Table1[[#This Row],[customer_ID]],'Company Names'!A:B,2,0)</f>
        <v>Hauck Group</v>
      </c>
      <c r="D2395">
        <v>9687805368</v>
      </c>
      <c r="E2395" s="1">
        <v>43885</v>
      </c>
      <c r="F2395" s="1">
        <v>43915</v>
      </c>
      <c r="G2395">
        <v>5204</v>
      </c>
      <c r="H2395">
        <v>0</v>
      </c>
      <c r="I2395" t="str">
        <f>IF(Table1[[#This Row],[disputed]]=1,"Yes","No")</f>
        <v>No</v>
      </c>
      <c r="J2395">
        <v>0</v>
      </c>
      <c r="K2395" t="str">
        <f>IF(Table1[[#This Row],[disputed]]=0, "no dispute", IF(Table1[[#This Row],[dispute_loss]]=0, "won","lost"))</f>
        <v>no dispute</v>
      </c>
      <c r="L2395" s="1">
        <v>43910</v>
      </c>
      <c r="M2395">
        <v>25</v>
      </c>
      <c r="N2395">
        <v>0</v>
      </c>
    </row>
    <row r="2396" spans="1:14" x14ac:dyDescent="0.3">
      <c r="A2396" t="s">
        <v>17</v>
      </c>
      <c r="B2396" t="s">
        <v>28</v>
      </c>
      <c r="C2396" t="str">
        <f>VLOOKUP(Table1[[#This Row],[customer_ID]],'Company Names'!A:B,2,0)</f>
        <v>Halvorson and Sons</v>
      </c>
      <c r="D2396">
        <v>9699349431</v>
      </c>
      <c r="E2396" s="1">
        <v>43975</v>
      </c>
      <c r="F2396" s="1">
        <v>44005</v>
      </c>
      <c r="G2396">
        <v>7108</v>
      </c>
      <c r="H2396">
        <v>0</v>
      </c>
      <c r="I2396" t="str">
        <f>IF(Table1[[#This Row],[disputed]]=1,"Yes","No")</f>
        <v>No</v>
      </c>
      <c r="J2396">
        <v>0</v>
      </c>
      <c r="K2396" t="str">
        <f>IF(Table1[[#This Row],[disputed]]=0, "no dispute", IF(Table1[[#This Row],[dispute_loss]]=0, "won","lost"))</f>
        <v>no dispute</v>
      </c>
      <c r="L2396" s="1">
        <v>44000</v>
      </c>
      <c r="M2396">
        <v>25</v>
      </c>
      <c r="N2396">
        <v>0</v>
      </c>
    </row>
    <row r="2397" spans="1:14" x14ac:dyDescent="0.3">
      <c r="A2397" t="s">
        <v>13</v>
      </c>
      <c r="B2397" t="s">
        <v>68</v>
      </c>
      <c r="C2397" t="str">
        <f>VLOOKUP(Table1[[#This Row],[customer_ID]],'Company Names'!A:B,2,0)</f>
        <v>West - Rogahn</v>
      </c>
      <c r="D2397">
        <v>195093797</v>
      </c>
      <c r="E2397" s="1">
        <v>44502</v>
      </c>
      <c r="F2397" s="1">
        <v>44532</v>
      </c>
      <c r="G2397">
        <v>7873</v>
      </c>
      <c r="H2397">
        <v>1</v>
      </c>
      <c r="I2397" t="str">
        <f>IF(Table1[[#This Row],[disputed]]=1,"Yes","No")</f>
        <v>Yes</v>
      </c>
      <c r="J2397">
        <v>1</v>
      </c>
      <c r="K2397" t="str">
        <f>IF(Table1[[#This Row],[disputed]]=0, "no dispute", IF(Table1[[#This Row],[dispute_loss]]=0, "won","lost"))</f>
        <v>lost</v>
      </c>
      <c r="L2397" s="1">
        <v>44534</v>
      </c>
      <c r="M2397">
        <v>32</v>
      </c>
      <c r="N2397">
        <v>2</v>
      </c>
    </row>
    <row r="2398" spans="1:14" x14ac:dyDescent="0.3">
      <c r="A2398" t="s">
        <v>17</v>
      </c>
      <c r="B2398" t="s">
        <v>98</v>
      </c>
      <c r="C2398" t="str">
        <f>VLOOKUP(Table1[[#This Row],[customer_ID]],'Company Names'!A:B,2,0)</f>
        <v>Wolf LLC</v>
      </c>
      <c r="D2398">
        <v>9711993534</v>
      </c>
      <c r="E2398" s="1">
        <v>44011</v>
      </c>
      <c r="F2398" s="1">
        <v>44041</v>
      </c>
      <c r="G2398">
        <v>4262</v>
      </c>
      <c r="H2398">
        <v>0</v>
      </c>
      <c r="I2398" t="str">
        <f>IF(Table1[[#This Row],[disputed]]=1,"Yes","No")</f>
        <v>No</v>
      </c>
      <c r="J2398">
        <v>0</v>
      </c>
      <c r="K2398" t="str">
        <f>IF(Table1[[#This Row],[disputed]]=0, "no dispute", IF(Table1[[#This Row],[dispute_loss]]=0, "won","lost"))</f>
        <v>no dispute</v>
      </c>
      <c r="L2398" s="1">
        <v>44061</v>
      </c>
      <c r="M2398">
        <v>50</v>
      </c>
      <c r="N2398">
        <v>20</v>
      </c>
    </row>
    <row r="2399" spans="1:14" x14ac:dyDescent="0.3">
      <c r="A2399" t="s">
        <v>20</v>
      </c>
      <c r="B2399" t="s">
        <v>60</v>
      </c>
      <c r="C2399" t="str">
        <f>VLOOKUP(Table1[[#This Row],[customer_ID]],'Company Names'!A:B,2,0)</f>
        <v>McCullough Inc</v>
      </c>
      <c r="D2399">
        <v>9712383291</v>
      </c>
      <c r="E2399" s="1">
        <v>44138</v>
      </c>
      <c r="F2399" s="1">
        <v>44168</v>
      </c>
      <c r="G2399">
        <v>2226</v>
      </c>
      <c r="H2399">
        <v>0</v>
      </c>
      <c r="I2399" t="str">
        <f>IF(Table1[[#This Row],[disputed]]=1,"Yes","No")</f>
        <v>No</v>
      </c>
      <c r="J2399">
        <v>0</v>
      </c>
      <c r="K2399" t="str">
        <f>IF(Table1[[#This Row],[disputed]]=0, "no dispute", IF(Table1[[#This Row],[dispute_loss]]=0, "won","lost"))</f>
        <v>no dispute</v>
      </c>
      <c r="L2399" s="1">
        <v>44150</v>
      </c>
      <c r="M2399">
        <v>12</v>
      </c>
      <c r="N2399">
        <v>0</v>
      </c>
    </row>
    <row r="2400" spans="1:14" x14ac:dyDescent="0.3">
      <c r="A2400" t="s">
        <v>22</v>
      </c>
      <c r="B2400" t="s">
        <v>86</v>
      </c>
      <c r="C2400" t="str">
        <f>VLOOKUP(Table1[[#This Row],[customer_ID]],'Company Names'!A:B,2,0)</f>
        <v>Langosh - Luettgen</v>
      </c>
      <c r="D2400">
        <v>9727346662</v>
      </c>
      <c r="E2400" s="1">
        <v>44457</v>
      </c>
      <c r="F2400" s="1">
        <v>44487</v>
      </c>
      <c r="G2400">
        <v>6096</v>
      </c>
      <c r="H2400">
        <v>0</v>
      </c>
      <c r="I2400" t="str">
        <f>IF(Table1[[#This Row],[disputed]]=1,"Yes","No")</f>
        <v>No</v>
      </c>
      <c r="J2400">
        <v>0</v>
      </c>
      <c r="K2400" t="str">
        <f>IF(Table1[[#This Row],[disputed]]=0, "no dispute", IF(Table1[[#This Row],[dispute_loss]]=0, "won","lost"))</f>
        <v>no dispute</v>
      </c>
      <c r="L2400" s="1">
        <v>44462</v>
      </c>
      <c r="M2400">
        <v>5</v>
      </c>
      <c r="N2400">
        <v>0</v>
      </c>
    </row>
    <row r="2401" spans="1:14" x14ac:dyDescent="0.3">
      <c r="A2401" t="s">
        <v>13</v>
      </c>
      <c r="B2401" t="s">
        <v>29</v>
      </c>
      <c r="C2401" t="str">
        <f>VLOOKUP(Table1[[#This Row],[customer_ID]],'Company Names'!A:B,2,0)</f>
        <v>O'Conner - Botsford</v>
      </c>
      <c r="D2401">
        <v>9729507797</v>
      </c>
      <c r="E2401" s="1">
        <v>44129</v>
      </c>
      <c r="F2401" s="1">
        <v>44159</v>
      </c>
      <c r="G2401">
        <v>6131</v>
      </c>
      <c r="H2401">
        <v>0</v>
      </c>
      <c r="I2401" t="str">
        <f>IF(Table1[[#This Row],[disputed]]=1,"Yes","No")</f>
        <v>No</v>
      </c>
      <c r="J2401">
        <v>0</v>
      </c>
      <c r="K2401" t="str">
        <f>IF(Table1[[#This Row],[disputed]]=0, "no dispute", IF(Table1[[#This Row],[dispute_loss]]=0, "won","lost"))</f>
        <v>no dispute</v>
      </c>
      <c r="L2401" s="1">
        <v>44160</v>
      </c>
      <c r="M2401">
        <v>31</v>
      </c>
      <c r="N2401">
        <v>1</v>
      </c>
    </row>
    <row r="2402" spans="1:14" x14ac:dyDescent="0.3">
      <c r="A2402" t="s">
        <v>17</v>
      </c>
      <c r="B2402" t="s">
        <v>112</v>
      </c>
      <c r="C2402" t="str">
        <f>VLOOKUP(Table1[[#This Row],[customer_ID]],'Company Names'!A:B,2,0)</f>
        <v>Grant, Kessler and Kassulke</v>
      </c>
      <c r="D2402">
        <v>9733725302</v>
      </c>
      <c r="E2402" s="1">
        <v>43917</v>
      </c>
      <c r="F2402" s="1">
        <v>43947</v>
      </c>
      <c r="G2402">
        <v>5873</v>
      </c>
      <c r="H2402">
        <v>0</v>
      </c>
      <c r="I2402" t="str">
        <f>IF(Table1[[#This Row],[disputed]]=1,"Yes","No")</f>
        <v>No</v>
      </c>
      <c r="J2402">
        <v>0</v>
      </c>
      <c r="K2402" t="str">
        <f>IF(Table1[[#This Row],[disputed]]=0, "no dispute", IF(Table1[[#This Row],[dispute_loss]]=0, "won","lost"))</f>
        <v>no dispute</v>
      </c>
      <c r="L2402" s="1">
        <v>43938</v>
      </c>
      <c r="M2402">
        <v>21</v>
      </c>
      <c r="N2402">
        <v>0</v>
      </c>
    </row>
    <row r="2403" spans="1:14" x14ac:dyDescent="0.3">
      <c r="A2403" t="s">
        <v>11</v>
      </c>
      <c r="B2403" t="s">
        <v>115</v>
      </c>
      <c r="C2403" t="str">
        <f>VLOOKUP(Table1[[#This Row],[customer_ID]],'Company Names'!A:B,2,0)</f>
        <v>Ritchie, Lesch and Conroy</v>
      </c>
      <c r="D2403">
        <v>9744145268</v>
      </c>
      <c r="E2403" s="1">
        <v>43972</v>
      </c>
      <c r="F2403" s="1">
        <v>44002</v>
      </c>
      <c r="G2403">
        <v>5165</v>
      </c>
      <c r="H2403">
        <v>0</v>
      </c>
      <c r="I2403" t="str">
        <f>IF(Table1[[#This Row],[disputed]]=1,"Yes","No")</f>
        <v>No</v>
      </c>
      <c r="J2403">
        <v>0</v>
      </c>
      <c r="K2403" t="str">
        <f>IF(Table1[[#This Row],[disputed]]=0, "no dispute", IF(Table1[[#This Row],[dispute_loss]]=0, "won","lost"))</f>
        <v>no dispute</v>
      </c>
      <c r="L2403" s="1">
        <v>43986</v>
      </c>
      <c r="M2403">
        <v>14</v>
      </c>
      <c r="N2403">
        <v>0</v>
      </c>
    </row>
    <row r="2404" spans="1:14" x14ac:dyDescent="0.3">
      <c r="A2404" t="s">
        <v>11</v>
      </c>
      <c r="B2404" t="s">
        <v>45</v>
      </c>
      <c r="C2404" t="str">
        <f>VLOOKUP(Table1[[#This Row],[customer_ID]],'Company Names'!A:B,2,0)</f>
        <v>Bosco and Sons</v>
      </c>
      <c r="D2404">
        <v>9745775106</v>
      </c>
      <c r="E2404" s="1">
        <v>44152</v>
      </c>
      <c r="F2404" s="1">
        <v>44182</v>
      </c>
      <c r="G2404">
        <v>6409</v>
      </c>
      <c r="H2404">
        <v>0</v>
      </c>
      <c r="I2404" t="str">
        <f>IF(Table1[[#This Row],[disputed]]=1,"Yes","No")</f>
        <v>No</v>
      </c>
      <c r="J2404">
        <v>0</v>
      </c>
      <c r="K2404" t="str">
        <f>IF(Table1[[#This Row],[disputed]]=0, "no dispute", IF(Table1[[#This Row],[dispute_loss]]=0, "won","lost"))</f>
        <v>no dispute</v>
      </c>
      <c r="L2404" s="1">
        <v>44170</v>
      </c>
      <c r="M2404">
        <v>18</v>
      </c>
      <c r="N2404">
        <v>0</v>
      </c>
    </row>
    <row r="2405" spans="1:14" x14ac:dyDescent="0.3">
      <c r="A2405" t="s">
        <v>22</v>
      </c>
      <c r="B2405" t="s">
        <v>103</v>
      </c>
      <c r="C2405" t="str">
        <f>VLOOKUP(Table1[[#This Row],[customer_ID]],'Company Names'!A:B,2,0)</f>
        <v>Bernier - Mueller</v>
      </c>
      <c r="D2405">
        <v>9759992761</v>
      </c>
      <c r="E2405" s="1">
        <v>44082</v>
      </c>
      <c r="F2405" s="1">
        <v>44112</v>
      </c>
      <c r="G2405">
        <v>5387</v>
      </c>
      <c r="H2405">
        <v>0</v>
      </c>
      <c r="I2405" t="str">
        <f>IF(Table1[[#This Row],[disputed]]=1,"Yes","No")</f>
        <v>No</v>
      </c>
      <c r="J2405">
        <v>0</v>
      </c>
      <c r="K2405" t="str">
        <f>IF(Table1[[#This Row],[disputed]]=0, "no dispute", IF(Table1[[#This Row],[dispute_loss]]=0, "won","lost"))</f>
        <v>no dispute</v>
      </c>
      <c r="L2405" s="1">
        <v>44106</v>
      </c>
      <c r="M2405">
        <v>24</v>
      </c>
      <c r="N2405">
        <v>0</v>
      </c>
    </row>
    <row r="2406" spans="1:14" x14ac:dyDescent="0.3">
      <c r="A2406" t="s">
        <v>22</v>
      </c>
      <c r="B2406" t="s">
        <v>53</v>
      </c>
      <c r="C2406" t="str">
        <f>VLOOKUP(Table1[[#This Row],[customer_ID]],'Company Names'!A:B,2,0)</f>
        <v>Balistreri - Barrows</v>
      </c>
      <c r="D2406">
        <v>9766114576</v>
      </c>
      <c r="E2406" s="1">
        <v>44526</v>
      </c>
      <c r="F2406" s="1">
        <v>44556</v>
      </c>
      <c r="G2406">
        <v>4071</v>
      </c>
      <c r="H2406">
        <v>0</v>
      </c>
      <c r="I2406" t="str">
        <f>IF(Table1[[#This Row],[disputed]]=1,"Yes","No")</f>
        <v>No</v>
      </c>
      <c r="J2406">
        <v>0</v>
      </c>
      <c r="K2406" t="str">
        <f>IF(Table1[[#This Row],[disputed]]=0, "no dispute", IF(Table1[[#This Row],[dispute_loss]]=0, "won","lost"))</f>
        <v>no dispute</v>
      </c>
      <c r="L2406" s="1">
        <v>44554</v>
      </c>
      <c r="M2406">
        <v>28</v>
      </c>
      <c r="N2406">
        <v>0</v>
      </c>
    </row>
    <row r="2407" spans="1:14" x14ac:dyDescent="0.3">
      <c r="A2407" t="s">
        <v>11</v>
      </c>
      <c r="B2407" t="s">
        <v>49</v>
      </c>
      <c r="C2407" t="str">
        <f>VLOOKUP(Table1[[#This Row],[customer_ID]],'Company Names'!A:B,2,0)</f>
        <v>Strosin Inc</v>
      </c>
      <c r="D2407">
        <v>9769339571</v>
      </c>
      <c r="E2407" s="1">
        <v>44371</v>
      </c>
      <c r="F2407" s="1">
        <v>44401</v>
      </c>
      <c r="G2407">
        <v>6867</v>
      </c>
      <c r="H2407">
        <v>0</v>
      </c>
      <c r="I2407" t="str">
        <f>IF(Table1[[#This Row],[disputed]]=1,"Yes","No")</f>
        <v>No</v>
      </c>
      <c r="J2407">
        <v>0</v>
      </c>
      <c r="K2407" t="str">
        <f>IF(Table1[[#This Row],[disputed]]=0, "no dispute", IF(Table1[[#This Row],[dispute_loss]]=0, "won","lost"))</f>
        <v>no dispute</v>
      </c>
      <c r="L2407" s="1">
        <v>44380</v>
      </c>
      <c r="M2407">
        <v>9</v>
      </c>
      <c r="N2407">
        <v>0</v>
      </c>
    </row>
    <row r="2408" spans="1:14" x14ac:dyDescent="0.3">
      <c r="A2408" t="s">
        <v>20</v>
      </c>
      <c r="B2408" t="s">
        <v>25</v>
      </c>
      <c r="C2408" t="str">
        <f>VLOOKUP(Table1[[#This Row],[customer_ID]],'Company Names'!A:B,2,0)</f>
        <v>Homenick - Tromp</v>
      </c>
      <c r="D2408">
        <v>9769799106</v>
      </c>
      <c r="E2408" s="1">
        <v>43862</v>
      </c>
      <c r="F2408" s="1">
        <v>43892</v>
      </c>
      <c r="G2408">
        <v>2047</v>
      </c>
      <c r="H2408">
        <v>0</v>
      </c>
      <c r="I2408" t="str">
        <f>IF(Table1[[#This Row],[disputed]]=1,"Yes","No")</f>
        <v>No</v>
      </c>
      <c r="J2408">
        <v>0</v>
      </c>
      <c r="K2408" t="str">
        <f>IF(Table1[[#This Row],[disputed]]=0, "no dispute", IF(Table1[[#This Row],[dispute_loss]]=0, "won","lost"))</f>
        <v>no dispute</v>
      </c>
      <c r="L2408" s="1">
        <v>43900</v>
      </c>
      <c r="M2408">
        <v>38</v>
      </c>
      <c r="N2408">
        <v>8</v>
      </c>
    </row>
    <row r="2409" spans="1:14" x14ac:dyDescent="0.3">
      <c r="A2409" t="s">
        <v>17</v>
      </c>
      <c r="B2409" t="s">
        <v>19</v>
      </c>
      <c r="C2409" t="str">
        <f>VLOOKUP(Table1[[#This Row],[customer_ID]],'Company Names'!A:B,2,0)</f>
        <v>Schinner Inc</v>
      </c>
      <c r="D2409">
        <v>9773021858</v>
      </c>
      <c r="E2409" s="1">
        <v>44260</v>
      </c>
      <c r="F2409" s="1">
        <v>44290</v>
      </c>
      <c r="G2409">
        <v>7949</v>
      </c>
      <c r="H2409">
        <v>1</v>
      </c>
      <c r="I2409" t="str">
        <f>IF(Table1[[#This Row],[disputed]]=1,"Yes","No")</f>
        <v>Yes</v>
      </c>
      <c r="J2409">
        <v>0</v>
      </c>
      <c r="K2409" t="str">
        <f>IF(Table1[[#This Row],[disputed]]=0, "no dispute", IF(Table1[[#This Row],[dispute_loss]]=0, "won","lost"))</f>
        <v>won</v>
      </c>
      <c r="L2409" s="1">
        <v>44313</v>
      </c>
      <c r="M2409">
        <v>53</v>
      </c>
      <c r="N2409">
        <v>23</v>
      </c>
    </row>
    <row r="2410" spans="1:14" x14ac:dyDescent="0.3">
      <c r="A2410" t="s">
        <v>11</v>
      </c>
      <c r="B2410" t="s">
        <v>76</v>
      </c>
      <c r="C2410" t="str">
        <f>VLOOKUP(Table1[[#This Row],[customer_ID]],'Company Names'!A:B,2,0)</f>
        <v>Graham, D'Amore and Tromp</v>
      </c>
      <c r="D2410">
        <v>9774403794</v>
      </c>
      <c r="E2410" s="1">
        <v>44001</v>
      </c>
      <c r="F2410" s="1">
        <v>44031</v>
      </c>
      <c r="G2410">
        <v>5820</v>
      </c>
      <c r="H2410">
        <v>0</v>
      </c>
      <c r="I2410" t="str">
        <f>IF(Table1[[#This Row],[disputed]]=1,"Yes","No")</f>
        <v>No</v>
      </c>
      <c r="J2410">
        <v>0</v>
      </c>
      <c r="K2410" t="str">
        <f>IF(Table1[[#This Row],[disputed]]=0, "no dispute", IF(Table1[[#This Row],[dispute_loss]]=0, "won","lost"))</f>
        <v>no dispute</v>
      </c>
      <c r="L2410" s="1">
        <v>44031</v>
      </c>
      <c r="M2410">
        <v>30</v>
      </c>
      <c r="N2410">
        <v>0</v>
      </c>
    </row>
    <row r="2411" spans="1:14" x14ac:dyDescent="0.3">
      <c r="A2411" t="s">
        <v>22</v>
      </c>
      <c r="B2411" t="s">
        <v>53</v>
      </c>
      <c r="C2411" t="str">
        <f>VLOOKUP(Table1[[#This Row],[customer_ID]],'Company Names'!A:B,2,0)</f>
        <v>Balistreri - Barrows</v>
      </c>
      <c r="D2411">
        <v>9779194561</v>
      </c>
      <c r="E2411" s="1">
        <v>43843</v>
      </c>
      <c r="F2411" s="1">
        <v>43873</v>
      </c>
      <c r="G2411">
        <v>7849</v>
      </c>
      <c r="H2411">
        <v>0</v>
      </c>
      <c r="I2411" t="str">
        <f>IF(Table1[[#This Row],[disputed]]=1,"Yes","No")</f>
        <v>No</v>
      </c>
      <c r="J2411">
        <v>0</v>
      </c>
      <c r="K2411" t="str">
        <f>IF(Table1[[#This Row],[disputed]]=0, "no dispute", IF(Table1[[#This Row],[dispute_loss]]=0, "won","lost"))</f>
        <v>no dispute</v>
      </c>
      <c r="L2411" s="1">
        <v>43884</v>
      </c>
      <c r="M2411">
        <v>41</v>
      </c>
      <c r="N2411">
        <v>11</v>
      </c>
    </row>
    <row r="2412" spans="1:14" x14ac:dyDescent="0.3">
      <c r="A2412" t="s">
        <v>13</v>
      </c>
      <c r="B2412" t="s">
        <v>71</v>
      </c>
      <c r="C2412" t="str">
        <f>VLOOKUP(Table1[[#This Row],[customer_ID]],'Company Names'!A:B,2,0)</f>
        <v>Murphy Inc</v>
      </c>
      <c r="D2412">
        <v>6412855977</v>
      </c>
      <c r="E2412" s="1">
        <v>44509</v>
      </c>
      <c r="F2412" s="1">
        <v>44539</v>
      </c>
      <c r="G2412">
        <v>7714</v>
      </c>
      <c r="H2412">
        <v>1</v>
      </c>
      <c r="I2412" t="str">
        <f>IF(Table1[[#This Row],[disputed]]=1,"Yes","No")</f>
        <v>Yes</v>
      </c>
      <c r="J2412">
        <v>1</v>
      </c>
      <c r="K2412" t="str">
        <f>IF(Table1[[#This Row],[disputed]]=0, "no dispute", IF(Table1[[#This Row],[dispute_loss]]=0, "won","lost"))</f>
        <v>lost</v>
      </c>
      <c r="L2412" s="1">
        <v>44528</v>
      </c>
      <c r="M2412">
        <v>19</v>
      </c>
      <c r="N2412">
        <v>0</v>
      </c>
    </row>
    <row r="2413" spans="1:14" x14ac:dyDescent="0.3">
      <c r="A2413" t="s">
        <v>22</v>
      </c>
      <c r="B2413" t="s">
        <v>85</v>
      </c>
      <c r="C2413" t="str">
        <f>VLOOKUP(Table1[[#This Row],[customer_ID]],'Company Names'!A:B,2,0)</f>
        <v>Bailey - Ondricka</v>
      </c>
      <c r="D2413">
        <v>9787421130</v>
      </c>
      <c r="E2413" s="1">
        <v>43903</v>
      </c>
      <c r="F2413" s="1">
        <v>43933</v>
      </c>
      <c r="G2413">
        <v>1662</v>
      </c>
      <c r="H2413">
        <v>0</v>
      </c>
      <c r="I2413" t="str">
        <f>IF(Table1[[#This Row],[disputed]]=1,"Yes","No")</f>
        <v>No</v>
      </c>
      <c r="J2413">
        <v>0</v>
      </c>
      <c r="K2413" t="str">
        <f>IF(Table1[[#This Row],[disputed]]=0, "no dispute", IF(Table1[[#This Row],[dispute_loss]]=0, "won","lost"))</f>
        <v>no dispute</v>
      </c>
      <c r="L2413" s="1">
        <v>43944</v>
      </c>
      <c r="M2413">
        <v>41</v>
      </c>
      <c r="N2413">
        <v>11</v>
      </c>
    </row>
    <row r="2414" spans="1:14" x14ac:dyDescent="0.3">
      <c r="A2414" t="s">
        <v>13</v>
      </c>
      <c r="B2414" t="s">
        <v>27</v>
      </c>
      <c r="C2414" t="str">
        <f>VLOOKUP(Table1[[#This Row],[customer_ID]],'Company Names'!A:B,2,0)</f>
        <v>Ryan Inc</v>
      </c>
      <c r="D2414">
        <v>9791750285</v>
      </c>
      <c r="E2414" s="1">
        <v>44278</v>
      </c>
      <c r="F2414" s="1">
        <v>44308</v>
      </c>
      <c r="G2414">
        <v>4767</v>
      </c>
      <c r="H2414">
        <v>0</v>
      </c>
      <c r="I2414" t="str">
        <f>IF(Table1[[#This Row],[disputed]]=1,"Yes","No")</f>
        <v>No</v>
      </c>
      <c r="J2414">
        <v>0</v>
      </c>
      <c r="K2414" t="str">
        <f>IF(Table1[[#This Row],[disputed]]=0, "no dispute", IF(Table1[[#This Row],[dispute_loss]]=0, "won","lost"))</f>
        <v>no dispute</v>
      </c>
      <c r="L2414" s="1">
        <v>44283</v>
      </c>
      <c r="M2414">
        <v>5</v>
      </c>
      <c r="N2414">
        <v>0</v>
      </c>
    </row>
    <row r="2415" spans="1:14" x14ac:dyDescent="0.3">
      <c r="A2415" t="s">
        <v>13</v>
      </c>
      <c r="B2415" t="s">
        <v>92</v>
      </c>
      <c r="C2415" t="str">
        <f>VLOOKUP(Table1[[#This Row],[customer_ID]],'Company Names'!A:B,2,0)</f>
        <v>Mueller and Sons</v>
      </c>
      <c r="D2415">
        <v>9798309489</v>
      </c>
      <c r="E2415" s="1">
        <v>43917</v>
      </c>
      <c r="F2415" s="1">
        <v>43947</v>
      </c>
      <c r="G2415">
        <v>7407</v>
      </c>
      <c r="H2415">
        <v>0</v>
      </c>
      <c r="I2415" t="str">
        <f>IF(Table1[[#This Row],[disputed]]=1,"Yes","No")</f>
        <v>No</v>
      </c>
      <c r="J2415">
        <v>0</v>
      </c>
      <c r="K2415" t="str">
        <f>IF(Table1[[#This Row],[disputed]]=0, "no dispute", IF(Table1[[#This Row],[dispute_loss]]=0, "won","lost"))</f>
        <v>no dispute</v>
      </c>
      <c r="L2415" s="1">
        <v>43945</v>
      </c>
      <c r="M2415">
        <v>28</v>
      </c>
      <c r="N2415">
        <v>0</v>
      </c>
    </row>
    <row r="2416" spans="1:14" x14ac:dyDescent="0.3">
      <c r="A2416" t="s">
        <v>11</v>
      </c>
      <c r="B2416" t="s">
        <v>94</v>
      </c>
      <c r="C2416" t="str">
        <f>VLOOKUP(Table1[[#This Row],[customer_ID]],'Company Names'!A:B,2,0)</f>
        <v>Schimmel, Kuhlman and Kassulke</v>
      </c>
      <c r="D2416">
        <v>9800138273</v>
      </c>
      <c r="E2416" s="1">
        <v>44261</v>
      </c>
      <c r="F2416" s="1">
        <v>44291</v>
      </c>
      <c r="G2416">
        <v>3089</v>
      </c>
      <c r="H2416">
        <v>1</v>
      </c>
      <c r="I2416" t="str">
        <f>IF(Table1[[#This Row],[disputed]]=1,"Yes","No")</f>
        <v>Yes</v>
      </c>
      <c r="J2416">
        <v>0</v>
      </c>
      <c r="K2416" t="str">
        <f>IF(Table1[[#This Row],[disputed]]=0, "no dispute", IF(Table1[[#This Row],[dispute_loss]]=0, "won","lost"))</f>
        <v>won</v>
      </c>
      <c r="L2416" s="1">
        <v>44315</v>
      </c>
      <c r="M2416">
        <v>54</v>
      </c>
      <c r="N2416">
        <v>24</v>
      </c>
    </row>
    <row r="2417" spans="1:14" x14ac:dyDescent="0.3">
      <c r="A2417" t="s">
        <v>11</v>
      </c>
      <c r="B2417" t="s">
        <v>38</v>
      </c>
      <c r="C2417" t="str">
        <f>VLOOKUP(Table1[[#This Row],[customer_ID]],'Company Names'!A:B,2,0)</f>
        <v>Willms, Yundt and Smitham</v>
      </c>
      <c r="D2417">
        <v>9801799192</v>
      </c>
      <c r="E2417" s="1">
        <v>43957</v>
      </c>
      <c r="F2417" s="1">
        <v>43987</v>
      </c>
      <c r="G2417">
        <v>6210</v>
      </c>
      <c r="H2417">
        <v>0</v>
      </c>
      <c r="I2417" t="str">
        <f>IF(Table1[[#This Row],[disputed]]=1,"Yes","No")</f>
        <v>No</v>
      </c>
      <c r="J2417">
        <v>0</v>
      </c>
      <c r="K2417" t="str">
        <f>IF(Table1[[#This Row],[disputed]]=0, "no dispute", IF(Table1[[#This Row],[dispute_loss]]=0, "won","lost"))</f>
        <v>no dispute</v>
      </c>
      <c r="L2417" s="1">
        <v>43985</v>
      </c>
      <c r="M2417">
        <v>28</v>
      </c>
      <c r="N2417">
        <v>0</v>
      </c>
    </row>
    <row r="2418" spans="1:14" x14ac:dyDescent="0.3">
      <c r="A2418" t="s">
        <v>11</v>
      </c>
      <c r="B2418" t="s">
        <v>57</v>
      </c>
      <c r="C2418" t="str">
        <f>VLOOKUP(Table1[[#This Row],[customer_ID]],'Company Names'!A:B,2,0)</f>
        <v>Koch LLC</v>
      </c>
      <c r="D2418">
        <v>9802209671</v>
      </c>
      <c r="E2418" s="1">
        <v>44176</v>
      </c>
      <c r="F2418" s="1">
        <v>44206</v>
      </c>
      <c r="G2418">
        <v>4108</v>
      </c>
      <c r="H2418">
        <v>0</v>
      </c>
      <c r="I2418" t="str">
        <f>IF(Table1[[#This Row],[disputed]]=1,"Yes","No")</f>
        <v>No</v>
      </c>
      <c r="J2418">
        <v>0</v>
      </c>
      <c r="K2418" t="str">
        <f>IF(Table1[[#This Row],[disputed]]=0, "no dispute", IF(Table1[[#This Row],[dispute_loss]]=0, "won","lost"))</f>
        <v>no dispute</v>
      </c>
      <c r="L2418" s="1">
        <v>44211</v>
      </c>
      <c r="M2418">
        <v>35</v>
      </c>
      <c r="N2418">
        <v>5</v>
      </c>
    </row>
    <row r="2419" spans="1:14" x14ac:dyDescent="0.3">
      <c r="A2419" t="s">
        <v>13</v>
      </c>
      <c r="B2419" t="s">
        <v>74</v>
      </c>
      <c r="C2419" t="str">
        <f>VLOOKUP(Table1[[#This Row],[customer_ID]],'Company Names'!A:B,2,0)</f>
        <v>Ankunding - Rempel</v>
      </c>
      <c r="D2419">
        <v>2436471559</v>
      </c>
      <c r="E2419" s="1">
        <v>44515</v>
      </c>
      <c r="F2419" s="1">
        <v>44545</v>
      </c>
      <c r="G2419">
        <v>5270</v>
      </c>
      <c r="H2419">
        <v>1</v>
      </c>
      <c r="I2419" t="str">
        <f>IF(Table1[[#This Row],[disputed]]=1,"Yes","No")</f>
        <v>Yes</v>
      </c>
      <c r="J2419">
        <v>1</v>
      </c>
      <c r="K2419" t="str">
        <f>IF(Table1[[#This Row],[disputed]]=0, "no dispute", IF(Table1[[#This Row],[dispute_loss]]=0, "won","lost"))</f>
        <v>lost</v>
      </c>
      <c r="L2419" s="1">
        <v>44545</v>
      </c>
      <c r="M2419">
        <v>30</v>
      </c>
      <c r="N2419">
        <v>0</v>
      </c>
    </row>
    <row r="2420" spans="1:14" x14ac:dyDescent="0.3">
      <c r="A2420" t="s">
        <v>11</v>
      </c>
      <c r="B2420" t="s">
        <v>12</v>
      </c>
      <c r="C2420" t="str">
        <f>VLOOKUP(Table1[[#This Row],[customer_ID]],'Company Names'!A:B,2,0)</f>
        <v>Morissette - Bernier</v>
      </c>
      <c r="D2420">
        <v>9814992757</v>
      </c>
      <c r="E2420" s="1">
        <v>43910</v>
      </c>
      <c r="F2420" s="1">
        <v>43940</v>
      </c>
      <c r="G2420">
        <v>10364</v>
      </c>
      <c r="H2420">
        <v>0</v>
      </c>
      <c r="I2420" t="str">
        <f>IF(Table1[[#This Row],[disputed]]=1,"Yes","No")</f>
        <v>No</v>
      </c>
      <c r="J2420">
        <v>0</v>
      </c>
      <c r="K2420" t="str">
        <f>IF(Table1[[#This Row],[disputed]]=0, "no dispute", IF(Table1[[#This Row],[dispute_loss]]=0, "won","lost"))</f>
        <v>no dispute</v>
      </c>
      <c r="L2420" s="1">
        <v>43929</v>
      </c>
      <c r="M2420">
        <v>19</v>
      </c>
      <c r="N2420">
        <v>0</v>
      </c>
    </row>
    <row r="2421" spans="1:14" x14ac:dyDescent="0.3">
      <c r="A2421" t="s">
        <v>22</v>
      </c>
      <c r="B2421" t="s">
        <v>47</v>
      </c>
      <c r="C2421" t="str">
        <f>VLOOKUP(Table1[[#This Row],[customer_ID]],'Company Names'!A:B,2,0)</f>
        <v>Bergnaum - Weimann</v>
      </c>
      <c r="D2421">
        <v>9821427141</v>
      </c>
      <c r="E2421" s="1">
        <v>44145</v>
      </c>
      <c r="F2421" s="1">
        <v>44175</v>
      </c>
      <c r="G2421">
        <v>1179</v>
      </c>
      <c r="H2421">
        <v>0</v>
      </c>
      <c r="I2421" t="str">
        <f>IF(Table1[[#This Row],[disputed]]=1,"Yes","No")</f>
        <v>No</v>
      </c>
      <c r="J2421">
        <v>0</v>
      </c>
      <c r="K2421" t="str">
        <f>IF(Table1[[#This Row],[disputed]]=0, "no dispute", IF(Table1[[#This Row],[dispute_loss]]=0, "won","lost"))</f>
        <v>no dispute</v>
      </c>
      <c r="L2421" s="1">
        <v>44175</v>
      </c>
      <c r="M2421">
        <v>30</v>
      </c>
      <c r="N2421">
        <v>0</v>
      </c>
    </row>
    <row r="2422" spans="1:14" x14ac:dyDescent="0.3">
      <c r="A2422" t="s">
        <v>17</v>
      </c>
      <c r="B2422" t="s">
        <v>34</v>
      </c>
      <c r="C2422" t="str">
        <f>VLOOKUP(Table1[[#This Row],[customer_ID]],'Company Names'!A:B,2,0)</f>
        <v>Rosenbaum LLC</v>
      </c>
      <c r="D2422">
        <v>9823818682</v>
      </c>
      <c r="E2422" s="1">
        <v>44516</v>
      </c>
      <c r="F2422" s="1">
        <v>44546</v>
      </c>
      <c r="G2422">
        <v>5951</v>
      </c>
      <c r="H2422">
        <v>0</v>
      </c>
      <c r="I2422" t="str">
        <f>IF(Table1[[#This Row],[disputed]]=1,"Yes","No")</f>
        <v>No</v>
      </c>
      <c r="J2422">
        <v>0</v>
      </c>
      <c r="K2422" t="str">
        <f>IF(Table1[[#This Row],[disputed]]=0, "no dispute", IF(Table1[[#This Row],[dispute_loss]]=0, "won","lost"))</f>
        <v>no dispute</v>
      </c>
      <c r="L2422" s="1">
        <v>44553</v>
      </c>
      <c r="M2422">
        <v>37</v>
      </c>
      <c r="N2422">
        <v>7</v>
      </c>
    </row>
    <row r="2423" spans="1:14" x14ac:dyDescent="0.3">
      <c r="A2423" t="s">
        <v>11</v>
      </c>
      <c r="B2423" t="s">
        <v>94</v>
      </c>
      <c r="C2423" t="str">
        <f>VLOOKUP(Table1[[#This Row],[customer_ID]],'Company Names'!A:B,2,0)</f>
        <v>Schimmel, Kuhlman and Kassulke</v>
      </c>
      <c r="D2423">
        <v>9825194232</v>
      </c>
      <c r="E2423" s="1">
        <v>44303</v>
      </c>
      <c r="F2423" s="1">
        <v>44333</v>
      </c>
      <c r="G2423">
        <v>6391</v>
      </c>
      <c r="H2423">
        <v>1</v>
      </c>
      <c r="I2423" t="str">
        <f>IF(Table1[[#This Row],[disputed]]=1,"Yes","No")</f>
        <v>Yes</v>
      </c>
      <c r="J2423">
        <v>0</v>
      </c>
      <c r="K2423" t="str">
        <f>IF(Table1[[#This Row],[disputed]]=0, "no dispute", IF(Table1[[#This Row],[dispute_loss]]=0, "won","lost"))</f>
        <v>won</v>
      </c>
      <c r="L2423" s="1">
        <v>44338</v>
      </c>
      <c r="M2423">
        <v>35</v>
      </c>
      <c r="N2423">
        <v>5</v>
      </c>
    </row>
    <row r="2424" spans="1:14" x14ac:dyDescent="0.3">
      <c r="A2424" t="s">
        <v>11</v>
      </c>
      <c r="B2424" t="s">
        <v>12</v>
      </c>
      <c r="C2424" t="str">
        <f>VLOOKUP(Table1[[#This Row],[customer_ID]],'Company Names'!A:B,2,0)</f>
        <v>Morissette - Bernier</v>
      </c>
      <c r="D2424">
        <v>9831463047</v>
      </c>
      <c r="E2424" s="1">
        <v>44221</v>
      </c>
      <c r="F2424" s="1">
        <v>44251</v>
      </c>
      <c r="G2424">
        <v>3323</v>
      </c>
      <c r="H2424">
        <v>0</v>
      </c>
      <c r="I2424" t="str">
        <f>IF(Table1[[#This Row],[disputed]]=1,"Yes","No")</f>
        <v>No</v>
      </c>
      <c r="J2424">
        <v>0</v>
      </c>
      <c r="K2424" t="str">
        <f>IF(Table1[[#This Row],[disputed]]=0, "no dispute", IF(Table1[[#This Row],[dispute_loss]]=0, "won","lost"))</f>
        <v>no dispute</v>
      </c>
      <c r="L2424" s="1">
        <v>44238</v>
      </c>
      <c r="M2424">
        <v>17</v>
      </c>
      <c r="N2424">
        <v>0</v>
      </c>
    </row>
    <row r="2425" spans="1:14" x14ac:dyDescent="0.3">
      <c r="A2425" t="s">
        <v>20</v>
      </c>
      <c r="B2425" t="s">
        <v>43</v>
      </c>
      <c r="C2425" t="str">
        <f>VLOOKUP(Table1[[#This Row],[customer_ID]],'Company Names'!A:B,2,0)</f>
        <v>Spinka, Bogisich and Pouros</v>
      </c>
      <c r="D2425">
        <v>9833191595</v>
      </c>
      <c r="E2425" s="1">
        <v>44000</v>
      </c>
      <c r="F2425" s="1">
        <v>44030</v>
      </c>
      <c r="G2425">
        <v>6654</v>
      </c>
      <c r="H2425">
        <v>0</v>
      </c>
      <c r="I2425" t="str">
        <f>IF(Table1[[#This Row],[disputed]]=1,"Yes","No")</f>
        <v>No</v>
      </c>
      <c r="J2425">
        <v>0</v>
      </c>
      <c r="K2425" t="str">
        <f>IF(Table1[[#This Row],[disputed]]=0, "no dispute", IF(Table1[[#This Row],[dispute_loss]]=0, "won","lost"))</f>
        <v>no dispute</v>
      </c>
      <c r="L2425" s="1">
        <v>44005</v>
      </c>
      <c r="M2425">
        <v>5</v>
      </c>
      <c r="N2425">
        <v>0</v>
      </c>
    </row>
    <row r="2426" spans="1:14" x14ac:dyDescent="0.3">
      <c r="A2426" t="s">
        <v>20</v>
      </c>
      <c r="B2426" t="s">
        <v>111</v>
      </c>
      <c r="C2426" t="str">
        <f>VLOOKUP(Table1[[#This Row],[customer_ID]],'Company Names'!A:B,2,0)</f>
        <v>Kunze - Bednar</v>
      </c>
      <c r="D2426">
        <v>9833377240</v>
      </c>
      <c r="E2426" s="1">
        <v>44209</v>
      </c>
      <c r="F2426" s="1">
        <v>44239</v>
      </c>
      <c r="G2426">
        <v>3872</v>
      </c>
      <c r="H2426">
        <v>0</v>
      </c>
      <c r="I2426" t="str">
        <f>IF(Table1[[#This Row],[disputed]]=1,"Yes","No")</f>
        <v>No</v>
      </c>
      <c r="J2426">
        <v>0</v>
      </c>
      <c r="K2426" t="str">
        <f>IF(Table1[[#This Row],[disputed]]=0, "no dispute", IF(Table1[[#This Row],[dispute_loss]]=0, "won","lost"))</f>
        <v>no dispute</v>
      </c>
      <c r="L2426" s="1">
        <v>44257</v>
      </c>
      <c r="M2426">
        <v>48</v>
      </c>
      <c r="N2426">
        <v>18</v>
      </c>
    </row>
    <row r="2427" spans="1:14" x14ac:dyDescent="0.3">
      <c r="A2427" t="s">
        <v>20</v>
      </c>
      <c r="B2427" t="s">
        <v>107</v>
      </c>
      <c r="C2427" t="str">
        <f>VLOOKUP(Table1[[#This Row],[customer_ID]],'Company Names'!A:B,2,0)</f>
        <v>Ernser Inc</v>
      </c>
      <c r="D2427">
        <v>9835528694</v>
      </c>
      <c r="E2427" s="1">
        <v>44532</v>
      </c>
      <c r="F2427" s="1">
        <v>44562</v>
      </c>
      <c r="G2427">
        <v>838</v>
      </c>
      <c r="H2427">
        <v>1</v>
      </c>
      <c r="I2427" t="str">
        <f>IF(Table1[[#This Row],[disputed]]=1,"Yes","No")</f>
        <v>Yes</v>
      </c>
      <c r="J2427">
        <v>0</v>
      </c>
      <c r="K2427" t="str">
        <f>IF(Table1[[#This Row],[disputed]]=0, "no dispute", IF(Table1[[#This Row],[dispute_loss]]=0, "won","lost"))</f>
        <v>won</v>
      </c>
      <c r="L2427" s="1">
        <v>44560</v>
      </c>
      <c r="M2427">
        <v>28</v>
      </c>
      <c r="N2427">
        <v>0</v>
      </c>
    </row>
    <row r="2428" spans="1:14" x14ac:dyDescent="0.3">
      <c r="A2428" t="s">
        <v>20</v>
      </c>
      <c r="B2428" t="s">
        <v>69</v>
      </c>
      <c r="C2428" t="str">
        <f>VLOOKUP(Table1[[#This Row],[customer_ID]],'Company Names'!A:B,2,0)</f>
        <v>Kulas, Mante and Reichert</v>
      </c>
      <c r="D2428">
        <v>9835762300</v>
      </c>
      <c r="E2428" s="1">
        <v>44380</v>
      </c>
      <c r="F2428" s="1">
        <v>44410</v>
      </c>
      <c r="G2428">
        <v>3520</v>
      </c>
      <c r="H2428">
        <v>0</v>
      </c>
      <c r="I2428" t="str">
        <f>IF(Table1[[#This Row],[disputed]]=1,"Yes","No")</f>
        <v>No</v>
      </c>
      <c r="J2428">
        <v>0</v>
      </c>
      <c r="K2428" t="str">
        <f>IF(Table1[[#This Row],[disputed]]=0, "no dispute", IF(Table1[[#This Row],[dispute_loss]]=0, "won","lost"))</f>
        <v>no dispute</v>
      </c>
      <c r="L2428" s="1">
        <v>44415</v>
      </c>
      <c r="M2428">
        <v>35</v>
      </c>
      <c r="N2428">
        <v>5</v>
      </c>
    </row>
    <row r="2429" spans="1:14" x14ac:dyDescent="0.3">
      <c r="A2429" t="s">
        <v>13</v>
      </c>
      <c r="B2429" t="s">
        <v>104</v>
      </c>
      <c r="C2429" t="str">
        <f>VLOOKUP(Table1[[#This Row],[customer_ID]],'Company Names'!A:B,2,0)</f>
        <v>Little, Konopelski and Hackett</v>
      </c>
      <c r="D2429">
        <v>9837408169</v>
      </c>
      <c r="E2429" s="1">
        <v>44384</v>
      </c>
      <c r="F2429" s="1">
        <v>44414</v>
      </c>
      <c r="G2429">
        <v>4413</v>
      </c>
      <c r="H2429">
        <v>0</v>
      </c>
      <c r="I2429" t="str">
        <f>IF(Table1[[#This Row],[disputed]]=1,"Yes","No")</f>
        <v>No</v>
      </c>
      <c r="J2429">
        <v>0</v>
      </c>
      <c r="K2429" t="str">
        <f>IF(Table1[[#This Row],[disputed]]=0, "no dispute", IF(Table1[[#This Row],[dispute_loss]]=0, "won","lost"))</f>
        <v>no dispute</v>
      </c>
      <c r="L2429" s="1">
        <v>44401</v>
      </c>
      <c r="M2429">
        <v>17</v>
      </c>
      <c r="N2429">
        <v>0</v>
      </c>
    </row>
    <row r="2430" spans="1:14" x14ac:dyDescent="0.3">
      <c r="A2430" t="s">
        <v>17</v>
      </c>
      <c r="B2430" t="s">
        <v>52</v>
      </c>
      <c r="C2430" t="str">
        <f>VLOOKUP(Table1[[#This Row],[customer_ID]],'Company Names'!A:B,2,0)</f>
        <v>Barrows, Kessler and Howe</v>
      </c>
      <c r="D2430">
        <v>9839492497</v>
      </c>
      <c r="E2430" s="1">
        <v>44267</v>
      </c>
      <c r="F2430" s="1">
        <v>44297</v>
      </c>
      <c r="G2430">
        <v>8669</v>
      </c>
      <c r="H2430">
        <v>0</v>
      </c>
      <c r="I2430" t="str">
        <f>IF(Table1[[#This Row],[disputed]]=1,"Yes","No")</f>
        <v>No</v>
      </c>
      <c r="J2430">
        <v>0</v>
      </c>
      <c r="K2430" t="str">
        <f>IF(Table1[[#This Row],[disputed]]=0, "no dispute", IF(Table1[[#This Row],[dispute_loss]]=0, "won","lost"))</f>
        <v>no dispute</v>
      </c>
      <c r="L2430" s="1">
        <v>44281</v>
      </c>
      <c r="M2430">
        <v>14</v>
      </c>
      <c r="N2430">
        <v>0</v>
      </c>
    </row>
    <row r="2431" spans="1:14" x14ac:dyDescent="0.3">
      <c r="A2431" t="s">
        <v>20</v>
      </c>
      <c r="B2431" t="s">
        <v>60</v>
      </c>
      <c r="C2431" t="str">
        <f>VLOOKUP(Table1[[#This Row],[customer_ID]],'Company Names'!A:B,2,0)</f>
        <v>McCullough Inc</v>
      </c>
      <c r="D2431">
        <v>9845628694</v>
      </c>
      <c r="E2431" s="1">
        <v>44358</v>
      </c>
      <c r="F2431" s="1">
        <v>44388</v>
      </c>
      <c r="G2431">
        <v>4286</v>
      </c>
      <c r="H2431">
        <v>0</v>
      </c>
      <c r="I2431" t="str">
        <f>IF(Table1[[#This Row],[disputed]]=1,"Yes","No")</f>
        <v>No</v>
      </c>
      <c r="J2431">
        <v>0</v>
      </c>
      <c r="K2431" t="str">
        <f>IF(Table1[[#This Row],[disputed]]=0, "no dispute", IF(Table1[[#This Row],[dispute_loss]]=0, "won","lost"))</f>
        <v>no dispute</v>
      </c>
      <c r="L2431" s="1">
        <v>44371</v>
      </c>
      <c r="M2431">
        <v>13</v>
      </c>
      <c r="N2431">
        <v>0</v>
      </c>
    </row>
    <row r="2432" spans="1:14" x14ac:dyDescent="0.3">
      <c r="A2432" t="s">
        <v>17</v>
      </c>
      <c r="B2432" t="s">
        <v>112</v>
      </c>
      <c r="C2432" t="str">
        <f>VLOOKUP(Table1[[#This Row],[customer_ID]],'Company Names'!A:B,2,0)</f>
        <v>Grant, Kessler and Kassulke</v>
      </c>
      <c r="D2432">
        <v>9847742890</v>
      </c>
      <c r="E2432" s="1">
        <v>44232</v>
      </c>
      <c r="F2432" s="1">
        <v>44262</v>
      </c>
      <c r="G2432">
        <v>9041</v>
      </c>
      <c r="H2432">
        <v>0</v>
      </c>
      <c r="I2432" t="str">
        <f>IF(Table1[[#This Row],[disputed]]=1,"Yes","No")</f>
        <v>No</v>
      </c>
      <c r="J2432">
        <v>0</v>
      </c>
      <c r="K2432" t="str">
        <f>IF(Table1[[#This Row],[disputed]]=0, "no dispute", IF(Table1[[#This Row],[dispute_loss]]=0, "won","lost"))</f>
        <v>no dispute</v>
      </c>
      <c r="L2432" s="1">
        <v>44253</v>
      </c>
      <c r="M2432">
        <v>21</v>
      </c>
      <c r="N2432">
        <v>0</v>
      </c>
    </row>
    <row r="2433" spans="1:14" x14ac:dyDescent="0.3">
      <c r="A2433" t="s">
        <v>20</v>
      </c>
      <c r="B2433" t="s">
        <v>69</v>
      </c>
      <c r="C2433" t="str">
        <f>VLOOKUP(Table1[[#This Row],[customer_ID]],'Company Names'!A:B,2,0)</f>
        <v>Kulas, Mante and Reichert</v>
      </c>
      <c r="D2433">
        <v>9855642847</v>
      </c>
      <c r="E2433" s="1">
        <v>44371</v>
      </c>
      <c r="F2433" s="1">
        <v>44401</v>
      </c>
      <c r="G2433">
        <v>5944</v>
      </c>
      <c r="H2433">
        <v>1</v>
      </c>
      <c r="I2433" t="str">
        <f>IF(Table1[[#This Row],[disputed]]=1,"Yes","No")</f>
        <v>Yes</v>
      </c>
      <c r="J2433">
        <v>0</v>
      </c>
      <c r="K2433" t="str">
        <f>IF(Table1[[#This Row],[disputed]]=0, "no dispute", IF(Table1[[#This Row],[dispute_loss]]=0, "won","lost"))</f>
        <v>won</v>
      </c>
      <c r="L2433" s="1">
        <v>44419</v>
      </c>
      <c r="M2433">
        <v>48</v>
      </c>
      <c r="N2433">
        <v>18</v>
      </c>
    </row>
    <row r="2434" spans="1:14" x14ac:dyDescent="0.3">
      <c r="A2434" t="s">
        <v>13</v>
      </c>
      <c r="B2434" t="s">
        <v>56</v>
      </c>
      <c r="C2434" t="str">
        <f>VLOOKUP(Table1[[#This Row],[customer_ID]],'Company Names'!A:B,2,0)</f>
        <v>Nader - Dooley</v>
      </c>
      <c r="D2434">
        <v>6740833908</v>
      </c>
      <c r="E2434" s="1">
        <v>44516</v>
      </c>
      <c r="F2434" s="1">
        <v>44546</v>
      </c>
      <c r="G2434">
        <v>5594</v>
      </c>
      <c r="H2434">
        <v>1</v>
      </c>
      <c r="I2434" t="str">
        <f>IF(Table1[[#This Row],[disputed]]=1,"Yes","No")</f>
        <v>Yes</v>
      </c>
      <c r="J2434">
        <v>0</v>
      </c>
      <c r="K2434" t="str">
        <f>IF(Table1[[#This Row],[disputed]]=0, "no dispute", IF(Table1[[#This Row],[dispute_loss]]=0, "won","lost"))</f>
        <v>won</v>
      </c>
      <c r="L2434" s="1">
        <v>44529</v>
      </c>
      <c r="M2434">
        <v>13</v>
      </c>
      <c r="N2434">
        <v>0</v>
      </c>
    </row>
    <row r="2435" spans="1:14" x14ac:dyDescent="0.3">
      <c r="A2435" t="s">
        <v>13</v>
      </c>
      <c r="B2435" t="s">
        <v>56</v>
      </c>
      <c r="C2435" t="str">
        <f>VLOOKUP(Table1[[#This Row],[customer_ID]],'Company Names'!A:B,2,0)</f>
        <v>Nader - Dooley</v>
      </c>
      <c r="D2435">
        <v>9866145537</v>
      </c>
      <c r="E2435" s="1">
        <v>44528</v>
      </c>
      <c r="F2435" s="1">
        <v>44558</v>
      </c>
      <c r="G2435">
        <v>5083</v>
      </c>
      <c r="H2435">
        <v>1</v>
      </c>
      <c r="I2435" t="str">
        <f>IF(Table1[[#This Row],[disputed]]=1,"Yes","No")</f>
        <v>Yes</v>
      </c>
      <c r="J2435">
        <v>1</v>
      </c>
      <c r="K2435" t="str">
        <f>IF(Table1[[#This Row],[disputed]]=0, "no dispute", IF(Table1[[#This Row],[dispute_loss]]=0, "won","lost"))</f>
        <v>lost</v>
      </c>
      <c r="L2435" s="1">
        <v>44554</v>
      </c>
      <c r="M2435">
        <v>26</v>
      </c>
      <c r="N2435">
        <v>0</v>
      </c>
    </row>
    <row r="2436" spans="1:14" x14ac:dyDescent="0.3">
      <c r="A2436" t="s">
        <v>22</v>
      </c>
      <c r="B2436" t="s">
        <v>23</v>
      </c>
      <c r="C2436" t="str">
        <f>VLOOKUP(Table1[[#This Row],[customer_ID]],'Company Names'!A:B,2,0)</f>
        <v>Kub, McLaughlin and Renner</v>
      </c>
      <c r="D2436">
        <v>9863361720</v>
      </c>
      <c r="E2436" s="1">
        <v>44194</v>
      </c>
      <c r="F2436" s="1">
        <v>44224</v>
      </c>
      <c r="G2436">
        <v>5890</v>
      </c>
      <c r="H2436">
        <v>0</v>
      </c>
      <c r="I2436" t="str">
        <f>IF(Table1[[#This Row],[disputed]]=1,"Yes","No")</f>
        <v>No</v>
      </c>
      <c r="J2436">
        <v>0</v>
      </c>
      <c r="K2436" t="str">
        <f>IF(Table1[[#This Row],[disputed]]=0, "no dispute", IF(Table1[[#This Row],[dispute_loss]]=0, "won","lost"))</f>
        <v>no dispute</v>
      </c>
      <c r="L2436" s="1">
        <v>44237</v>
      </c>
      <c r="M2436">
        <v>43</v>
      </c>
      <c r="N2436">
        <v>13</v>
      </c>
    </row>
    <row r="2437" spans="1:14" x14ac:dyDescent="0.3">
      <c r="A2437" t="s">
        <v>13</v>
      </c>
      <c r="B2437" t="s">
        <v>70</v>
      </c>
      <c r="C2437" t="str">
        <f>VLOOKUP(Table1[[#This Row],[customer_ID]],'Company Names'!A:B,2,0)</f>
        <v>Gutkowski, Koch and Gleason</v>
      </c>
      <c r="D2437">
        <v>8502171486</v>
      </c>
      <c r="E2437" s="1">
        <v>44530</v>
      </c>
      <c r="F2437" s="1">
        <v>44560</v>
      </c>
      <c r="G2437">
        <v>7360</v>
      </c>
      <c r="H2437">
        <v>1</v>
      </c>
      <c r="I2437" t="str">
        <f>IF(Table1[[#This Row],[disputed]]=1,"Yes","No")</f>
        <v>Yes</v>
      </c>
      <c r="J2437">
        <v>1</v>
      </c>
      <c r="K2437" t="str">
        <f>IF(Table1[[#This Row],[disputed]]=0, "no dispute", IF(Table1[[#This Row],[dispute_loss]]=0, "won","lost"))</f>
        <v>lost</v>
      </c>
      <c r="L2437" s="1">
        <v>44568</v>
      </c>
      <c r="M2437">
        <v>38</v>
      </c>
      <c r="N2437">
        <v>8</v>
      </c>
    </row>
    <row r="2438" spans="1:14" x14ac:dyDescent="0.3">
      <c r="A2438" t="s">
        <v>11</v>
      </c>
      <c r="B2438" t="s">
        <v>39</v>
      </c>
      <c r="C2438" t="str">
        <f>VLOOKUP(Table1[[#This Row],[customer_ID]],'Company Names'!A:B,2,0)</f>
        <v>Schmitt Inc</v>
      </c>
      <c r="D2438">
        <v>9866646797</v>
      </c>
      <c r="E2438" s="1">
        <v>43908</v>
      </c>
      <c r="F2438" s="1">
        <v>43938</v>
      </c>
      <c r="G2438">
        <v>4820</v>
      </c>
      <c r="H2438">
        <v>0</v>
      </c>
      <c r="I2438" t="str">
        <f>IF(Table1[[#This Row],[disputed]]=1,"Yes","No")</f>
        <v>No</v>
      </c>
      <c r="J2438">
        <v>0</v>
      </c>
      <c r="K2438" t="str">
        <f>IF(Table1[[#This Row],[disputed]]=0, "no dispute", IF(Table1[[#This Row],[dispute_loss]]=0, "won","lost"))</f>
        <v>no dispute</v>
      </c>
      <c r="L2438" s="1">
        <v>43947</v>
      </c>
      <c r="M2438">
        <v>39</v>
      </c>
      <c r="N2438">
        <v>9</v>
      </c>
    </row>
    <row r="2439" spans="1:14" x14ac:dyDescent="0.3">
      <c r="A2439" t="s">
        <v>17</v>
      </c>
      <c r="B2439" t="s">
        <v>101</v>
      </c>
      <c r="C2439" t="str">
        <f>VLOOKUP(Table1[[#This Row],[customer_ID]],'Company Names'!A:B,2,0)</f>
        <v>Daugherty LLC</v>
      </c>
      <c r="D2439">
        <v>9868438489</v>
      </c>
      <c r="E2439" s="1">
        <v>44149</v>
      </c>
      <c r="F2439" s="1">
        <v>44179</v>
      </c>
      <c r="G2439">
        <v>8468</v>
      </c>
      <c r="H2439">
        <v>0</v>
      </c>
      <c r="I2439" t="str">
        <f>IF(Table1[[#This Row],[disputed]]=1,"Yes","No")</f>
        <v>No</v>
      </c>
      <c r="J2439">
        <v>0</v>
      </c>
      <c r="K2439" t="str">
        <f>IF(Table1[[#This Row],[disputed]]=0, "no dispute", IF(Table1[[#This Row],[dispute_loss]]=0, "won","lost"))</f>
        <v>no dispute</v>
      </c>
      <c r="L2439" s="1">
        <v>44180</v>
      </c>
      <c r="M2439">
        <v>31</v>
      </c>
      <c r="N2439">
        <v>1</v>
      </c>
    </row>
    <row r="2440" spans="1:14" x14ac:dyDescent="0.3">
      <c r="A2440" t="s">
        <v>11</v>
      </c>
      <c r="B2440" t="s">
        <v>105</v>
      </c>
      <c r="C2440" t="str">
        <f>VLOOKUP(Table1[[#This Row],[customer_ID]],'Company Names'!A:B,2,0)</f>
        <v>Terry - Johns</v>
      </c>
      <c r="D2440">
        <v>9869607581</v>
      </c>
      <c r="E2440" s="1">
        <v>44268</v>
      </c>
      <c r="F2440" s="1">
        <v>44298</v>
      </c>
      <c r="G2440">
        <v>5741</v>
      </c>
      <c r="H2440">
        <v>0</v>
      </c>
      <c r="I2440" t="str">
        <f>IF(Table1[[#This Row],[disputed]]=1,"Yes","No")</f>
        <v>No</v>
      </c>
      <c r="J2440">
        <v>0</v>
      </c>
      <c r="K2440" t="str">
        <f>IF(Table1[[#This Row],[disputed]]=0, "no dispute", IF(Table1[[#This Row],[dispute_loss]]=0, "won","lost"))</f>
        <v>no dispute</v>
      </c>
      <c r="L2440" s="1">
        <v>44308</v>
      </c>
      <c r="M2440">
        <v>40</v>
      </c>
      <c r="N2440">
        <v>10</v>
      </c>
    </row>
    <row r="2441" spans="1:14" x14ac:dyDescent="0.3">
      <c r="A2441" t="s">
        <v>13</v>
      </c>
      <c r="B2441" t="s">
        <v>70</v>
      </c>
      <c r="C2441" t="str">
        <f>VLOOKUP(Table1[[#This Row],[customer_ID]],'Company Names'!A:B,2,0)</f>
        <v>Gutkowski, Koch and Gleason</v>
      </c>
      <c r="D2441">
        <v>9875167017</v>
      </c>
      <c r="E2441" s="1">
        <v>44319</v>
      </c>
      <c r="F2441" s="1">
        <v>44349</v>
      </c>
      <c r="G2441">
        <v>8599</v>
      </c>
      <c r="H2441">
        <v>0</v>
      </c>
      <c r="I2441" t="str">
        <f>IF(Table1[[#This Row],[disputed]]=1,"Yes","No")</f>
        <v>No</v>
      </c>
      <c r="J2441">
        <v>0</v>
      </c>
      <c r="K2441" t="str">
        <f>IF(Table1[[#This Row],[disputed]]=0, "no dispute", IF(Table1[[#This Row],[dispute_loss]]=0, "won","lost"))</f>
        <v>no dispute</v>
      </c>
      <c r="L2441" s="1">
        <v>44339</v>
      </c>
      <c r="M2441">
        <v>20</v>
      </c>
      <c r="N2441">
        <v>0</v>
      </c>
    </row>
    <row r="2442" spans="1:14" x14ac:dyDescent="0.3">
      <c r="A2442" t="s">
        <v>13</v>
      </c>
      <c r="B2442" t="s">
        <v>104</v>
      </c>
      <c r="C2442" t="str">
        <f>VLOOKUP(Table1[[#This Row],[customer_ID]],'Company Names'!A:B,2,0)</f>
        <v>Little, Konopelski and Hackett</v>
      </c>
      <c r="D2442">
        <v>9882515146</v>
      </c>
      <c r="E2442" s="1">
        <v>44500</v>
      </c>
      <c r="F2442" s="1">
        <v>44530</v>
      </c>
      <c r="G2442">
        <v>5565</v>
      </c>
      <c r="H2442">
        <v>0</v>
      </c>
      <c r="I2442" t="str">
        <f>IF(Table1[[#This Row],[disputed]]=1,"Yes","No")</f>
        <v>No</v>
      </c>
      <c r="J2442">
        <v>0</v>
      </c>
      <c r="K2442" t="str">
        <f>IF(Table1[[#This Row],[disputed]]=0, "no dispute", IF(Table1[[#This Row],[dispute_loss]]=0, "won","lost"))</f>
        <v>no dispute</v>
      </c>
      <c r="L2442" s="1">
        <v>44512</v>
      </c>
      <c r="M2442">
        <v>12</v>
      </c>
      <c r="N2442">
        <v>0</v>
      </c>
    </row>
    <row r="2443" spans="1:14" x14ac:dyDescent="0.3">
      <c r="A2443" t="s">
        <v>17</v>
      </c>
      <c r="B2443" t="s">
        <v>40</v>
      </c>
      <c r="C2443" t="str">
        <f>VLOOKUP(Table1[[#This Row],[customer_ID]],'Company Names'!A:B,2,0)</f>
        <v>Nolan - Bayer</v>
      </c>
      <c r="D2443">
        <v>9883462057</v>
      </c>
      <c r="E2443" s="1">
        <v>43920</v>
      </c>
      <c r="F2443" s="1">
        <v>43950</v>
      </c>
      <c r="G2443">
        <v>5010</v>
      </c>
      <c r="H2443">
        <v>0</v>
      </c>
      <c r="I2443" t="str">
        <f>IF(Table1[[#This Row],[disputed]]=1,"Yes","No")</f>
        <v>No</v>
      </c>
      <c r="J2443">
        <v>0</v>
      </c>
      <c r="K2443" t="str">
        <f>IF(Table1[[#This Row],[disputed]]=0, "no dispute", IF(Table1[[#This Row],[dispute_loss]]=0, "won","lost"))</f>
        <v>no dispute</v>
      </c>
      <c r="L2443" s="1">
        <v>43947</v>
      </c>
      <c r="M2443">
        <v>27</v>
      </c>
      <c r="N2443">
        <v>0</v>
      </c>
    </row>
    <row r="2444" spans="1:14" x14ac:dyDescent="0.3">
      <c r="A2444" t="s">
        <v>11</v>
      </c>
      <c r="B2444" t="s">
        <v>105</v>
      </c>
      <c r="C2444" t="str">
        <f>VLOOKUP(Table1[[#This Row],[customer_ID]],'Company Names'!A:B,2,0)</f>
        <v>Terry - Johns</v>
      </c>
      <c r="D2444">
        <v>9890424733</v>
      </c>
      <c r="E2444" s="1">
        <v>43930</v>
      </c>
      <c r="F2444" s="1">
        <v>43960</v>
      </c>
      <c r="G2444">
        <v>5482</v>
      </c>
      <c r="H2444">
        <v>0</v>
      </c>
      <c r="I2444" t="str">
        <f>IF(Table1[[#This Row],[disputed]]=1,"Yes","No")</f>
        <v>No</v>
      </c>
      <c r="J2444">
        <v>0</v>
      </c>
      <c r="K2444" t="str">
        <f>IF(Table1[[#This Row],[disputed]]=0, "no dispute", IF(Table1[[#This Row],[dispute_loss]]=0, "won","lost"))</f>
        <v>no dispute</v>
      </c>
      <c r="L2444" s="1">
        <v>43958</v>
      </c>
      <c r="M2444">
        <v>28</v>
      </c>
      <c r="N2444">
        <v>0</v>
      </c>
    </row>
    <row r="2445" spans="1:14" x14ac:dyDescent="0.3">
      <c r="A2445" t="s">
        <v>22</v>
      </c>
      <c r="B2445" t="s">
        <v>58</v>
      </c>
      <c r="C2445" t="str">
        <f>VLOOKUP(Table1[[#This Row],[customer_ID]],'Company Names'!A:B,2,0)</f>
        <v>Bashirian Inc</v>
      </c>
      <c r="D2445">
        <v>9893070847</v>
      </c>
      <c r="E2445" s="1">
        <v>44459</v>
      </c>
      <c r="F2445" s="1">
        <v>44489</v>
      </c>
      <c r="G2445">
        <v>4954</v>
      </c>
      <c r="H2445">
        <v>0</v>
      </c>
      <c r="I2445" t="str">
        <f>IF(Table1[[#This Row],[disputed]]=1,"Yes","No")</f>
        <v>No</v>
      </c>
      <c r="J2445">
        <v>0</v>
      </c>
      <c r="K2445" t="str">
        <f>IF(Table1[[#This Row],[disputed]]=0, "no dispute", IF(Table1[[#This Row],[dispute_loss]]=0, "won","lost"))</f>
        <v>no dispute</v>
      </c>
      <c r="L2445" s="1">
        <v>44475</v>
      </c>
      <c r="M2445">
        <v>16</v>
      </c>
      <c r="N2445">
        <v>0</v>
      </c>
    </row>
    <row r="2446" spans="1:14" x14ac:dyDescent="0.3">
      <c r="A2446" t="s">
        <v>20</v>
      </c>
      <c r="B2446" t="s">
        <v>102</v>
      </c>
      <c r="C2446" t="str">
        <f>VLOOKUP(Table1[[#This Row],[customer_ID]],'Company Names'!A:B,2,0)</f>
        <v>Bogisich, Gorczany and Gislason</v>
      </c>
      <c r="D2446">
        <v>9901724277</v>
      </c>
      <c r="E2446" s="1">
        <v>43980</v>
      </c>
      <c r="F2446" s="1">
        <v>44010</v>
      </c>
      <c r="G2446">
        <v>5367</v>
      </c>
      <c r="H2446">
        <v>1</v>
      </c>
      <c r="I2446" t="str">
        <f>IF(Table1[[#This Row],[disputed]]=1,"Yes","No")</f>
        <v>Yes</v>
      </c>
      <c r="J2446">
        <v>0</v>
      </c>
      <c r="K2446" t="str">
        <f>IF(Table1[[#This Row],[disputed]]=0, "no dispute", IF(Table1[[#This Row],[dispute_loss]]=0, "won","lost"))</f>
        <v>won</v>
      </c>
      <c r="L2446" s="1">
        <v>44004</v>
      </c>
      <c r="M2446">
        <v>24</v>
      </c>
      <c r="N2446">
        <v>0</v>
      </c>
    </row>
    <row r="2447" spans="1:14" x14ac:dyDescent="0.3">
      <c r="A2447" t="s">
        <v>11</v>
      </c>
      <c r="B2447" t="s">
        <v>91</v>
      </c>
      <c r="C2447" t="str">
        <f>VLOOKUP(Table1[[#This Row],[customer_ID]],'Company Names'!A:B,2,0)</f>
        <v>Boyle Group</v>
      </c>
      <c r="D2447">
        <v>9904297240</v>
      </c>
      <c r="E2447" s="1">
        <v>44172</v>
      </c>
      <c r="F2447" s="1">
        <v>44202</v>
      </c>
      <c r="G2447">
        <v>7322</v>
      </c>
      <c r="H2447">
        <v>0</v>
      </c>
      <c r="I2447" t="str">
        <f>IF(Table1[[#This Row],[disputed]]=1,"Yes","No")</f>
        <v>No</v>
      </c>
      <c r="J2447">
        <v>0</v>
      </c>
      <c r="K2447" t="str">
        <f>IF(Table1[[#This Row],[disputed]]=0, "no dispute", IF(Table1[[#This Row],[dispute_loss]]=0, "won","lost"))</f>
        <v>no dispute</v>
      </c>
      <c r="L2447" s="1">
        <v>44195</v>
      </c>
      <c r="M2447">
        <v>23</v>
      </c>
      <c r="N2447">
        <v>0</v>
      </c>
    </row>
    <row r="2448" spans="1:14" x14ac:dyDescent="0.3">
      <c r="A2448" t="s">
        <v>22</v>
      </c>
      <c r="B2448" t="s">
        <v>72</v>
      </c>
      <c r="C2448" t="str">
        <f>VLOOKUP(Table1[[#This Row],[customer_ID]],'Company Names'!A:B,2,0)</f>
        <v>Muller - Hickle</v>
      </c>
      <c r="D2448">
        <v>9912278044</v>
      </c>
      <c r="E2448" s="1">
        <v>44504</v>
      </c>
      <c r="F2448" s="1">
        <v>44534</v>
      </c>
      <c r="G2448">
        <v>2173</v>
      </c>
      <c r="H2448">
        <v>0</v>
      </c>
      <c r="I2448" t="str">
        <f>IF(Table1[[#This Row],[disputed]]=1,"Yes","No")</f>
        <v>No</v>
      </c>
      <c r="J2448">
        <v>0</v>
      </c>
      <c r="K2448" t="str">
        <f>IF(Table1[[#This Row],[disputed]]=0, "no dispute", IF(Table1[[#This Row],[dispute_loss]]=0, "won","lost"))</f>
        <v>no dispute</v>
      </c>
      <c r="L2448" s="1">
        <v>44519</v>
      </c>
      <c r="M2448">
        <v>15</v>
      </c>
      <c r="N2448">
        <v>0</v>
      </c>
    </row>
    <row r="2449" spans="1:14" x14ac:dyDescent="0.3">
      <c r="A2449" t="s">
        <v>22</v>
      </c>
      <c r="B2449" t="s">
        <v>24</v>
      </c>
      <c r="C2449" t="str">
        <f>VLOOKUP(Table1[[#This Row],[customer_ID]],'Company Names'!A:B,2,0)</f>
        <v>Turcotte, Wolff and Lynch</v>
      </c>
      <c r="D2449">
        <v>9914585915</v>
      </c>
      <c r="E2449" s="1">
        <v>44531</v>
      </c>
      <c r="F2449" s="1">
        <v>44561</v>
      </c>
      <c r="G2449">
        <v>8629</v>
      </c>
      <c r="H2449">
        <v>0</v>
      </c>
      <c r="I2449" t="str">
        <f>IF(Table1[[#This Row],[disputed]]=1,"Yes","No")</f>
        <v>No</v>
      </c>
      <c r="J2449">
        <v>0</v>
      </c>
      <c r="K2449" t="str">
        <f>IF(Table1[[#This Row],[disputed]]=0, "no dispute", IF(Table1[[#This Row],[dispute_loss]]=0, "won","lost"))</f>
        <v>no dispute</v>
      </c>
      <c r="L2449" s="1">
        <v>44565</v>
      </c>
      <c r="M2449">
        <v>34</v>
      </c>
      <c r="N2449">
        <v>4</v>
      </c>
    </row>
    <row r="2450" spans="1:14" x14ac:dyDescent="0.3">
      <c r="A2450" t="s">
        <v>11</v>
      </c>
      <c r="B2450" t="s">
        <v>94</v>
      </c>
      <c r="C2450" t="str">
        <f>VLOOKUP(Table1[[#This Row],[customer_ID]],'Company Names'!A:B,2,0)</f>
        <v>Schimmel, Kuhlman and Kassulke</v>
      </c>
      <c r="D2450">
        <v>9922568654</v>
      </c>
      <c r="E2450" s="1">
        <v>44077</v>
      </c>
      <c r="F2450" s="1">
        <v>44107</v>
      </c>
      <c r="G2450">
        <v>4267</v>
      </c>
      <c r="H2450">
        <v>0</v>
      </c>
      <c r="I2450" t="str">
        <f>IF(Table1[[#This Row],[disputed]]=1,"Yes","No")</f>
        <v>No</v>
      </c>
      <c r="J2450">
        <v>0</v>
      </c>
      <c r="K2450" t="str">
        <f>IF(Table1[[#This Row],[disputed]]=0, "no dispute", IF(Table1[[#This Row],[dispute_loss]]=0, "won","lost"))</f>
        <v>no dispute</v>
      </c>
      <c r="L2450" s="1">
        <v>44113</v>
      </c>
      <c r="M2450">
        <v>36</v>
      </c>
      <c r="N2450">
        <v>6</v>
      </c>
    </row>
    <row r="2451" spans="1:14" x14ac:dyDescent="0.3">
      <c r="A2451" t="s">
        <v>13</v>
      </c>
      <c r="B2451" t="s">
        <v>70</v>
      </c>
      <c r="C2451" t="str">
        <f>VLOOKUP(Table1[[#This Row],[customer_ID]],'Company Names'!A:B,2,0)</f>
        <v>Gutkowski, Koch and Gleason</v>
      </c>
      <c r="D2451">
        <v>208940420</v>
      </c>
      <c r="E2451" s="1">
        <v>44531</v>
      </c>
      <c r="F2451" s="1">
        <v>44561</v>
      </c>
      <c r="G2451">
        <v>7045</v>
      </c>
      <c r="H2451">
        <v>1</v>
      </c>
      <c r="I2451" t="str">
        <f>IF(Table1[[#This Row],[disputed]]=1,"Yes","No")</f>
        <v>Yes</v>
      </c>
      <c r="J2451">
        <v>0</v>
      </c>
      <c r="K2451" t="str">
        <f>IF(Table1[[#This Row],[disputed]]=0, "no dispute", IF(Table1[[#This Row],[dispute_loss]]=0, "won","lost"))</f>
        <v>won</v>
      </c>
      <c r="L2451" s="1">
        <v>44565</v>
      </c>
      <c r="M2451">
        <v>34</v>
      </c>
      <c r="N2451">
        <v>4</v>
      </c>
    </row>
    <row r="2452" spans="1:14" x14ac:dyDescent="0.3">
      <c r="A2452" t="s">
        <v>17</v>
      </c>
      <c r="B2452" t="s">
        <v>19</v>
      </c>
      <c r="C2452" t="str">
        <f>VLOOKUP(Table1[[#This Row],[customer_ID]],'Company Names'!A:B,2,0)</f>
        <v>Schinner Inc</v>
      </c>
      <c r="D2452">
        <v>9923599437</v>
      </c>
      <c r="E2452" s="1">
        <v>44473</v>
      </c>
      <c r="F2452" s="1">
        <v>44503</v>
      </c>
      <c r="G2452">
        <v>7618</v>
      </c>
      <c r="H2452">
        <v>0</v>
      </c>
      <c r="I2452" t="str">
        <f>IF(Table1[[#This Row],[disputed]]=1,"Yes","No")</f>
        <v>No</v>
      </c>
      <c r="J2452">
        <v>0</v>
      </c>
      <c r="K2452" t="str">
        <f>IF(Table1[[#This Row],[disputed]]=0, "no dispute", IF(Table1[[#This Row],[dispute_loss]]=0, "won","lost"))</f>
        <v>no dispute</v>
      </c>
      <c r="L2452" s="1">
        <v>44496</v>
      </c>
      <c r="M2452">
        <v>23</v>
      </c>
      <c r="N2452">
        <v>0</v>
      </c>
    </row>
    <row r="2453" spans="1:14" x14ac:dyDescent="0.3">
      <c r="A2453" t="s">
        <v>11</v>
      </c>
      <c r="B2453" t="s">
        <v>61</v>
      </c>
      <c r="C2453" t="str">
        <f>VLOOKUP(Table1[[#This Row],[customer_ID]],'Company Names'!A:B,2,0)</f>
        <v>Block and Sons</v>
      </c>
      <c r="D2453">
        <v>9923678452</v>
      </c>
      <c r="E2453" s="1">
        <v>44351</v>
      </c>
      <c r="F2453" s="1">
        <v>44381</v>
      </c>
      <c r="G2453">
        <v>6840</v>
      </c>
      <c r="H2453">
        <v>0</v>
      </c>
      <c r="I2453" t="str">
        <f>IF(Table1[[#This Row],[disputed]]=1,"Yes","No")</f>
        <v>No</v>
      </c>
      <c r="J2453">
        <v>0</v>
      </c>
      <c r="K2453" t="str">
        <f>IF(Table1[[#This Row],[disputed]]=0, "no dispute", IF(Table1[[#This Row],[dispute_loss]]=0, "won","lost"))</f>
        <v>no dispute</v>
      </c>
      <c r="L2453" s="1">
        <v>44384</v>
      </c>
      <c r="M2453">
        <v>33</v>
      </c>
      <c r="N2453">
        <v>3</v>
      </c>
    </row>
    <row r="2454" spans="1:14" x14ac:dyDescent="0.3">
      <c r="A2454" t="s">
        <v>13</v>
      </c>
      <c r="B2454" t="s">
        <v>62</v>
      </c>
      <c r="C2454" t="str">
        <f>VLOOKUP(Table1[[#This Row],[customer_ID]],'Company Names'!A:B,2,0)</f>
        <v>Bosco, Gutkowski and Strosin</v>
      </c>
      <c r="D2454">
        <v>9934734648</v>
      </c>
      <c r="E2454" s="1">
        <v>43945</v>
      </c>
      <c r="F2454" s="1">
        <v>43975</v>
      </c>
      <c r="G2454">
        <v>7419</v>
      </c>
      <c r="H2454">
        <v>0</v>
      </c>
      <c r="I2454" t="str">
        <f>IF(Table1[[#This Row],[disputed]]=1,"Yes","No")</f>
        <v>No</v>
      </c>
      <c r="J2454">
        <v>0</v>
      </c>
      <c r="K2454" t="str">
        <f>IF(Table1[[#This Row],[disputed]]=0, "no dispute", IF(Table1[[#This Row],[dispute_loss]]=0, "won","lost"))</f>
        <v>no dispute</v>
      </c>
      <c r="L2454" s="1">
        <v>43973</v>
      </c>
      <c r="M2454">
        <v>28</v>
      </c>
      <c r="N2454">
        <v>0</v>
      </c>
    </row>
    <row r="2455" spans="1:14" x14ac:dyDescent="0.3">
      <c r="A2455" t="s">
        <v>11</v>
      </c>
      <c r="B2455" t="s">
        <v>87</v>
      </c>
      <c r="C2455" t="str">
        <f>VLOOKUP(Table1[[#This Row],[customer_ID]],'Company Names'!A:B,2,0)</f>
        <v>Steuber Inc</v>
      </c>
      <c r="D2455">
        <v>9936482887</v>
      </c>
      <c r="E2455" s="1">
        <v>44404</v>
      </c>
      <c r="F2455" s="1">
        <v>44434</v>
      </c>
      <c r="G2455">
        <v>6807</v>
      </c>
      <c r="H2455">
        <v>0</v>
      </c>
      <c r="I2455" t="str">
        <f>IF(Table1[[#This Row],[disputed]]=1,"Yes","No")</f>
        <v>No</v>
      </c>
      <c r="J2455">
        <v>0</v>
      </c>
      <c r="K2455" t="str">
        <f>IF(Table1[[#This Row],[disputed]]=0, "no dispute", IF(Table1[[#This Row],[dispute_loss]]=0, "won","lost"))</f>
        <v>no dispute</v>
      </c>
      <c r="L2455" s="1">
        <v>44416</v>
      </c>
      <c r="M2455">
        <v>12</v>
      </c>
      <c r="N2455">
        <v>0</v>
      </c>
    </row>
    <row r="2456" spans="1:14" x14ac:dyDescent="0.3">
      <c r="A2456" t="s">
        <v>11</v>
      </c>
      <c r="B2456" t="s">
        <v>50</v>
      </c>
      <c r="C2456" t="str">
        <f>VLOOKUP(Table1[[#This Row],[customer_ID]],'Company Names'!A:B,2,0)</f>
        <v>Rutherford, McGlynn and Kling</v>
      </c>
      <c r="D2456">
        <v>9938539742</v>
      </c>
      <c r="E2456" s="1">
        <v>44161</v>
      </c>
      <c r="F2456" s="1">
        <v>44191</v>
      </c>
      <c r="G2456">
        <v>6519</v>
      </c>
      <c r="H2456">
        <v>0</v>
      </c>
      <c r="I2456" t="str">
        <f>IF(Table1[[#This Row],[disputed]]=1,"Yes","No")</f>
        <v>No</v>
      </c>
      <c r="J2456">
        <v>0</v>
      </c>
      <c r="K2456" t="str">
        <f>IF(Table1[[#This Row],[disputed]]=0, "no dispute", IF(Table1[[#This Row],[dispute_loss]]=0, "won","lost"))</f>
        <v>no dispute</v>
      </c>
      <c r="L2456" s="1">
        <v>44190</v>
      </c>
      <c r="M2456">
        <v>29</v>
      </c>
      <c r="N2456">
        <v>0</v>
      </c>
    </row>
    <row r="2457" spans="1:14" x14ac:dyDescent="0.3">
      <c r="A2457" t="s">
        <v>20</v>
      </c>
      <c r="B2457" t="s">
        <v>111</v>
      </c>
      <c r="C2457" t="str">
        <f>VLOOKUP(Table1[[#This Row],[customer_ID]],'Company Names'!A:B,2,0)</f>
        <v>Kunze - Bednar</v>
      </c>
      <c r="D2457">
        <v>9938923133</v>
      </c>
      <c r="E2457" s="1">
        <v>43845</v>
      </c>
      <c r="F2457" s="1">
        <v>43875</v>
      </c>
      <c r="G2457">
        <v>4806</v>
      </c>
      <c r="H2457">
        <v>0</v>
      </c>
      <c r="I2457" t="str">
        <f>IF(Table1[[#This Row],[disputed]]=1,"Yes","No")</f>
        <v>No</v>
      </c>
      <c r="J2457">
        <v>0</v>
      </c>
      <c r="K2457" t="str">
        <f>IF(Table1[[#This Row],[disputed]]=0, "no dispute", IF(Table1[[#This Row],[dispute_loss]]=0, "won","lost"))</f>
        <v>no dispute</v>
      </c>
      <c r="L2457" s="1">
        <v>43883</v>
      </c>
      <c r="M2457">
        <v>38</v>
      </c>
      <c r="N2457">
        <v>8</v>
      </c>
    </row>
    <row r="2458" spans="1:14" x14ac:dyDescent="0.3">
      <c r="A2458" t="s">
        <v>17</v>
      </c>
      <c r="B2458" t="s">
        <v>97</v>
      </c>
      <c r="C2458" t="str">
        <f>VLOOKUP(Table1[[#This Row],[customer_ID]],'Company Names'!A:B,2,0)</f>
        <v>Kemmer LLC</v>
      </c>
      <c r="D2458">
        <v>9941572096</v>
      </c>
      <c r="E2458" s="1">
        <v>44153</v>
      </c>
      <c r="F2458" s="1">
        <v>44183</v>
      </c>
      <c r="G2458">
        <v>7416</v>
      </c>
      <c r="H2458">
        <v>1</v>
      </c>
      <c r="I2458" t="str">
        <f>IF(Table1[[#This Row],[disputed]]=1,"Yes","No")</f>
        <v>Yes</v>
      </c>
      <c r="J2458">
        <v>0</v>
      </c>
      <c r="K2458" t="str">
        <f>IF(Table1[[#This Row],[disputed]]=0, "no dispute", IF(Table1[[#This Row],[dispute_loss]]=0, "won","lost"))</f>
        <v>won</v>
      </c>
      <c r="L2458" s="1">
        <v>44198</v>
      </c>
      <c r="M2458">
        <v>45</v>
      </c>
      <c r="N2458">
        <v>15</v>
      </c>
    </row>
    <row r="2459" spans="1:14" x14ac:dyDescent="0.3">
      <c r="A2459" t="s">
        <v>17</v>
      </c>
      <c r="B2459" t="s">
        <v>28</v>
      </c>
      <c r="C2459" t="str">
        <f>VLOOKUP(Table1[[#This Row],[customer_ID]],'Company Names'!A:B,2,0)</f>
        <v>Halvorson and Sons</v>
      </c>
      <c r="D2459">
        <v>9947321662</v>
      </c>
      <c r="E2459" s="1">
        <v>44082</v>
      </c>
      <c r="F2459" s="1">
        <v>44112</v>
      </c>
      <c r="G2459">
        <v>9309</v>
      </c>
      <c r="H2459">
        <v>1</v>
      </c>
      <c r="I2459" t="str">
        <f>IF(Table1[[#This Row],[disputed]]=1,"Yes","No")</f>
        <v>Yes</v>
      </c>
      <c r="J2459">
        <v>0</v>
      </c>
      <c r="K2459" t="str">
        <f>IF(Table1[[#This Row],[disputed]]=0, "no dispute", IF(Table1[[#This Row],[dispute_loss]]=0, "won","lost"))</f>
        <v>won</v>
      </c>
      <c r="L2459" s="1">
        <v>44119</v>
      </c>
      <c r="M2459">
        <v>37</v>
      </c>
      <c r="N2459">
        <v>7</v>
      </c>
    </row>
    <row r="2460" spans="1:14" x14ac:dyDescent="0.3">
      <c r="A2460" t="s">
        <v>11</v>
      </c>
      <c r="B2460" t="s">
        <v>61</v>
      </c>
      <c r="C2460" t="str">
        <f>VLOOKUP(Table1[[#This Row],[customer_ID]],'Company Names'!A:B,2,0)</f>
        <v>Block and Sons</v>
      </c>
      <c r="D2460">
        <v>9968504859</v>
      </c>
      <c r="E2460" s="1">
        <v>44357</v>
      </c>
      <c r="F2460" s="1">
        <v>44387</v>
      </c>
      <c r="G2460">
        <v>3895</v>
      </c>
      <c r="H2460">
        <v>0</v>
      </c>
      <c r="I2460" t="str">
        <f>IF(Table1[[#This Row],[disputed]]=1,"Yes","No")</f>
        <v>No</v>
      </c>
      <c r="J2460">
        <v>0</v>
      </c>
      <c r="K2460" t="str">
        <f>IF(Table1[[#This Row],[disputed]]=0, "no dispute", IF(Table1[[#This Row],[dispute_loss]]=0, "won","lost"))</f>
        <v>no dispute</v>
      </c>
      <c r="L2460" s="1">
        <v>44382</v>
      </c>
      <c r="M2460">
        <v>25</v>
      </c>
      <c r="N2460">
        <v>0</v>
      </c>
    </row>
    <row r="2461" spans="1:14" x14ac:dyDescent="0.3">
      <c r="A2461" t="s">
        <v>22</v>
      </c>
      <c r="B2461" t="s">
        <v>53</v>
      </c>
      <c r="C2461" t="str">
        <f>VLOOKUP(Table1[[#This Row],[customer_ID]],'Company Names'!A:B,2,0)</f>
        <v>Balistreri - Barrows</v>
      </c>
      <c r="D2461">
        <v>9976671102</v>
      </c>
      <c r="E2461" s="1">
        <v>43921</v>
      </c>
      <c r="F2461" s="1">
        <v>43951</v>
      </c>
      <c r="G2461">
        <v>2830</v>
      </c>
      <c r="H2461">
        <v>0</v>
      </c>
      <c r="I2461" t="str">
        <f>IF(Table1[[#This Row],[disputed]]=1,"Yes","No")</f>
        <v>No</v>
      </c>
      <c r="J2461">
        <v>0</v>
      </c>
      <c r="K2461" t="str">
        <f>IF(Table1[[#This Row],[disputed]]=0, "no dispute", IF(Table1[[#This Row],[dispute_loss]]=0, "won","lost"))</f>
        <v>no dispute</v>
      </c>
      <c r="L2461" s="1">
        <v>43949</v>
      </c>
      <c r="M2461">
        <v>28</v>
      </c>
      <c r="N2461">
        <v>0</v>
      </c>
    </row>
    <row r="2462" spans="1:14" x14ac:dyDescent="0.3">
      <c r="A2462" t="s">
        <v>17</v>
      </c>
      <c r="B2462" t="s">
        <v>19</v>
      </c>
      <c r="C2462" t="str">
        <f>VLOOKUP(Table1[[#This Row],[customer_ID]],'Company Names'!A:B,2,0)</f>
        <v>Schinner Inc</v>
      </c>
      <c r="D2462">
        <v>9982124268</v>
      </c>
      <c r="E2462" s="1">
        <v>44095</v>
      </c>
      <c r="F2462" s="1">
        <v>44125</v>
      </c>
      <c r="G2462">
        <v>5900</v>
      </c>
      <c r="H2462">
        <v>1</v>
      </c>
      <c r="I2462" t="str">
        <f>IF(Table1[[#This Row],[disputed]]=1,"Yes","No")</f>
        <v>Yes</v>
      </c>
      <c r="J2462">
        <v>1</v>
      </c>
      <c r="K2462" t="str">
        <f>IF(Table1[[#This Row],[disputed]]=0, "no dispute", IF(Table1[[#This Row],[dispute_loss]]=0, "won","lost"))</f>
        <v>lost</v>
      </c>
      <c r="L2462" s="1">
        <v>44132</v>
      </c>
      <c r="M2462">
        <v>37</v>
      </c>
      <c r="N2462">
        <v>7</v>
      </c>
    </row>
    <row r="2463" spans="1:14" x14ac:dyDescent="0.3">
      <c r="A2463" t="s">
        <v>11</v>
      </c>
      <c r="B2463" t="s">
        <v>55</v>
      </c>
      <c r="C2463" t="str">
        <f>VLOOKUP(Table1[[#This Row],[customer_ID]],'Company Names'!A:B,2,0)</f>
        <v>Gleichner - Turner</v>
      </c>
      <c r="D2463">
        <v>9982796720</v>
      </c>
      <c r="E2463" s="1">
        <v>44487</v>
      </c>
      <c r="F2463" s="1">
        <v>44517</v>
      </c>
      <c r="G2463">
        <v>7961</v>
      </c>
      <c r="H2463">
        <v>0</v>
      </c>
      <c r="I2463" t="str">
        <f>IF(Table1[[#This Row],[disputed]]=1,"Yes","No")</f>
        <v>No</v>
      </c>
      <c r="J2463">
        <v>0</v>
      </c>
      <c r="K2463" t="str">
        <f>IF(Table1[[#This Row],[disputed]]=0, "no dispute", IF(Table1[[#This Row],[dispute_loss]]=0, "won","lost"))</f>
        <v>no dispute</v>
      </c>
      <c r="L2463" s="1">
        <v>44531</v>
      </c>
      <c r="M2463">
        <v>44</v>
      </c>
      <c r="N2463">
        <v>14</v>
      </c>
    </row>
    <row r="2464" spans="1:14" x14ac:dyDescent="0.3">
      <c r="A2464" t="s">
        <v>11</v>
      </c>
      <c r="B2464" t="s">
        <v>38</v>
      </c>
      <c r="C2464" t="str">
        <f>VLOOKUP(Table1[[#This Row],[customer_ID]],'Company Names'!A:B,2,0)</f>
        <v>Willms, Yundt and Smitham</v>
      </c>
      <c r="D2464">
        <v>9983237240</v>
      </c>
      <c r="E2464" s="1">
        <v>44093</v>
      </c>
      <c r="F2464" s="1">
        <v>44123</v>
      </c>
      <c r="G2464">
        <v>3825</v>
      </c>
      <c r="H2464">
        <v>0</v>
      </c>
      <c r="I2464" t="str">
        <f>IF(Table1[[#This Row],[disputed]]=1,"Yes","No")</f>
        <v>No</v>
      </c>
      <c r="J2464">
        <v>0</v>
      </c>
      <c r="K2464" t="str">
        <f>IF(Table1[[#This Row],[disputed]]=0, "no dispute", IF(Table1[[#This Row],[dispute_loss]]=0, "won","lost"))</f>
        <v>no dispute</v>
      </c>
      <c r="L2464" s="1">
        <v>44117</v>
      </c>
      <c r="M2464">
        <v>24</v>
      </c>
      <c r="N2464">
        <v>0</v>
      </c>
    </row>
    <row r="2465" spans="1:14" x14ac:dyDescent="0.3">
      <c r="A2465" t="s">
        <v>22</v>
      </c>
      <c r="B2465" t="s">
        <v>72</v>
      </c>
      <c r="C2465" t="str">
        <f>VLOOKUP(Table1[[#This Row],[customer_ID]],'Company Names'!A:B,2,0)</f>
        <v>Muller - Hickle</v>
      </c>
      <c r="D2465">
        <v>9986249860</v>
      </c>
      <c r="E2465" s="1">
        <v>44014</v>
      </c>
      <c r="F2465" s="1">
        <v>44044</v>
      </c>
      <c r="G2465">
        <v>6759</v>
      </c>
      <c r="H2465">
        <v>0</v>
      </c>
      <c r="I2465" t="str">
        <f>IF(Table1[[#This Row],[disputed]]=1,"Yes","No")</f>
        <v>No</v>
      </c>
      <c r="J2465">
        <v>0</v>
      </c>
      <c r="K2465" t="str">
        <f>IF(Table1[[#This Row],[disputed]]=0, "no dispute", IF(Table1[[#This Row],[dispute_loss]]=0, "won","lost"))</f>
        <v>no dispute</v>
      </c>
      <c r="L2465" s="1">
        <v>44039</v>
      </c>
      <c r="M2465">
        <v>25</v>
      </c>
      <c r="N2465">
        <v>0</v>
      </c>
    </row>
    <row r="2466" spans="1:14" x14ac:dyDescent="0.3">
      <c r="A2466" t="s">
        <v>22</v>
      </c>
      <c r="B2466" t="s">
        <v>65</v>
      </c>
      <c r="C2466" t="str">
        <f>VLOOKUP(Table1[[#This Row],[customer_ID]],'Company Names'!A:B,2,0)</f>
        <v>Leuschke, Hermann and Zieme</v>
      </c>
      <c r="D2466">
        <v>9989225541</v>
      </c>
      <c r="E2466" s="1">
        <v>43948</v>
      </c>
      <c r="F2466" s="1">
        <v>43978</v>
      </c>
      <c r="G2466">
        <v>5316</v>
      </c>
      <c r="H2466">
        <v>0</v>
      </c>
      <c r="I2466" t="str">
        <f>IF(Table1[[#This Row],[disputed]]=1,"Yes","No")</f>
        <v>No</v>
      </c>
      <c r="J2466">
        <v>0</v>
      </c>
      <c r="K2466" t="str">
        <f>IF(Table1[[#This Row],[disputed]]=0, "no dispute", IF(Table1[[#This Row],[dispute_loss]]=0, "won","lost"))</f>
        <v>no dispute</v>
      </c>
      <c r="L2466" s="1">
        <v>43969</v>
      </c>
      <c r="M2466">
        <v>21</v>
      </c>
      <c r="N2466">
        <v>0</v>
      </c>
    </row>
    <row r="2467" spans="1:14" x14ac:dyDescent="0.3">
      <c r="A2467" t="s">
        <v>13</v>
      </c>
      <c r="B2467" t="s">
        <v>104</v>
      </c>
      <c r="C2467" t="str">
        <f>VLOOKUP(Table1[[#This Row],[customer_ID]],'Company Names'!A:B,2,0)</f>
        <v>Little, Konopelski and Hackett</v>
      </c>
      <c r="D2467">
        <v>9990243864</v>
      </c>
      <c r="E2467" s="1">
        <v>44381</v>
      </c>
      <c r="F2467" s="1">
        <v>44411</v>
      </c>
      <c r="G2467">
        <v>6866</v>
      </c>
      <c r="H2467">
        <v>0</v>
      </c>
      <c r="I2467" t="str">
        <f>IF(Table1[[#This Row],[disputed]]=1,"Yes","No")</f>
        <v>No</v>
      </c>
      <c r="J2467">
        <v>0</v>
      </c>
      <c r="K2467" t="str">
        <f>IF(Table1[[#This Row],[disputed]]=0, "no dispute", IF(Table1[[#This Row],[dispute_loss]]=0, "won","lost"))</f>
        <v>no dispute</v>
      </c>
      <c r="L2467" s="1">
        <v>44395</v>
      </c>
      <c r="M2467">
        <v>14</v>
      </c>
      <c r="N2467">
        <v>0</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1"/>
  <sheetViews>
    <sheetView workbookViewId="0">
      <selection activeCell="H12" sqref="H12"/>
    </sheetView>
  </sheetViews>
  <sheetFormatPr defaultRowHeight="14.4" x14ac:dyDescent="0.3"/>
  <cols>
    <col min="1" max="1" width="19.6640625" customWidth="1"/>
    <col min="2" max="2" width="28.88671875" customWidth="1"/>
    <col min="3" max="3" width="22.6640625" customWidth="1"/>
  </cols>
  <sheetData>
    <row r="1" spans="1:10" x14ac:dyDescent="0.3">
      <c r="A1" t="s">
        <v>156</v>
      </c>
      <c r="B1" t="s">
        <v>157</v>
      </c>
      <c r="C1" t="s">
        <v>158</v>
      </c>
      <c r="E1" s="5" t="s">
        <v>296</v>
      </c>
      <c r="F1" s="5"/>
      <c r="G1" s="5"/>
      <c r="H1" s="5"/>
      <c r="I1" s="5"/>
      <c r="J1" s="5"/>
    </row>
    <row r="2" spans="1:10" x14ac:dyDescent="0.3">
      <c r="A2" t="s">
        <v>62</v>
      </c>
      <c r="B2" t="s">
        <v>159</v>
      </c>
      <c r="C2" t="s">
        <v>160</v>
      </c>
      <c r="E2" s="5" t="s">
        <v>295</v>
      </c>
      <c r="F2" s="5"/>
      <c r="G2" s="5"/>
      <c r="H2" s="5"/>
      <c r="I2" s="5"/>
      <c r="J2" s="5"/>
    </row>
    <row r="3" spans="1:10" x14ac:dyDescent="0.3">
      <c r="A3" t="s">
        <v>37</v>
      </c>
      <c r="B3" t="s">
        <v>161</v>
      </c>
      <c r="C3" t="s">
        <v>160</v>
      </c>
    </row>
    <row r="4" spans="1:10" x14ac:dyDescent="0.3">
      <c r="A4" t="s">
        <v>39</v>
      </c>
      <c r="B4" t="s">
        <v>162</v>
      </c>
      <c r="C4" t="s">
        <v>160</v>
      </c>
    </row>
    <row r="5" spans="1:10" x14ac:dyDescent="0.3">
      <c r="A5" t="s">
        <v>84</v>
      </c>
      <c r="B5" t="s">
        <v>163</v>
      </c>
      <c r="C5" t="s">
        <v>160</v>
      </c>
    </row>
    <row r="6" spans="1:10" x14ac:dyDescent="0.3">
      <c r="A6" t="s">
        <v>26</v>
      </c>
      <c r="B6" t="s">
        <v>164</v>
      </c>
      <c r="C6" t="s">
        <v>160</v>
      </c>
    </row>
    <row r="7" spans="1:10" x14ac:dyDescent="0.3">
      <c r="A7" t="s">
        <v>64</v>
      </c>
      <c r="B7" t="s">
        <v>165</v>
      </c>
      <c r="C7" t="s">
        <v>160</v>
      </c>
    </row>
    <row r="8" spans="1:10" x14ac:dyDescent="0.3">
      <c r="A8" t="s">
        <v>76</v>
      </c>
      <c r="B8" t="s">
        <v>166</v>
      </c>
      <c r="C8" t="s">
        <v>160</v>
      </c>
    </row>
    <row r="9" spans="1:10" x14ac:dyDescent="0.3">
      <c r="A9" t="s">
        <v>68</v>
      </c>
      <c r="B9" t="s">
        <v>167</v>
      </c>
      <c r="C9" t="s">
        <v>160</v>
      </c>
    </row>
    <row r="10" spans="1:10" x14ac:dyDescent="0.3">
      <c r="A10" t="s">
        <v>24</v>
      </c>
      <c r="B10" t="s">
        <v>168</v>
      </c>
      <c r="C10" t="s">
        <v>160</v>
      </c>
    </row>
    <row r="11" spans="1:10" x14ac:dyDescent="0.3">
      <c r="A11" t="s">
        <v>98</v>
      </c>
      <c r="B11" t="s">
        <v>169</v>
      </c>
      <c r="C11" t="s">
        <v>160</v>
      </c>
    </row>
    <row r="12" spans="1:10" x14ac:dyDescent="0.3">
      <c r="A12" t="s">
        <v>73</v>
      </c>
      <c r="B12" t="s">
        <v>170</v>
      </c>
      <c r="C12" t="s">
        <v>160</v>
      </c>
    </row>
    <row r="13" spans="1:10" x14ac:dyDescent="0.3">
      <c r="A13" t="s">
        <v>70</v>
      </c>
      <c r="B13" t="s">
        <v>171</v>
      </c>
      <c r="C13" t="s">
        <v>160</v>
      </c>
    </row>
    <row r="14" spans="1:10" x14ac:dyDescent="0.3">
      <c r="A14" t="s">
        <v>33</v>
      </c>
      <c r="B14" t="s">
        <v>172</v>
      </c>
      <c r="C14" t="s">
        <v>160</v>
      </c>
    </row>
    <row r="15" spans="1:10" x14ac:dyDescent="0.3">
      <c r="A15" t="s">
        <v>92</v>
      </c>
      <c r="B15" t="s">
        <v>173</v>
      </c>
      <c r="C15" t="s">
        <v>160</v>
      </c>
    </row>
    <row r="16" spans="1:10" x14ac:dyDescent="0.3">
      <c r="A16" t="s">
        <v>27</v>
      </c>
      <c r="B16" t="s">
        <v>174</v>
      </c>
      <c r="C16" t="s">
        <v>160</v>
      </c>
    </row>
    <row r="17" spans="1:3" x14ac:dyDescent="0.3">
      <c r="A17" t="s">
        <v>78</v>
      </c>
      <c r="B17" t="s">
        <v>175</v>
      </c>
      <c r="C17" t="s">
        <v>160</v>
      </c>
    </row>
    <row r="18" spans="1:3" x14ac:dyDescent="0.3">
      <c r="A18" t="s">
        <v>28</v>
      </c>
      <c r="B18" t="s">
        <v>176</v>
      </c>
      <c r="C18" t="s">
        <v>160</v>
      </c>
    </row>
    <row r="19" spans="1:3" x14ac:dyDescent="0.3">
      <c r="A19" t="s">
        <v>23</v>
      </c>
      <c r="B19" t="s">
        <v>177</v>
      </c>
      <c r="C19" t="s">
        <v>160</v>
      </c>
    </row>
    <row r="20" spans="1:3" x14ac:dyDescent="0.3">
      <c r="A20" t="s">
        <v>49</v>
      </c>
      <c r="B20" t="s">
        <v>178</v>
      </c>
      <c r="C20" t="s">
        <v>160</v>
      </c>
    </row>
    <row r="21" spans="1:3" x14ac:dyDescent="0.3">
      <c r="A21" t="s">
        <v>60</v>
      </c>
      <c r="B21" t="s">
        <v>179</v>
      </c>
      <c r="C21" t="s">
        <v>160</v>
      </c>
    </row>
    <row r="22" spans="1:3" x14ac:dyDescent="0.3">
      <c r="A22" t="s">
        <v>44</v>
      </c>
      <c r="B22" t="s">
        <v>180</v>
      </c>
      <c r="C22" t="s">
        <v>160</v>
      </c>
    </row>
    <row r="23" spans="1:3" x14ac:dyDescent="0.3">
      <c r="A23" t="s">
        <v>110</v>
      </c>
      <c r="B23" t="s">
        <v>181</v>
      </c>
      <c r="C23" t="s">
        <v>160</v>
      </c>
    </row>
    <row r="24" spans="1:3" x14ac:dyDescent="0.3">
      <c r="A24" t="s">
        <v>19</v>
      </c>
      <c r="B24" t="s">
        <v>182</v>
      </c>
      <c r="C24" t="s">
        <v>160</v>
      </c>
    </row>
    <row r="25" spans="1:3" x14ac:dyDescent="0.3">
      <c r="A25" t="s">
        <v>71</v>
      </c>
      <c r="B25" t="s">
        <v>183</v>
      </c>
      <c r="C25" t="s">
        <v>160</v>
      </c>
    </row>
    <row r="26" spans="1:3" x14ac:dyDescent="0.3">
      <c r="A26" t="s">
        <v>90</v>
      </c>
      <c r="B26" t="s">
        <v>184</v>
      </c>
      <c r="C26" t="s">
        <v>160</v>
      </c>
    </row>
    <row r="27" spans="1:3" x14ac:dyDescent="0.3">
      <c r="A27" t="s">
        <v>103</v>
      </c>
      <c r="B27" t="s">
        <v>185</v>
      </c>
      <c r="C27" t="s">
        <v>160</v>
      </c>
    </row>
    <row r="28" spans="1:3" x14ac:dyDescent="0.3">
      <c r="A28" t="s">
        <v>104</v>
      </c>
      <c r="B28" t="s">
        <v>186</v>
      </c>
      <c r="C28" t="s">
        <v>160</v>
      </c>
    </row>
    <row r="29" spans="1:3" x14ac:dyDescent="0.3">
      <c r="A29" t="s">
        <v>45</v>
      </c>
      <c r="B29" t="s">
        <v>184</v>
      </c>
      <c r="C29" t="s">
        <v>160</v>
      </c>
    </row>
    <row r="30" spans="1:3" x14ac:dyDescent="0.3">
      <c r="A30" t="s">
        <v>40</v>
      </c>
      <c r="B30" t="s">
        <v>187</v>
      </c>
      <c r="C30" t="s">
        <v>160</v>
      </c>
    </row>
    <row r="31" spans="1:3" x14ac:dyDescent="0.3">
      <c r="A31" t="s">
        <v>88</v>
      </c>
      <c r="B31" t="s">
        <v>188</v>
      </c>
      <c r="C31" t="s">
        <v>160</v>
      </c>
    </row>
    <row r="32" spans="1:3" x14ac:dyDescent="0.3">
      <c r="A32" t="s">
        <v>35</v>
      </c>
      <c r="B32" t="s">
        <v>189</v>
      </c>
      <c r="C32" t="s">
        <v>160</v>
      </c>
    </row>
    <row r="33" spans="1:3" x14ac:dyDescent="0.3">
      <c r="A33" t="s">
        <v>55</v>
      </c>
      <c r="B33" t="s">
        <v>190</v>
      </c>
      <c r="C33" t="s">
        <v>160</v>
      </c>
    </row>
    <row r="34" spans="1:3" x14ac:dyDescent="0.3">
      <c r="A34" t="s">
        <v>31</v>
      </c>
      <c r="B34" t="s">
        <v>191</v>
      </c>
      <c r="C34" t="s">
        <v>160</v>
      </c>
    </row>
    <row r="35" spans="1:3" x14ac:dyDescent="0.3">
      <c r="A35" t="s">
        <v>12</v>
      </c>
      <c r="B35" t="s">
        <v>192</v>
      </c>
      <c r="C35" t="s">
        <v>160</v>
      </c>
    </row>
    <row r="36" spans="1:3" x14ac:dyDescent="0.3">
      <c r="A36" t="s">
        <v>66</v>
      </c>
      <c r="B36" t="s">
        <v>193</v>
      </c>
      <c r="C36" t="s">
        <v>160</v>
      </c>
    </row>
    <row r="37" spans="1:3" x14ac:dyDescent="0.3">
      <c r="A37" t="s">
        <v>41</v>
      </c>
      <c r="B37" t="s">
        <v>194</v>
      </c>
      <c r="C37" t="s">
        <v>195</v>
      </c>
    </row>
    <row r="38" spans="1:3" x14ac:dyDescent="0.3">
      <c r="A38" t="s">
        <v>56</v>
      </c>
      <c r="B38" t="s">
        <v>196</v>
      </c>
      <c r="C38" t="s">
        <v>195</v>
      </c>
    </row>
    <row r="39" spans="1:3" x14ac:dyDescent="0.3">
      <c r="A39" t="s">
        <v>21</v>
      </c>
      <c r="B39" t="s">
        <v>197</v>
      </c>
      <c r="C39" t="s">
        <v>195</v>
      </c>
    </row>
    <row r="40" spans="1:3" x14ac:dyDescent="0.3">
      <c r="A40" t="s">
        <v>72</v>
      </c>
      <c r="B40" t="s">
        <v>198</v>
      </c>
      <c r="C40" t="s">
        <v>195</v>
      </c>
    </row>
    <row r="41" spans="1:3" x14ac:dyDescent="0.3">
      <c r="A41" t="s">
        <v>97</v>
      </c>
      <c r="B41" t="s">
        <v>199</v>
      </c>
      <c r="C41" t="s">
        <v>195</v>
      </c>
    </row>
    <row r="42" spans="1:3" x14ac:dyDescent="0.3">
      <c r="A42" t="s">
        <v>59</v>
      </c>
      <c r="B42" t="s">
        <v>200</v>
      </c>
      <c r="C42" t="s">
        <v>195</v>
      </c>
    </row>
    <row r="43" spans="1:3" x14ac:dyDescent="0.3">
      <c r="A43" t="s">
        <v>32</v>
      </c>
      <c r="B43" t="s">
        <v>201</v>
      </c>
      <c r="C43" t="s">
        <v>195</v>
      </c>
    </row>
    <row r="44" spans="1:3" x14ac:dyDescent="0.3">
      <c r="A44" t="s">
        <v>43</v>
      </c>
      <c r="B44" t="s">
        <v>202</v>
      </c>
      <c r="C44" t="s">
        <v>195</v>
      </c>
    </row>
    <row r="45" spans="1:3" x14ac:dyDescent="0.3">
      <c r="A45" t="s">
        <v>112</v>
      </c>
      <c r="B45" t="s">
        <v>203</v>
      </c>
      <c r="C45" t="s">
        <v>195</v>
      </c>
    </row>
    <row r="46" spans="1:3" x14ac:dyDescent="0.3">
      <c r="A46" t="s">
        <v>52</v>
      </c>
      <c r="B46" t="s">
        <v>204</v>
      </c>
      <c r="C46" t="s">
        <v>195</v>
      </c>
    </row>
    <row r="47" spans="1:3" x14ac:dyDescent="0.3">
      <c r="A47" t="s">
        <v>38</v>
      </c>
      <c r="B47" t="s">
        <v>205</v>
      </c>
      <c r="C47" t="s">
        <v>195</v>
      </c>
    </row>
    <row r="48" spans="1:3" x14ac:dyDescent="0.3">
      <c r="A48" t="s">
        <v>48</v>
      </c>
      <c r="B48" t="s">
        <v>206</v>
      </c>
      <c r="C48" t="s">
        <v>195</v>
      </c>
    </row>
    <row r="49" spans="1:3" x14ac:dyDescent="0.3">
      <c r="A49" t="s">
        <v>18</v>
      </c>
      <c r="B49" t="s">
        <v>207</v>
      </c>
      <c r="C49" t="s">
        <v>195</v>
      </c>
    </row>
    <row r="50" spans="1:3" x14ac:dyDescent="0.3">
      <c r="A50" t="s">
        <v>15</v>
      </c>
      <c r="B50" t="s">
        <v>208</v>
      </c>
      <c r="C50" t="s">
        <v>195</v>
      </c>
    </row>
    <row r="51" spans="1:3" x14ac:dyDescent="0.3">
      <c r="A51" t="s">
        <v>101</v>
      </c>
      <c r="B51" t="s">
        <v>209</v>
      </c>
      <c r="C51" t="s">
        <v>195</v>
      </c>
    </row>
    <row r="52" spans="1:3" x14ac:dyDescent="0.3">
      <c r="A52" t="s">
        <v>82</v>
      </c>
      <c r="B52" t="s">
        <v>210</v>
      </c>
      <c r="C52" t="s">
        <v>195</v>
      </c>
    </row>
    <row r="53" spans="1:3" x14ac:dyDescent="0.3">
      <c r="A53" t="s">
        <v>51</v>
      </c>
      <c r="B53" t="s">
        <v>211</v>
      </c>
      <c r="C53" t="s">
        <v>195</v>
      </c>
    </row>
    <row r="54" spans="1:3" x14ac:dyDescent="0.3">
      <c r="A54" t="s">
        <v>96</v>
      </c>
      <c r="B54" t="s">
        <v>212</v>
      </c>
      <c r="C54" t="s">
        <v>195</v>
      </c>
    </row>
    <row r="55" spans="1:3" x14ac:dyDescent="0.3">
      <c r="A55" t="s">
        <v>16</v>
      </c>
      <c r="B55" t="s">
        <v>213</v>
      </c>
      <c r="C55" t="s">
        <v>195</v>
      </c>
    </row>
    <row r="56" spans="1:3" x14ac:dyDescent="0.3">
      <c r="A56" t="s">
        <v>114</v>
      </c>
      <c r="B56" t="s">
        <v>214</v>
      </c>
      <c r="C56" t="s">
        <v>195</v>
      </c>
    </row>
    <row r="57" spans="1:3" x14ac:dyDescent="0.3">
      <c r="A57" t="s">
        <v>79</v>
      </c>
      <c r="B57" t="s">
        <v>215</v>
      </c>
      <c r="C57" t="s">
        <v>195</v>
      </c>
    </row>
    <row r="58" spans="1:3" x14ac:dyDescent="0.3">
      <c r="A58" t="s">
        <v>30</v>
      </c>
      <c r="B58" t="s">
        <v>216</v>
      </c>
      <c r="C58" t="s">
        <v>195</v>
      </c>
    </row>
    <row r="59" spans="1:3" x14ac:dyDescent="0.3">
      <c r="A59" t="s">
        <v>75</v>
      </c>
      <c r="B59" t="s">
        <v>217</v>
      </c>
      <c r="C59" t="s">
        <v>195</v>
      </c>
    </row>
    <row r="60" spans="1:3" x14ac:dyDescent="0.3">
      <c r="A60" t="s">
        <v>54</v>
      </c>
      <c r="B60" t="s">
        <v>218</v>
      </c>
      <c r="C60" t="s">
        <v>195</v>
      </c>
    </row>
    <row r="61" spans="1:3" x14ac:dyDescent="0.3">
      <c r="A61" t="s">
        <v>95</v>
      </c>
      <c r="B61" t="s">
        <v>219</v>
      </c>
      <c r="C61" t="s">
        <v>195</v>
      </c>
    </row>
    <row r="62" spans="1:3" x14ac:dyDescent="0.3">
      <c r="A62" t="s">
        <v>87</v>
      </c>
      <c r="B62" t="s">
        <v>220</v>
      </c>
      <c r="C62" t="s">
        <v>195</v>
      </c>
    </row>
    <row r="63" spans="1:3" x14ac:dyDescent="0.3">
      <c r="A63" t="s">
        <v>91</v>
      </c>
      <c r="B63" t="s">
        <v>221</v>
      </c>
      <c r="C63" t="s">
        <v>195</v>
      </c>
    </row>
    <row r="64" spans="1:3" x14ac:dyDescent="0.3">
      <c r="A64" t="s">
        <v>99</v>
      </c>
      <c r="B64" t="s">
        <v>222</v>
      </c>
      <c r="C64" t="s">
        <v>195</v>
      </c>
    </row>
    <row r="65" spans="1:3" x14ac:dyDescent="0.3">
      <c r="A65" t="s">
        <v>105</v>
      </c>
      <c r="B65" t="s">
        <v>223</v>
      </c>
      <c r="C65" t="s">
        <v>195</v>
      </c>
    </row>
    <row r="66" spans="1:3" x14ac:dyDescent="0.3">
      <c r="A66" t="s">
        <v>74</v>
      </c>
      <c r="B66" t="s">
        <v>224</v>
      </c>
      <c r="C66" t="s">
        <v>195</v>
      </c>
    </row>
    <row r="67" spans="1:3" x14ac:dyDescent="0.3">
      <c r="A67" t="s">
        <v>86</v>
      </c>
      <c r="B67" t="s">
        <v>225</v>
      </c>
      <c r="C67" t="s">
        <v>195</v>
      </c>
    </row>
    <row r="68" spans="1:3" x14ac:dyDescent="0.3">
      <c r="A68" t="s">
        <v>53</v>
      </c>
      <c r="B68" t="s">
        <v>226</v>
      </c>
      <c r="C68" t="s">
        <v>195</v>
      </c>
    </row>
    <row r="69" spans="1:3" x14ac:dyDescent="0.3">
      <c r="A69" t="s">
        <v>61</v>
      </c>
      <c r="B69" t="s">
        <v>227</v>
      </c>
      <c r="C69" t="s">
        <v>195</v>
      </c>
    </row>
    <row r="70" spans="1:3" x14ac:dyDescent="0.3">
      <c r="A70" t="s">
        <v>93</v>
      </c>
      <c r="B70" t="s">
        <v>228</v>
      </c>
      <c r="C70" t="s">
        <v>195</v>
      </c>
    </row>
    <row r="71" spans="1:3" x14ac:dyDescent="0.3">
      <c r="A71" t="s">
        <v>36</v>
      </c>
      <c r="B71" t="s">
        <v>229</v>
      </c>
      <c r="C71" t="s">
        <v>195</v>
      </c>
    </row>
    <row r="72" spans="1:3" x14ac:dyDescent="0.3">
      <c r="A72" t="s">
        <v>106</v>
      </c>
      <c r="B72" t="s">
        <v>230</v>
      </c>
      <c r="C72" t="s">
        <v>195</v>
      </c>
    </row>
    <row r="73" spans="1:3" x14ac:dyDescent="0.3">
      <c r="A73" t="s">
        <v>50</v>
      </c>
      <c r="B73" t="s">
        <v>231</v>
      </c>
      <c r="C73" t="s">
        <v>195</v>
      </c>
    </row>
    <row r="74" spans="1:3" x14ac:dyDescent="0.3">
      <c r="A74" t="s">
        <v>115</v>
      </c>
      <c r="B74" t="s">
        <v>232</v>
      </c>
      <c r="C74" t="s">
        <v>195</v>
      </c>
    </row>
    <row r="75" spans="1:3" x14ac:dyDescent="0.3">
      <c r="A75" t="s">
        <v>100</v>
      </c>
      <c r="B75" t="s">
        <v>233</v>
      </c>
      <c r="C75" t="s">
        <v>195</v>
      </c>
    </row>
    <row r="76" spans="1:3" x14ac:dyDescent="0.3">
      <c r="A76" t="s">
        <v>63</v>
      </c>
      <c r="B76" t="s">
        <v>234</v>
      </c>
      <c r="C76" t="s">
        <v>195</v>
      </c>
    </row>
    <row r="77" spans="1:3" x14ac:dyDescent="0.3">
      <c r="A77" t="s">
        <v>25</v>
      </c>
      <c r="B77" t="s">
        <v>235</v>
      </c>
      <c r="C77" t="s">
        <v>195</v>
      </c>
    </row>
    <row r="78" spans="1:3" x14ac:dyDescent="0.3">
      <c r="A78" t="s">
        <v>65</v>
      </c>
      <c r="B78" t="s">
        <v>236</v>
      </c>
      <c r="C78" t="s">
        <v>195</v>
      </c>
    </row>
    <row r="79" spans="1:3" x14ac:dyDescent="0.3">
      <c r="A79" t="s">
        <v>80</v>
      </c>
      <c r="B79" t="s">
        <v>237</v>
      </c>
      <c r="C79" t="s">
        <v>195</v>
      </c>
    </row>
    <row r="80" spans="1:3" x14ac:dyDescent="0.3">
      <c r="A80" t="s">
        <v>113</v>
      </c>
      <c r="B80" t="s">
        <v>238</v>
      </c>
      <c r="C80" t="s">
        <v>195</v>
      </c>
    </row>
    <row r="81" spans="1:3" x14ac:dyDescent="0.3">
      <c r="A81" t="s">
        <v>34</v>
      </c>
      <c r="B81" t="s">
        <v>239</v>
      </c>
      <c r="C81" t="s">
        <v>195</v>
      </c>
    </row>
    <row r="82" spans="1:3" x14ac:dyDescent="0.3">
      <c r="A82" t="s">
        <v>89</v>
      </c>
      <c r="B82" t="s">
        <v>240</v>
      </c>
      <c r="C82" t="s">
        <v>195</v>
      </c>
    </row>
    <row r="83" spans="1:3" x14ac:dyDescent="0.3">
      <c r="A83" t="s">
        <v>83</v>
      </c>
      <c r="B83" t="s">
        <v>241</v>
      </c>
      <c r="C83" t="s">
        <v>195</v>
      </c>
    </row>
    <row r="84" spans="1:3" x14ac:dyDescent="0.3">
      <c r="A84" t="s">
        <v>94</v>
      </c>
      <c r="B84" t="s">
        <v>242</v>
      </c>
      <c r="C84" t="s">
        <v>195</v>
      </c>
    </row>
    <row r="85" spans="1:3" x14ac:dyDescent="0.3">
      <c r="A85" t="s">
        <v>67</v>
      </c>
      <c r="B85" t="s">
        <v>243</v>
      </c>
      <c r="C85" t="s">
        <v>195</v>
      </c>
    </row>
    <row r="86" spans="1:3" x14ac:dyDescent="0.3">
      <c r="A86" t="s">
        <v>57</v>
      </c>
      <c r="B86" t="s">
        <v>244</v>
      </c>
      <c r="C86" t="s">
        <v>195</v>
      </c>
    </row>
    <row r="87" spans="1:3" x14ac:dyDescent="0.3">
      <c r="A87" t="s">
        <v>108</v>
      </c>
      <c r="B87" t="s">
        <v>245</v>
      </c>
      <c r="C87" t="s">
        <v>195</v>
      </c>
    </row>
    <row r="88" spans="1:3" x14ac:dyDescent="0.3">
      <c r="A88" t="s">
        <v>42</v>
      </c>
      <c r="B88" t="s">
        <v>246</v>
      </c>
      <c r="C88" t="s">
        <v>195</v>
      </c>
    </row>
    <row r="89" spans="1:3" x14ac:dyDescent="0.3">
      <c r="A89" t="s">
        <v>29</v>
      </c>
      <c r="B89" t="s">
        <v>247</v>
      </c>
      <c r="C89" t="s">
        <v>195</v>
      </c>
    </row>
    <row r="90" spans="1:3" x14ac:dyDescent="0.3">
      <c r="A90" t="s">
        <v>47</v>
      </c>
      <c r="B90" t="s">
        <v>248</v>
      </c>
      <c r="C90" t="s">
        <v>195</v>
      </c>
    </row>
    <row r="91" spans="1:3" x14ac:dyDescent="0.3">
      <c r="A91" t="s">
        <v>14</v>
      </c>
      <c r="B91" t="s">
        <v>249</v>
      </c>
      <c r="C91" t="s">
        <v>195</v>
      </c>
    </row>
    <row r="92" spans="1:3" x14ac:dyDescent="0.3">
      <c r="A92" t="s">
        <v>69</v>
      </c>
      <c r="B92" t="s">
        <v>250</v>
      </c>
      <c r="C92" t="s">
        <v>195</v>
      </c>
    </row>
    <row r="93" spans="1:3" x14ac:dyDescent="0.3">
      <c r="A93" t="s">
        <v>58</v>
      </c>
      <c r="B93" t="s">
        <v>251</v>
      </c>
      <c r="C93" t="s">
        <v>195</v>
      </c>
    </row>
    <row r="94" spans="1:3" x14ac:dyDescent="0.3">
      <c r="A94" t="s">
        <v>85</v>
      </c>
      <c r="B94" t="s">
        <v>252</v>
      </c>
      <c r="C94" t="s">
        <v>195</v>
      </c>
    </row>
    <row r="95" spans="1:3" x14ac:dyDescent="0.3">
      <c r="A95" t="s">
        <v>109</v>
      </c>
      <c r="B95" t="s">
        <v>253</v>
      </c>
      <c r="C95" t="s">
        <v>195</v>
      </c>
    </row>
    <row r="96" spans="1:3" x14ac:dyDescent="0.3">
      <c r="A96" t="s">
        <v>77</v>
      </c>
      <c r="B96" t="s">
        <v>254</v>
      </c>
      <c r="C96" t="s">
        <v>195</v>
      </c>
    </row>
    <row r="97" spans="1:3" x14ac:dyDescent="0.3">
      <c r="A97" t="s">
        <v>102</v>
      </c>
      <c r="B97" t="s">
        <v>255</v>
      </c>
      <c r="C97" t="s">
        <v>195</v>
      </c>
    </row>
    <row r="98" spans="1:3" x14ac:dyDescent="0.3">
      <c r="A98" t="s">
        <v>111</v>
      </c>
      <c r="B98" t="s">
        <v>256</v>
      </c>
      <c r="C98" t="s">
        <v>195</v>
      </c>
    </row>
    <row r="99" spans="1:3" x14ac:dyDescent="0.3">
      <c r="A99" t="s">
        <v>81</v>
      </c>
      <c r="B99" t="s">
        <v>257</v>
      </c>
      <c r="C99" t="s">
        <v>195</v>
      </c>
    </row>
    <row r="100" spans="1:3" x14ac:dyDescent="0.3">
      <c r="A100" t="s">
        <v>46</v>
      </c>
      <c r="B100" t="s">
        <v>258</v>
      </c>
      <c r="C100" t="s">
        <v>195</v>
      </c>
    </row>
    <row r="101" spans="1:3" x14ac:dyDescent="0.3">
      <c r="A101" t="s">
        <v>107</v>
      </c>
      <c r="B101" t="s">
        <v>259</v>
      </c>
      <c r="C101" t="s">
        <v>195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A61" zoomScale="85" zoomScaleNormal="85" workbookViewId="0">
      <selection activeCell="J5" sqref="J5"/>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791"/>
  <sheetViews>
    <sheetView topLeftCell="A31" zoomScale="70" zoomScaleNormal="70" workbookViewId="0">
      <selection activeCell="M306" sqref="M306"/>
    </sheetView>
  </sheetViews>
  <sheetFormatPr defaultRowHeight="14.4" x14ac:dyDescent="0.3"/>
  <cols>
    <col min="3" max="3" width="18.109375" style="8" customWidth="1"/>
    <col min="4" max="4" width="34.6640625" bestFit="1" customWidth="1"/>
    <col min="5" max="5" width="29.5546875" bestFit="1" customWidth="1"/>
    <col min="6" max="6" width="34.44140625" bestFit="1" customWidth="1"/>
    <col min="7" max="7" width="15.88671875" bestFit="1" customWidth="1"/>
    <col min="8" max="8" width="15.109375" bestFit="1" customWidth="1"/>
    <col min="9" max="9" width="23.6640625" bestFit="1" customWidth="1"/>
    <col min="10" max="10" width="25.5546875" bestFit="1" customWidth="1"/>
    <col min="11" max="11" width="15.44140625" bestFit="1" customWidth="1"/>
    <col min="12" max="12" width="30.33203125" bestFit="1" customWidth="1"/>
    <col min="13" max="13" width="20.33203125" bestFit="1" customWidth="1"/>
    <col min="14" max="15" width="8" bestFit="1" customWidth="1"/>
    <col min="16" max="16" width="12.33203125" bestFit="1" customWidth="1"/>
    <col min="17" max="17" width="14.6640625" bestFit="1" customWidth="1"/>
    <col min="18" max="18" width="26.5546875" bestFit="1" customWidth="1"/>
    <col min="19" max="19" width="16.33203125" bestFit="1" customWidth="1"/>
    <col min="20" max="20" width="20.109375" customWidth="1"/>
    <col min="21" max="21" width="36" customWidth="1"/>
    <col min="22" max="22" width="11.33203125" bestFit="1" customWidth="1"/>
    <col min="23" max="23" width="9.33203125" bestFit="1" customWidth="1"/>
    <col min="24" max="24" width="10.6640625" bestFit="1" customWidth="1"/>
  </cols>
  <sheetData>
    <row r="1" spans="1:6" x14ac:dyDescent="0.3">
      <c r="A1" s="5" t="str">
        <f>'manipulated data'!Q1</f>
        <v>AVG processing time</v>
      </c>
      <c r="B1" s="5"/>
      <c r="C1" s="9"/>
    </row>
    <row r="2" spans="1:6" x14ac:dyDescent="0.3">
      <c r="A2" s="10">
        <f>'manipulated data'!Q2</f>
        <v>26.444849959448501</v>
      </c>
      <c r="B2" s="5" t="str">
        <f>'manipulated data'!R2</f>
        <v>days</v>
      </c>
      <c r="C2" s="9"/>
    </row>
    <row r="4" spans="1:6" x14ac:dyDescent="0.3">
      <c r="A4" s="5" t="str">
        <f>'manipulated data'!Q4</f>
        <v>AVG processing time to settle dispute</v>
      </c>
      <c r="B4" s="5"/>
      <c r="C4" s="9"/>
    </row>
    <row r="5" spans="1:6" x14ac:dyDescent="0.3">
      <c r="A5" s="10">
        <f>'manipulated data'!Q5</f>
        <v>36.17863397548161</v>
      </c>
      <c r="B5" s="5" t="str">
        <f>'manipulated data'!R5</f>
        <v>days</v>
      </c>
      <c r="C5" s="9"/>
    </row>
    <row r="7" spans="1:6" x14ac:dyDescent="0.3">
      <c r="A7" s="5" t="str">
        <f>'manipulated data'!Q7</f>
        <v>% of loss disputes</v>
      </c>
      <c r="B7" s="5"/>
      <c r="C7" s="9"/>
    </row>
    <row r="8" spans="1:6" x14ac:dyDescent="0.3">
      <c r="A8" s="5" t="str">
        <f>'manipulated data'!Q8</f>
        <v>total  # disputes</v>
      </c>
      <c r="B8" s="5"/>
      <c r="C8" s="9">
        <f>'manipulated data'!S8</f>
        <v>571</v>
      </c>
    </row>
    <row r="9" spans="1:6" x14ac:dyDescent="0.3">
      <c r="A9" s="5" t="str">
        <f>'manipulated data'!Q9</f>
        <v>loss disputes</v>
      </c>
      <c r="B9" s="5"/>
      <c r="C9" s="9">
        <f>'manipulated data'!S9</f>
        <v>101</v>
      </c>
    </row>
    <row r="10" spans="1:6" x14ac:dyDescent="0.3">
      <c r="A10" s="5" t="str">
        <f>'manipulated data'!Q10</f>
        <v>% loss</v>
      </c>
      <c r="B10" s="5"/>
      <c r="C10" s="9">
        <f>'manipulated data'!S10</f>
        <v>17.688266199649739</v>
      </c>
      <c r="E10" t="s">
        <v>144</v>
      </c>
      <c r="F10" t="s">
        <v>143</v>
      </c>
    </row>
    <row r="11" spans="1:6" x14ac:dyDescent="0.3">
      <c r="E11" t="s">
        <v>145</v>
      </c>
      <c r="F11" s="3">
        <f>A2</f>
        <v>26.444849959448501</v>
      </c>
    </row>
    <row r="12" spans="1:6" x14ac:dyDescent="0.3">
      <c r="A12" s="5" t="str">
        <f>'manipulated data'!Q12</f>
        <v>% of rev loss</v>
      </c>
      <c r="B12" s="5"/>
      <c r="C12" s="9"/>
      <c r="E12" t="s">
        <v>146</v>
      </c>
      <c r="F12" s="3">
        <f>A5</f>
        <v>36.17863397548161</v>
      </c>
    </row>
    <row r="13" spans="1:6" x14ac:dyDescent="0.3">
      <c r="A13" s="5" t="str">
        <f>'manipulated data'!Q13</f>
        <v>total rev</v>
      </c>
      <c r="B13" s="5"/>
      <c r="C13" s="9">
        <f>'manipulated data'!S13</f>
        <v>14770318</v>
      </c>
      <c r="F13" t="s">
        <v>147</v>
      </c>
    </row>
    <row r="14" spans="1:6" x14ac:dyDescent="0.3">
      <c r="A14" s="5" t="str">
        <f>'manipulated data'!Q14</f>
        <v>loss rev</v>
      </c>
      <c r="B14" s="5"/>
      <c r="C14" s="9">
        <f>'manipulated data'!S14</f>
        <v>690167</v>
      </c>
    </row>
    <row r="15" spans="1:6" x14ac:dyDescent="0.3">
      <c r="A15" s="5" t="str">
        <f>'manipulated data'!Q15</f>
        <v>% loss</v>
      </c>
      <c r="B15" s="5"/>
      <c r="C15" s="9">
        <f>'manipulated data'!S15</f>
        <v>4.6726617531186534</v>
      </c>
    </row>
    <row r="27" spans="5:6" x14ac:dyDescent="0.3">
      <c r="E27" s="6" t="s">
        <v>125</v>
      </c>
      <c r="F27" t="s">
        <v>148</v>
      </c>
    </row>
    <row r="28" spans="5:6" x14ac:dyDescent="0.3">
      <c r="E28" s="7" t="s">
        <v>133</v>
      </c>
      <c r="F28" s="3">
        <v>34.049504950495049</v>
      </c>
    </row>
    <row r="29" spans="5:6" x14ac:dyDescent="0.3">
      <c r="E29" s="7" t="s">
        <v>135</v>
      </c>
      <c r="F29" s="3">
        <v>36.636170212765954</v>
      </c>
    </row>
    <row r="30" spans="5:6" x14ac:dyDescent="0.3">
      <c r="E30" s="7" t="s">
        <v>126</v>
      </c>
      <c r="F30" s="3">
        <v>36.17863397548161</v>
      </c>
    </row>
    <row r="39" spans="5:6" ht="15.75" customHeight="1" x14ac:dyDescent="0.3"/>
    <row r="40" spans="5:6" ht="15.75" customHeight="1" x14ac:dyDescent="0.3"/>
    <row r="41" spans="5:6" ht="15.75" customHeight="1" x14ac:dyDescent="0.3">
      <c r="E41" t="s">
        <v>149</v>
      </c>
      <c r="F41" s="12">
        <f>C10</f>
        <v>17.688266199649739</v>
      </c>
    </row>
    <row r="42" spans="5:6" ht="15.75" customHeight="1" x14ac:dyDescent="0.3">
      <c r="E42" t="s">
        <v>150</v>
      </c>
      <c r="F42">
        <f>100-17.69</f>
        <v>82.31</v>
      </c>
    </row>
    <row r="43" spans="5:6" ht="15.75" customHeight="1" x14ac:dyDescent="0.3"/>
    <row r="44" spans="5:6" ht="15.75" customHeight="1" x14ac:dyDescent="0.3"/>
    <row r="45" spans="5:6" ht="15.75" customHeight="1" x14ac:dyDescent="0.3"/>
    <row r="46" spans="5:6" ht="15.75" customHeight="1" x14ac:dyDescent="0.3"/>
    <row r="47" spans="5:6" ht="15.75" customHeight="1" x14ac:dyDescent="0.3"/>
    <row r="48" spans="5:6" ht="15.75" customHeight="1" x14ac:dyDescent="0.3"/>
    <row r="49" spans="5:6" ht="15.75" customHeight="1" x14ac:dyDescent="0.3"/>
    <row r="50" spans="5:6" ht="15.75" customHeight="1" x14ac:dyDescent="0.3"/>
    <row r="51" spans="5:6" ht="15.75" customHeight="1" x14ac:dyDescent="0.3"/>
    <row r="52" spans="5:6" ht="15.75" customHeight="1" x14ac:dyDescent="0.3"/>
    <row r="53" spans="5:6" ht="15.75" customHeight="1" x14ac:dyDescent="0.3"/>
    <row r="54" spans="5:6" ht="15.75" customHeight="1" x14ac:dyDescent="0.3"/>
    <row r="55" spans="5:6" ht="15.75" customHeight="1" x14ac:dyDescent="0.3"/>
    <row r="56" spans="5:6" ht="15.75" customHeight="1" x14ac:dyDescent="0.3"/>
    <row r="57" spans="5:6" ht="15.75" customHeight="1" x14ac:dyDescent="0.3">
      <c r="E57" t="s">
        <v>151</v>
      </c>
    </row>
    <row r="58" spans="5:6" ht="15.75" customHeight="1" x14ac:dyDescent="0.3">
      <c r="E58" t="s">
        <v>152</v>
      </c>
      <c r="F58" s="12">
        <f>C15</f>
        <v>4.6726617531186534</v>
      </c>
    </row>
    <row r="59" spans="5:6" ht="15.75" customHeight="1" x14ac:dyDescent="0.3">
      <c r="E59" t="s">
        <v>153</v>
      </c>
      <c r="F59" s="12">
        <f>100-F58</f>
        <v>95.32733824688134</v>
      </c>
    </row>
    <row r="60" spans="5:6" ht="15.75" customHeight="1" x14ac:dyDescent="0.3"/>
    <row r="61" spans="5:6" ht="15.75" customHeight="1" x14ac:dyDescent="0.3"/>
    <row r="62" spans="5:6" ht="15.75" customHeight="1" x14ac:dyDescent="0.3"/>
    <row r="63" spans="5:6" ht="15.75" customHeight="1" x14ac:dyDescent="0.3"/>
    <row r="64" spans="5:6" ht="15.75" customHeight="1" x14ac:dyDescent="0.3"/>
    <row r="65" spans="5:6" ht="15.75" customHeight="1" x14ac:dyDescent="0.3"/>
    <row r="73" spans="5:6" x14ac:dyDescent="0.3">
      <c r="E73" s="6" t="s">
        <v>131</v>
      </c>
      <c r="F73" t="s">
        <v>133</v>
      </c>
    </row>
    <row r="75" spans="5:6" x14ac:dyDescent="0.3">
      <c r="E75" s="6" t="s">
        <v>125</v>
      </c>
      <c r="F75" t="s">
        <v>124</v>
      </c>
    </row>
    <row r="76" spans="5:6" x14ac:dyDescent="0.3">
      <c r="E76" s="7" t="s">
        <v>13</v>
      </c>
      <c r="F76">
        <v>526264</v>
      </c>
    </row>
    <row r="77" spans="5:6" x14ac:dyDescent="0.3">
      <c r="E77" s="7" t="s">
        <v>17</v>
      </c>
      <c r="F77">
        <v>81291</v>
      </c>
    </row>
    <row r="78" spans="5:6" x14ac:dyDescent="0.3">
      <c r="E78" s="7" t="s">
        <v>11</v>
      </c>
      <c r="F78">
        <v>42630</v>
      </c>
    </row>
    <row r="79" spans="5:6" x14ac:dyDescent="0.3">
      <c r="E79" s="7" t="s">
        <v>22</v>
      </c>
      <c r="F79">
        <v>22936</v>
      </c>
    </row>
    <row r="80" spans="5:6" x14ac:dyDescent="0.3">
      <c r="E80" s="7" t="s">
        <v>20</v>
      </c>
      <c r="F80">
        <v>17046</v>
      </c>
    </row>
    <row r="81" spans="5:6" x14ac:dyDescent="0.3">
      <c r="E81" s="7" t="s">
        <v>126</v>
      </c>
      <c r="F81">
        <v>690167</v>
      </c>
    </row>
    <row r="93" spans="5:6" x14ac:dyDescent="0.3">
      <c r="E93" s="6" t="s">
        <v>0</v>
      </c>
      <c r="F93" t="s">
        <v>13</v>
      </c>
    </row>
    <row r="95" spans="5:6" x14ac:dyDescent="0.3">
      <c r="E95" s="6" t="s">
        <v>125</v>
      </c>
      <c r="F95" t="s">
        <v>124</v>
      </c>
    </row>
    <row r="96" spans="5:6" x14ac:dyDescent="0.3">
      <c r="E96" s="7" t="s">
        <v>133</v>
      </c>
      <c r="F96">
        <v>526264</v>
      </c>
    </row>
    <row r="97" spans="5:6" x14ac:dyDescent="0.3">
      <c r="E97" s="7" t="s">
        <v>135</v>
      </c>
      <c r="F97">
        <v>1031977</v>
      </c>
    </row>
    <row r="98" spans="5:6" x14ac:dyDescent="0.3">
      <c r="E98" s="7" t="s">
        <v>134</v>
      </c>
      <c r="F98">
        <v>2384050</v>
      </c>
    </row>
    <row r="99" spans="5:6" x14ac:dyDescent="0.3">
      <c r="E99" s="7" t="s">
        <v>126</v>
      </c>
      <c r="F99">
        <v>3942291</v>
      </c>
    </row>
    <row r="100" spans="5:6" x14ac:dyDescent="0.3">
      <c r="E100" s="7"/>
    </row>
    <row r="101" spans="5:6" x14ac:dyDescent="0.3">
      <c r="E101" s="7"/>
    </row>
    <row r="102" spans="5:6" x14ac:dyDescent="0.3">
      <c r="E102" s="7"/>
    </row>
    <row r="103" spans="5:6" x14ac:dyDescent="0.3">
      <c r="E103" s="7"/>
    </row>
    <row r="104" spans="5:6" x14ac:dyDescent="0.3">
      <c r="E104" s="7"/>
    </row>
    <row r="105" spans="5:6" x14ac:dyDescent="0.3">
      <c r="E105" s="7"/>
    </row>
    <row r="106" spans="5:6" x14ac:dyDescent="0.3">
      <c r="E106" s="7"/>
    </row>
    <row r="107" spans="5:6" x14ac:dyDescent="0.3">
      <c r="E107" s="7"/>
    </row>
    <row r="108" spans="5:6" x14ac:dyDescent="0.3">
      <c r="E108" s="6" t="s">
        <v>131</v>
      </c>
      <c r="F108" t="s">
        <v>136</v>
      </c>
    </row>
    <row r="110" spans="5:6" x14ac:dyDescent="0.3">
      <c r="E110" s="6" t="s">
        <v>125</v>
      </c>
      <c r="F110" t="s">
        <v>124</v>
      </c>
    </row>
    <row r="111" spans="5:6" x14ac:dyDescent="0.3">
      <c r="E111" s="7" t="s">
        <v>11</v>
      </c>
      <c r="F111">
        <v>3962266</v>
      </c>
    </row>
    <row r="112" spans="5:6" x14ac:dyDescent="0.3">
      <c r="E112" s="7" t="s">
        <v>13</v>
      </c>
      <c r="F112">
        <v>3416027</v>
      </c>
    </row>
    <row r="113" spans="5:18" x14ac:dyDescent="0.3">
      <c r="E113" s="7" t="s">
        <v>22</v>
      </c>
      <c r="F113">
        <v>2715141</v>
      </c>
    </row>
    <row r="114" spans="5:18" x14ac:dyDescent="0.3">
      <c r="E114" s="7" t="s">
        <v>17</v>
      </c>
      <c r="F114">
        <v>2368915</v>
      </c>
    </row>
    <row r="115" spans="5:18" x14ac:dyDescent="0.3">
      <c r="E115" s="7" t="s">
        <v>20</v>
      </c>
      <c r="F115">
        <v>1617802</v>
      </c>
    </row>
    <row r="116" spans="5:18" x14ac:dyDescent="0.3">
      <c r="E116" s="7" t="s">
        <v>126</v>
      </c>
      <c r="F116">
        <v>14080151</v>
      </c>
    </row>
    <row r="117" spans="5:18" x14ac:dyDescent="0.3">
      <c r="E117" s="7"/>
    </row>
    <row r="118" spans="5:18" ht="15.6" customHeight="1" x14ac:dyDescent="0.3">
      <c r="E118" s="7"/>
    </row>
    <row r="119" spans="5:18" ht="15.6" customHeight="1" x14ac:dyDescent="0.3">
      <c r="E119" s="7"/>
    </row>
    <row r="120" spans="5:18" x14ac:dyDescent="0.3">
      <c r="E120" s="7"/>
    </row>
    <row r="125" spans="5:18" x14ac:dyDescent="0.3">
      <c r="R125" s="7"/>
    </row>
    <row r="126" spans="5:18" x14ac:dyDescent="0.3">
      <c r="E126" s="6" t="s">
        <v>0</v>
      </c>
      <c r="F126" t="s">
        <v>13</v>
      </c>
      <c r="R126" s="11"/>
    </row>
    <row r="127" spans="5:18" x14ac:dyDescent="0.3">
      <c r="E127" s="6" t="s">
        <v>131</v>
      </c>
      <c r="F127" t="s">
        <v>133</v>
      </c>
      <c r="R127" s="7"/>
    </row>
    <row r="128" spans="5:18" x14ac:dyDescent="0.3">
      <c r="R128" s="11"/>
    </row>
    <row r="129" spans="5:18" x14ac:dyDescent="0.3">
      <c r="E129" s="6" t="s">
        <v>125</v>
      </c>
      <c r="F129" t="s">
        <v>124</v>
      </c>
      <c r="R129" s="7"/>
    </row>
    <row r="130" spans="5:18" x14ac:dyDescent="0.3">
      <c r="E130" s="7" t="s">
        <v>167</v>
      </c>
      <c r="F130">
        <v>88124</v>
      </c>
      <c r="R130" s="11"/>
    </row>
    <row r="131" spans="5:18" x14ac:dyDescent="0.3">
      <c r="E131" s="7" t="s">
        <v>194</v>
      </c>
      <c r="F131">
        <v>81783</v>
      </c>
      <c r="R131" s="7"/>
    </row>
    <row r="132" spans="5:18" x14ac:dyDescent="0.3">
      <c r="E132" s="7" t="s">
        <v>224</v>
      </c>
      <c r="F132">
        <v>49426</v>
      </c>
      <c r="R132" s="11"/>
    </row>
    <row r="133" spans="5:18" x14ac:dyDescent="0.3">
      <c r="E133" s="7" t="s">
        <v>196</v>
      </c>
      <c r="F133">
        <v>43770</v>
      </c>
      <c r="R133" s="7"/>
    </row>
    <row r="134" spans="5:18" x14ac:dyDescent="0.3">
      <c r="E134" s="7" t="s">
        <v>171</v>
      </c>
      <c r="F134">
        <v>43067</v>
      </c>
      <c r="R134" s="11"/>
    </row>
    <row r="135" spans="5:18" x14ac:dyDescent="0.3">
      <c r="E135" s="7" t="s">
        <v>217</v>
      </c>
      <c r="F135">
        <v>42486</v>
      </c>
      <c r="R135" s="7"/>
    </row>
    <row r="136" spans="5:18" x14ac:dyDescent="0.3">
      <c r="E136" s="7" t="s">
        <v>159</v>
      </c>
      <c r="F136">
        <v>41762</v>
      </c>
      <c r="R136" s="11"/>
    </row>
    <row r="137" spans="5:18" x14ac:dyDescent="0.3">
      <c r="E137" s="7" t="s">
        <v>247</v>
      </c>
      <c r="F137">
        <v>24249</v>
      </c>
      <c r="R137" s="7"/>
    </row>
    <row r="138" spans="5:18" x14ac:dyDescent="0.3">
      <c r="E138" s="7" t="s">
        <v>173</v>
      </c>
      <c r="F138">
        <v>21307</v>
      </c>
      <c r="R138" s="11"/>
    </row>
    <row r="139" spans="5:18" x14ac:dyDescent="0.3">
      <c r="E139" s="7" t="s">
        <v>193</v>
      </c>
      <c r="F139">
        <v>19912</v>
      </c>
      <c r="R139" s="7"/>
    </row>
    <row r="140" spans="5:18" x14ac:dyDescent="0.3">
      <c r="E140" s="7" t="s">
        <v>200</v>
      </c>
      <c r="F140">
        <v>18478</v>
      </c>
      <c r="R140" s="11"/>
    </row>
    <row r="141" spans="5:18" x14ac:dyDescent="0.3">
      <c r="E141" s="7" t="s">
        <v>183</v>
      </c>
      <c r="F141">
        <v>14910</v>
      </c>
      <c r="R141" s="7"/>
    </row>
    <row r="142" spans="5:18" x14ac:dyDescent="0.3">
      <c r="E142" s="7" t="s">
        <v>174</v>
      </c>
      <c r="F142">
        <v>14904</v>
      </c>
      <c r="R142" s="11"/>
    </row>
    <row r="143" spans="5:18" x14ac:dyDescent="0.3">
      <c r="E143" s="7" t="s">
        <v>189</v>
      </c>
      <c r="F143">
        <v>8506</v>
      </c>
      <c r="R143" s="7"/>
    </row>
    <row r="144" spans="5:18" x14ac:dyDescent="0.3">
      <c r="E144" s="7" t="s">
        <v>230</v>
      </c>
      <c r="F144">
        <v>7287</v>
      </c>
      <c r="R144" s="11"/>
    </row>
    <row r="145" spans="5:18" x14ac:dyDescent="0.3">
      <c r="E145" s="7" t="s">
        <v>211</v>
      </c>
      <c r="F145">
        <v>6293</v>
      </c>
      <c r="R145" s="7"/>
    </row>
    <row r="146" spans="5:18" x14ac:dyDescent="0.3">
      <c r="E146" s="7" t="s">
        <v>126</v>
      </c>
      <c r="F146">
        <v>526264</v>
      </c>
      <c r="R146" s="11"/>
    </row>
    <row r="147" spans="5:18" x14ac:dyDescent="0.3">
      <c r="E147" s="7"/>
      <c r="R147" s="11"/>
    </row>
    <row r="148" spans="5:18" x14ac:dyDescent="0.3">
      <c r="E148" s="7"/>
      <c r="R148" s="11"/>
    </row>
    <row r="149" spans="5:18" x14ac:dyDescent="0.3">
      <c r="E149" s="6" t="s">
        <v>131</v>
      </c>
      <c r="F149" t="s">
        <v>133</v>
      </c>
      <c r="R149" s="11"/>
    </row>
    <row r="150" spans="5:18" x14ac:dyDescent="0.3">
      <c r="R150" s="11"/>
    </row>
    <row r="151" spans="5:18" x14ac:dyDescent="0.3">
      <c r="E151" s="6" t="s">
        <v>125</v>
      </c>
      <c r="F151" t="s">
        <v>124</v>
      </c>
      <c r="R151" s="11"/>
    </row>
    <row r="152" spans="5:18" x14ac:dyDescent="0.3">
      <c r="E152" s="7" t="s">
        <v>167</v>
      </c>
      <c r="F152">
        <v>88124</v>
      </c>
      <c r="R152" s="11"/>
    </row>
    <row r="153" spans="5:18" x14ac:dyDescent="0.3">
      <c r="E153" s="7" t="s">
        <v>194</v>
      </c>
      <c r="F153">
        <v>81783</v>
      </c>
      <c r="R153" s="11"/>
    </row>
    <row r="154" spans="5:18" x14ac:dyDescent="0.3">
      <c r="E154" s="7" t="s">
        <v>224</v>
      </c>
      <c r="F154">
        <v>49426</v>
      </c>
      <c r="R154" s="11"/>
    </row>
    <row r="155" spans="5:18" x14ac:dyDescent="0.3">
      <c r="E155" s="7" t="s">
        <v>196</v>
      </c>
      <c r="F155">
        <v>43770</v>
      </c>
      <c r="R155" s="11"/>
    </row>
    <row r="156" spans="5:18" x14ac:dyDescent="0.3">
      <c r="E156" s="7" t="s">
        <v>171</v>
      </c>
      <c r="F156">
        <v>43067</v>
      </c>
      <c r="R156" s="11"/>
    </row>
    <row r="157" spans="5:18" x14ac:dyDescent="0.3">
      <c r="E157" s="7" t="s">
        <v>217</v>
      </c>
      <c r="F157">
        <v>42486</v>
      </c>
      <c r="R157" s="11"/>
    </row>
    <row r="158" spans="5:18" x14ac:dyDescent="0.3">
      <c r="E158" s="7" t="s">
        <v>159</v>
      </c>
      <c r="F158">
        <v>41762</v>
      </c>
      <c r="R158" s="11"/>
    </row>
    <row r="159" spans="5:18" x14ac:dyDescent="0.3">
      <c r="E159" s="7" t="s">
        <v>247</v>
      </c>
      <c r="F159">
        <v>24249</v>
      </c>
      <c r="R159" s="11"/>
    </row>
    <row r="160" spans="5:18" x14ac:dyDescent="0.3">
      <c r="E160" s="7" t="s">
        <v>239</v>
      </c>
      <c r="F160">
        <v>22874</v>
      </c>
      <c r="R160" s="11"/>
    </row>
    <row r="161" spans="5:18" x14ac:dyDescent="0.3">
      <c r="E161" s="7" t="s">
        <v>173</v>
      </c>
      <c r="F161">
        <v>21307</v>
      </c>
      <c r="R161" s="11"/>
    </row>
    <row r="162" spans="5:18" x14ac:dyDescent="0.3">
      <c r="E162" s="7" t="s">
        <v>184</v>
      </c>
      <c r="F162">
        <v>20058</v>
      </c>
      <c r="R162" s="11"/>
    </row>
    <row r="163" spans="5:18" x14ac:dyDescent="0.3">
      <c r="E163" s="7" t="s">
        <v>193</v>
      </c>
      <c r="F163">
        <v>19912</v>
      </c>
      <c r="R163" s="11"/>
    </row>
    <row r="164" spans="5:18" x14ac:dyDescent="0.3">
      <c r="E164" s="7" t="s">
        <v>200</v>
      </c>
      <c r="F164">
        <v>18478</v>
      </c>
      <c r="R164" s="11"/>
    </row>
    <row r="165" spans="5:18" x14ac:dyDescent="0.3">
      <c r="E165" s="7" t="s">
        <v>207</v>
      </c>
      <c r="F165">
        <v>15008</v>
      </c>
      <c r="R165" s="11"/>
    </row>
    <row r="166" spans="5:18" x14ac:dyDescent="0.3">
      <c r="E166" s="7" t="s">
        <v>183</v>
      </c>
      <c r="F166">
        <v>14910</v>
      </c>
      <c r="R166" s="11"/>
    </row>
    <row r="167" spans="5:18" x14ac:dyDescent="0.3">
      <c r="E167" s="7" t="s">
        <v>174</v>
      </c>
      <c r="F167">
        <v>14904</v>
      </c>
      <c r="R167" s="11"/>
    </row>
    <row r="168" spans="5:18" x14ac:dyDescent="0.3">
      <c r="E168" s="7" t="s">
        <v>182</v>
      </c>
      <c r="F168">
        <v>12637</v>
      </c>
      <c r="R168" s="11"/>
    </row>
    <row r="169" spans="5:18" x14ac:dyDescent="0.3">
      <c r="E169" s="7" t="s">
        <v>246</v>
      </c>
      <c r="F169">
        <v>9694</v>
      </c>
      <c r="R169" s="11"/>
    </row>
    <row r="170" spans="5:18" x14ac:dyDescent="0.3">
      <c r="E170" s="7" t="s">
        <v>229</v>
      </c>
      <c r="F170">
        <v>9452</v>
      </c>
      <c r="R170" s="11"/>
    </row>
    <row r="171" spans="5:18" x14ac:dyDescent="0.3">
      <c r="E171" s="7" t="s">
        <v>240</v>
      </c>
      <c r="F171">
        <v>8996</v>
      </c>
      <c r="R171" s="11"/>
    </row>
    <row r="172" spans="5:18" x14ac:dyDescent="0.3">
      <c r="E172" s="7" t="s">
        <v>189</v>
      </c>
      <c r="F172">
        <v>8506</v>
      </c>
      <c r="R172" s="11"/>
    </row>
    <row r="173" spans="5:18" x14ac:dyDescent="0.3">
      <c r="E173" s="7" t="s">
        <v>242</v>
      </c>
      <c r="F173">
        <v>8177</v>
      </c>
      <c r="R173" s="11"/>
    </row>
    <row r="174" spans="5:18" x14ac:dyDescent="0.3">
      <c r="E174" s="7" t="s">
        <v>165</v>
      </c>
      <c r="F174">
        <v>8032</v>
      </c>
      <c r="R174" s="11"/>
    </row>
    <row r="175" spans="5:18" x14ac:dyDescent="0.3">
      <c r="E175" s="7" t="s">
        <v>172</v>
      </c>
      <c r="F175">
        <v>7943</v>
      </c>
      <c r="R175" s="11"/>
    </row>
    <row r="176" spans="5:18" x14ac:dyDescent="0.3">
      <c r="E176" s="7" t="s">
        <v>192</v>
      </c>
      <c r="F176">
        <v>7857</v>
      </c>
      <c r="R176" s="11"/>
    </row>
    <row r="177" spans="5:18" x14ac:dyDescent="0.3">
      <c r="E177" s="7" t="s">
        <v>230</v>
      </c>
      <c r="F177">
        <v>7287</v>
      </c>
      <c r="R177" s="11"/>
    </row>
    <row r="178" spans="5:18" x14ac:dyDescent="0.3">
      <c r="E178" s="7" t="s">
        <v>176</v>
      </c>
      <c r="F178">
        <v>7236</v>
      </c>
      <c r="R178" s="11"/>
    </row>
    <row r="179" spans="5:18" x14ac:dyDescent="0.3">
      <c r="E179" s="7" t="s">
        <v>211</v>
      </c>
      <c r="F179">
        <v>6293</v>
      </c>
      <c r="R179" s="11"/>
    </row>
    <row r="180" spans="5:18" x14ac:dyDescent="0.3">
      <c r="E180" s="7" t="s">
        <v>199</v>
      </c>
      <c r="F180">
        <v>5899</v>
      </c>
      <c r="R180" s="11"/>
    </row>
    <row r="181" spans="5:18" x14ac:dyDescent="0.3">
      <c r="E181" s="7" t="s">
        <v>179</v>
      </c>
      <c r="F181">
        <v>5626</v>
      </c>
      <c r="R181" s="11"/>
    </row>
    <row r="182" spans="5:18" x14ac:dyDescent="0.3">
      <c r="E182" s="7" t="s">
        <v>250</v>
      </c>
      <c r="F182">
        <v>5395</v>
      </c>
      <c r="R182" s="11"/>
    </row>
    <row r="183" spans="5:18" x14ac:dyDescent="0.3">
      <c r="E183" s="7" t="s">
        <v>258</v>
      </c>
      <c r="F183">
        <v>4531</v>
      </c>
      <c r="R183" s="11"/>
    </row>
    <row r="184" spans="5:18" x14ac:dyDescent="0.3">
      <c r="E184" s="7" t="s">
        <v>233</v>
      </c>
      <c r="F184">
        <v>4488</v>
      </c>
      <c r="R184" s="11"/>
    </row>
    <row r="185" spans="5:18" x14ac:dyDescent="0.3">
      <c r="E185" s="7" t="s">
        <v>126</v>
      </c>
      <c r="F185">
        <v>690167</v>
      </c>
      <c r="R185" s="11"/>
    </row>
    <row r="186" spans="5:18" x14ac:dyDescent="0.3">
      <c r="R186" s="11"/>
    </row>
    <row r="187" spans="5:18" x14ac:dyDescent="0.3">
      <c r="R187" s="11"/>
    </row>
    <row r="188" spans="5:18" x14ac:dyDescent="0.3">
      <c r="R188" s="11"/>
    </row>
    <row r="189" spans="5:18" x14ac:dyDescent="0.3">
      <c r="E189" s="6" t="s">
        <v>0</v>
      </c>
      <c r="F189" t="s">
        <v>13</v>
      </c>
      <c r="R189" s="7"/>
    </row>
    <row r="190" spans="5:18" x14ac:dyDescent="0.3">
      <c r="E190" s="6" t="s">
        <v>131</v>
      </c>
      <c r="F190" t="s">
        <v>133</v>
      </c>
      <c r="R190" s="11"/>
    </row>
    <row r="191" spans="5:18" x14ac:dyDescent="0.3">
      <c r="R191" s="7"/>
    </row>
    <row r="192" spans="5:18" x14ac:dyDescent="0.3">
      <c r="E192" s="6" t="s">
        <v>125</v>
      </c>
      <c r="F192" t="s">
        <v>124</v>
      </c>
      <c r="R192" s="11"/>
    </row>
    <row r="193" spans="5:18" x14ac:dyDescent="0.3">
      <c r="E193" s="7" t="s">
        <v>167</v>
      </c>
      <c r="F193">
        <v>88124</v>
      </c>
      <c r="R193" s="7"/>
    </row>
    <row r="194" spans="5:18" x14ac:dyDescent="0.3">
      <c r="E194" s="7" t="s">
        <v>194</v>
      </c>
      <c r="F194">
        <v>81783</v>
      </c>
      <c r="R194" s="11"/>
    </row>
    <row r="195" spans="5:18" x14ac:dyDescent="0.3">
      <c r="E195" s="7" t="s">
        <v>224</v>
      </c>
      <c r="F195">
        <v>49426</v>
      </c>
      <c r="R195" s="7"/>
    </row>
    <row r="196" spans="5:18" x14ac:dyDescent="0.3">
      <c r="E196" s="7" t="s">
        <v>196</v>
      </c>
      <c r="F196">
        <v>43770</v>
      </c>
      <c r="R196" s="11"/>
    </row>
    <row r="197" spans="5:18" x14ac:dyDescent="0.3">
      <c r="E197" s="7" t="s">
        <v>171</v>
      </c>
      <c r="F197">
        <v>43067</v>
      </c>
      <c r="R197" s="7"/>
    </row>
    <row r="198" spans="5:18" x14ac:dyDescent="0.3">
      <c r="E198" s="7" t="s">
        <v>217</v>
      </c>
      <c r="F198">
        <v>42486</v>
      </c>
      <c r="R198" s="11"/>
    </row>
    <row r="199" spans="5:18" x14ac:dyDescent="0.3">
      <c r="E199" s="7" t="s">
        <v>159</v>
      </c>
      <c r="F199">
        <v>41762</v>
      </c>
      <c r="R199" s="7"/>
    </row>
    <row r="200" spans="5:18" x14ac:dyDescent="0.3">
      <c r="E200" s="7" t="s">
        <v>126</v>
      </c>
      <c r="F200">
        <v>390418</v>
      </c>
      <c r="R200" s="11"/>
    </row>
    <row r="201" spans="5:18" x14ac:dyDescent="0.3">
      <c r="R201" s="7"/>
    </row>
    <row r="202" spans="5:18" x14ac:dyDescent="0.3">
      <c r="R202" s="11"/>
    </row>
    <row r="203" spans="5:18" x14ac:dyDescent="0.3">
      <c r="R203" s="7"/>
    </row>
    <row r="210" spans="5:6" x14ac:dyDescent="0.3">
      <c r="E210" t="s">
        <v>289</v>
      </c>
      <c r="F210" t="s">
        <v>137</v>
      </c>
    </row>
    <row r="211" spans="5:6" x14ac:dyDescent="0.3">
      <c r="E211" s="7" t="s">
        <v>68</v>
      </c>
      <c r="F211">
        <v>88124</v>
      </c>
    </row>
    <row r="212" spans="5:6" x14ac:dyDescent="0.3">
      <c r="E212" s="7" t="s">
        <v>41</v>
      </c>
      <c r="F212">
        <v>81783</v>
      </c>
    </row>
    <row r="213" spans="5:6" x14ac:dyDescent="0.3">
      <c r="E213" s="7" t="s">
        <v>74</v>
      </c>
      <c r="F213">
        <v>49426</v>
      </c>
    </row>
    <row r="214" spans="5:6" x14ac:dyDescent="0.3">
      <c r="E214" s="7" t="s">
        <v>56</v>
      </c>
      <c r="F214">
        <v>43770</v>
      </c>
    </row>
    <row r="215" spans="5:6" x14ac:dyDescent="0.3">
      <c r="E215" s="7" t="s">
        <v>70</v>
      </c>
      <c r="F215">
        <v>43067</v>
      </c>
    </row>
    <row r="216" spans="5:6" x14ac:dyDescent="0.3">
      <c r="E216" s="7" t="s">
        <v>75</v>
      </c>
      <c r="F216">
        <v>42486</v>
      </c>
    </row>
    <row r="217" spans="5:6" x14ac:dyDescent="0.3">
      <c r="E217" s="7" t="s">
        <v>62</v>
      </c>
      <c r="F217">
        <v>41762</v>
      </c>
    </row>
    <row r="218" spans="5:6" x14ac:dyDescent="0.3">
      <c r="E218" s="7" t="s">
        <v>138</v>
      </c>
      <c r="F218">
        <f>GETPIVOTDATA("invoice_amount_usd",$E$75)-GETPIVOTDATA("invoice_amount_usd",$E$192)</f>
        <v>299749</v>
      </c>
    </row>
    <row r="220" spans="5:6" x14ac:dyDescent="0.3">
      <c r="E220" s="7" t="s">
        <v>139</v>
      </c>
      <c r="F220">
        <f>SUM(F211:F218)</f>
        <v>690167</v>
      </c>
    </row>
    <row r="223" spans="5:6" x14ac:dyDescent="0.3">
      <c r="E223" t="s">
        <v>289</v>
      </c>
    </row>
    <row r="224" spans="5:6" x14ac:dyDescent="0.3">
      <c r="E224" t="s">
        <v>155</v>
      </c>
      <c r="F224">
        <f>SUM(F211:F217)</f>
        <v>390418</v>
      </c>
    </row>
    <row r="225" spans="5:6" x14ac:dyDescent="0.3">
      <c r="E225" t="s">
        <v>140</v>
      </c>
      <c r="F225">
        <f>F218</f>
        <v>299749</v>
      </c>
    </row>
    <row r="241" spans="5:6" x14ac:dyDescent="0.3">
      <c r="E241" s="6" t="s">
        <v>0</v>
      </c>
      <c r="F241" t="s">
        <v>13</v>
      </c>
    </row>
    <row r="242" spans="5:6" x14ac:dyDescent="0.3">
      <c r="E242" s="6" t="s">
        <v>131</v>
      </c>
      <c r="F242" t="s">
        <v>136</v>
      </c>
    </row>
    <row r="244" spans="5:6" x14ac:dyDescent="0.3">
      <c r="E244" s="6" t="s">
        <v>125</v>
      </c>
      <c r="F244" t="s">
        <v>124</v>
      </c>
    </row>
    <row r="245" spans="5:6" x14ac:dyDescent="0.3">
      <c r="E245" s="7" t="s">
        <v>62</v>
      </c>
      <c r="F245">
        <v>221784</v>
      </c>
    </row>
    <row r="246" spans="5:6" x14ac:dyDescent="0.3">
      <c r="E246" s="7" t="s">
        <v>70</v>
      </c>
      <c r="F246">
        <v>166517</v>
      </c>
    </row>
    <row r="247" spans="5:6" x14ac:dyDescent="0.3">
      <c r="E247" s="7" t="s">
        <v>68</v>
      </c>
      <c r="F247">
        <v>126486</v>
      </c>
    </row>
    <row r="248" spans="5:6" x14ac:dyDescent="0.3">
      <c r="E248" s="7" t="s">
        <v>41</v>
      </c>
      <c r="F248">
        <v>115767</v>
      </c>
    </row>
    <row r="249" spans="5:6" x14ac:dyDescent="0.3">
      <c r="E249" s="7" t="s">
        <v>74</v>
      </c>
      <c r="F249">
        <v>99710</v>
      </c>
    </row>
    <row r="250" spans="5:6" x14ac:dyDescent="0.3">
      <c r="E250" s="7" t="s">
        <v>56</v>
      </c>
      <c r="F250">
        <v>71525</v>
      </c>
    </row>
    <row r="251" spans="5:6" x14ac:dyDescent="0.3">
      <c r="E251" s="7" t="s">
        <v>75</v>
      </c>
      <c r="F251">
        <v>55259</v>
      </c>
    </row>
    <row r="252" spans="5:6" x14ac:dyDescent="0.3">
      <c r="E252" s="7" t="s">
        <v>126</v>
      </c>
      <c r="F252">
        <v>857048</v>
      </c>
    </row>
    <row r="256" spans="5:6" x14ac:dyDescent="0.3">
      <c r="E256" t="s">
        <v>290</v>
      </c>
      <c r="F256" t="s">
        <v>141</v>
      </c>
    </row>
    <row r="257" spans="5:6" x14ac:dyDescent="0.3">
      <c r="E257" s="7" t="s">
        <v>62</v>
      </c>
      <c r="F257">
        <v>221784</v>
      </c>
    </row>
    <row r="258" spans="5:6" x14ac:dyDescent="0.3">
      <c r="E258" s="7" t="s">
        <v>70</v>
      </c>
      <c r="F258">
        <v>166517</v>
      </c>
    </row>
    <row r="259" spans="5:6" x14ac:dyDescent="0.3">
      <c r="E259" s="7" t="s">
        <v>68</v>
      </c>
      <c r="F259">
        <v>126486</v>
      </c>
    </row>
    <row r="260" spans="5:6" x14ac:dyDescent="0.3">
      <c r="E260" s="7" t="s">
        <v>41</v>
      </c>
      <c r="F260">
        <v>115767</v>
      </c>
    </row>
    <row r="261" spans="5:6" x14ac:dyDescent="0.3">
      <c r="E261" s="7" t="s">
        <v>74</v>
      </c>
      <c r="F261">
        <v>99710</v>
      </c>
    </row>
    <row r="262" spans="5:6" x14ac:dyDescent="0.3">
      <c r="E262" s="7" t="s">
        <v>56</v>
      </c>
      <c r="F262">
        <v>71525</v>
      </c>
    </row>
    <row r="263" spans="5:6" x14ac:dyDescent="0.3">
      <c r="E263" s="7" t="s">
        <v>75</v>
      </c>
      <c r="F263">
        <v>55259</v>
      </c>
    </row>
    <row r="264" spans="5:6" x14ac:dyDescent="0.3">
      <c r="E264" s="7" t="s">
        <v>140</v>
      </c>
      <c r="F264">
        <f>GETPIVOTDATA("invoice_amount_usd",$E$110)-SUM(F257:F263)</f>
        <v>13223103</v>
      </c>
    </row>
    <row r="266" spans="5:6" x14ac:dyDescent="0.3">
      <c r="E266" s="7" t="s">
        <v>142</v>
      </c>
      <c r="F266">
        <f>SUM(F257:F264)</f>
        <v>14080151</v>
      </c>
    </row>
    <row r="275" spans="5:6" x14ac:dyDescent="0.3">
      <c r="E275" s="7"/>
    </row>
    <row r="276" spans="5:6" x14ac:dyDescent="0.3">
      <c r="E276" t="s">
        <v>290</v>
      </c>
      <c r="F276" t="s">
        <v>137</v>
      </c>
    </row>
    <row r="277" spans="5:6" x14ac:dyDescent="0.3">
      <c r="E277" s="7" t="s">
        <v>68</v>
      </c>
      <c r="F277">
        <v>88124</v>
      </c>
    </row>
    <row r="278" spans="5:6" x14ac:dyDescent="0.3">
      <c r="E278" s="7" t="s">
        <v>41</v>
      </c>
      <c r="F278">
        <v>81783</v>
      </c>
    </row>
    <row r="279" spans="5:6" x14ac:dyDescent="0.3">
      <c r="E279" s="7" t="s">
        <v>138</v>
      </c>
      <c r="F279">
        <f>690167-F277-F278</f>
        <v>520260</v>
      </c>
    </row>
    <row r="280" spans="5:6" x14ac:dyDescent="0.3">
      <c r="E280" s="7"/>
    </row>
    <row r="281" spans="5:6" x14ac:dyDescent="0.3">
      <c r="E281" s="7" t="s">
        <v>139</v>
      </c>
      <c r="F281">
        <f ca="1">SUM(F277:F283)</f>
        <v>690167</v>
      </c>
    </row>
    <row r="282" spans="5:6" x14ac:dyDescent="0.3">
      <c r="E282" s="7"/>
    </row>
    <row r="283" spans="5:6" x14ac:dyDescent="0.3">
      <c r="E283" s="7"/>
    </row>
    <row r="301" spans="5:6" x14ac:dyDescent="0.3">
      <c r="E301" t="s">
        <v>290</v>
      </c>
      <c r="F301" t="s">
        <v>141</v>
      </c>
    </row>
    <row r="302" spans="5:6" x14ac:dyDescent="0.3">
      <c r="E302" s="7" t="s">
        <v>62</v>
      </c>
      <c r="F302">
        <v>221784</v>
      </c>
    </row>
    <row r="303" spans="5:6" x14ac:dyDescent="0.3">
      <c r="E303" s="7" t="s">
        <v>70</v>
      </c>
      <c r="F303">
        <v>166517</v>
      </c>
    </row>
    <row r="304" spans="5:6" x14ac:dyDescent="0.3">
      <c r="E304" s="7" t="s">
        <v>140</v>
      </c>
      <c r="F304">
        <f>14080151-F302-F303</f>
        <v>13691850</v>
      </c>
    </row>
    <row r="306" spans="5:6" x14ac:dyDescent="0.3">
      <c r="E306" s="7" t="s">
        <v>142</v>
      </c>
      <c r="F306">
        <f>SUM(F302:F304)</f>
        <v>14080151</v>
      </c>
    </row>
    <row r="325" spans="5:10" x14ac:dyDescent="0.3">
      <c r="E325" t="s">
        <v>260</v>
      </c>
      <c r="F325" t="s">
        <v>288</v>
      </c>
      <c r="G325" t="s">
        <v>262</v>
      </c>
      <c r="H325" t="s">
        <v>263</v>
      </c>
      <c r="I325" s="26" t="s">
        <v>264</v>
      </c>
      <c r="J325" t="s">
        <v>261</v>
      </c>
    </row>
    <row r="326" spans="5:10" x14ac:dyDescent="0.3">
      <c r="E326" t="s">
        <v>45</v>
      </c>
      <c r="F326" t="str">
        <f>VLOOKUP(Table24[[#This Row],[customer_id]],'Company Names'!A:B,2,0)</f>
        <v>Bosco and Sons</v>
      </c>
      <c r="G326" s="27">
        <v>195601</v>
      </c>
      <c r="H326" s="27">
        <v>18564</v>
      </c>
      <c r="I326" s="27">
        <v>214165</v>
      </c>
      <c r="J326">
        <v>3.31</v>
      </c>
    </row>
    <row r="327" spans="5:10" x14ac:dyDescent="0.3">
      <c r="E327" t="s">
        <v>68</v>
      </c>
      <c r="F327" t="str">
        <f>VLOOKUP(Table24[[#This Row],[customer_id]],'Company Names'!A:B,2,0)</f>
        <v>West - Rogahn</v>
      </c>
      <c r="G327" s="27">
        <v>109604</v>
      </c>
      <c r="H327" s="27">
        <v>88124</v>
      </c>
      <c r="I327" s="27">
        <v>197728</v>
      </c>
      <c r="J327">
        <v>2.98</v>
      </c>
    </row>
    <row r="328" spans="5:10" x14ac:dyDescent="0.3">
      <c r="E328" t="s">
        <v>41</v>
      </c>
      <c r="F328" t="str">
        <f>VLOOKUP(Table24[[#This Row],[customer_id]],'Company Names'!A:B,2,0)</f>
        <v>Stanton, Labadie and Roberts</v>
      </c>
      <c r="G328" s="27">
        <v>107487</v>
      </c>
      <c r="H328" s="27">
        <v>81783</v>
      </c>
      <c r="I328" s="27">
        <v>189270</v>
      </c>
      <c r="J328">
        <v>2.81</v>
      </c>
    </row>
    <row r="329" spans="5:10" x14ac:dyDescent="0.3">
      <c r="E329" t="s">
        <v>33</v>
      </c>
      <c r="F329" t="str">
        <f>VLOOKUP(Table24[[#This Row],[customer_id]],'Company Names'!A:B,2,0)</f>
        <v>Grimes - Bode</v>
      </c>
      <c r="G329" s="27">
        <v>175421</v>
      </c>
      <c r="H329" s="27">
        <v>7943</v>
      </c>
      <c r="I329" s="27">
        <v>183364</v>
      </c>
      <c r="J329">
        <v>2.69</v>
      </c>
    </row>
    <row r="352" spans="5:5" x14ac:dyDescent="0.3">
      <c r="E352" t="s">
        <v>279</v>
      </c>
    </row>
    <row r="353" spans="5:9" x14ac:dyDescent="0.3">
      <c r="G353" s="8"/>
    </row>
    <row r="354" spans="5:9" x14ac:dyDescent="0.3">
      <c r="E354" t="s">
        <v>267</v>
      </c>
      <c r="F354" t="s">
        <v>268</v>
      </c>
      <c r="G354" t="s">
        <v>266</v>
      </c>
      <c r="H354" t="s">
        <v>269</v>
      </c>
      <c r="I354" t="s">
        <v>293</v>
      </c>
    </row>
    <row r="355" spans="5:9" x14ac:dyDescent="0.3">
      <c r="G355" t="s">
        <v>273</v>
      </c>
      <c r="H355" s="3">
        <v>6.541666666666667</v>
      </c>
    </row>
    <row r="356" spans="5:9" x14ac:dyDescent="0.3">
      <c r="E356" t="s">
        <v>13</v>
      </c>
      <c r="F356" t="s">
        <v>68</v>
      </c>
      <c r="G356" t="s">
        <v>167</v>
      </c>
      <c r="H356" s="3">
        <v>24</v>
      </c>
      <c r="I356">
        <v>2.72114546471667</v>
      </c>
    </row>
    <row r="357" spans="5:9" x14ac:dyDescent="0.3">
      <c r="E357" t="s">
        <v>11</v>
      </c>
      <c r="F357" t="s">
        <v>45</v>
      </c>
      <c r="G357" t="s">
        <v>184</v>
      </c>
      <c r="H357" s="3">
        <v>24</v>
      </c>
      <c r="I357">
        <v>2.72114546471667</v>
      </c>
    </row>
    <row r="358" spans="5:9" x14ac:dyDescent="0.3">
      <c r="E358" t="s">
        <v>17</v>
      </c>
      <c r="F358" t="s">
        <v>33</v>
      </c>
      <c r="G358" t="s">
        <v>172</v>
      </c>
      <c r="H358" s="3">
        <v>25</v>
      </c>
      <c r="I358">
        <v>2.86992323752786</v>
      </c>
    </row>
    <row r="359" spans="5:9" x14ac:dyDescent="0.3">
      <c r="E359" t="s">
        <v>13</v>
      </c>
      <c r="F359" t="s">
        <v>41</v>
      </c>
      <c r="G359" t="s">
        <v>194</v>
      </c>
      <c r="H359" s="3">
        <v>27</v>
      </c>
      <c r="I359">
        <v>3.1674787831502407</v>
      </c>
    </row>
    <row r="360" spans="5:9" x14ac:dyDescent="0.3">
      <c r="H360" s="3"/>
    </row>
    <row r="361" spans="5:9" x14ac:dyDescent="0.3">
      <c r="H361" s="3"/>
    </row>
    <row r="362" spans="5:9" x14ac:dyDescent="0.3">
      <c r="H362" s="3"/>
    </row>
    <row r="363" spans="5:9" x14ac:dyDescent="0.3">
      <c r="H363" s="3"/>
    </row>
    <row r="364" spans="5:9" x14ac:dyDescent="0.3">
      <c r="H364" s="3"/>
    </row>
    <row r="365" spans="5:9" x14ac:dyDescent="0.3">
      <c r="H365" s="3"/>
    </row>
    <row r="366" spans="5:9" x14ac:dyDescent="0.3">
      <c r="H366" s="3"/>
    </row>
    <row r="367" spans="5:9" x14ac:dyDescent="0.3">
      <c r="H367" s="3"/>
    </row>
    <row r="368" spans="5:9" x14ac:dyDescent="0.3">
      <c r="H368" s="3"/>
    </row>
    <row r="369" spans="8:8" x14ac:dyDescent="0.3">
      <c r="H369" s="3"/>
    </row>
    <row r="370" spans="8:8" x14ac:dyDescent="0.3">
      <c r="H370" s="3"/>
    </row>
    <row r="371" spans="8:8" x14ac:dyDescent="0.3">
      <c r="H371" s="3"/>
    </row>
    <row r="372" spans="8:8" x14ac:dyDescent="0.3">
      <c r="H372" s="3"/>
    </row>
    <row r="373" spans="8:8" x14ac:dyDescent="0.3">
      <c r="H373" s="3"/>
    </row>
    <row r="374" spans="8:8" x14ac:dyDescent="0.3">
      <c r="H374" s="3"/>
    </row>
    <row r="375" spans="8:8" x14ac:dyDescent="0.3">
      <c r="H375" s="3"/>
    </row>
    <row r="376" spans="8:8" x14ac:dyDescent="0.3">
      <c r="H376" s="3"/>
    </row>
    <row r="377" spans="8:8" x14ac:dyDescent="0.3">
      <c r="H377" s="3"/>
    </row>
    <row r="378" spans="8:8" x14ac:dyDescent="0.3">
      <c r="H378" s="3"/>
    </row>
    <row r="379" spans="8:8" x14ac:dyDescent="0.3">
      <c r="H379" s="3"/>
    </row>
    <row r="380" spans="8:8" x14ac:dyDescent="0.3">
      <c r="H380" s="3"/>
    </row>
    <row r="381" spans="8:8" x14ac:dyDescent="0.3">
      <c r="H381" s="3"/>
    </row>
    <row r="382" spans="8:8" x14ac:dyDescent="0.3">
      <c r="H382" s="3"/>
    </row>
    <row r="383" spans="8:8" x14ac:dyDescent="0.3">
      <c r="H383" s="3"/>
    </row>
    <row r="384" spans="8:8" x14ac:dyDescent="0.3">
      <c r="H384" s="3"/>
    </row>
    <row r="385" spans="5:9" x14ac:dyDescent="0.3">
      <c r="E385" t="s">
        <v>280</v>
      </c>
      <c r="G385" s="8"/>
    </row>
    <row r="386" spans="5:9" x14ac:dyDescent="0.3">
      <c r="G386" s="8"/>
    </row>
    <row r="387" spans="5:9" ht="43.2" x14ac:dyDescent="0.3">
      <c r="E387" t="s">
        <v>267</v>
      </c>
      <c r="F387" t="s">
        <v>268</v>
      </c>
      <c r="G387" t="s">
        <v>266</v>
      </c>
      <c r="H387" s="28" t="s">
        <v>274</v>
      </c>
      <c r="I387" t="s">
        <v>294</v>
      </c>
    </row>
    <row r="388" spans="5:9" x14ac:dyDescent="0.3">
      <c r="G388" t="s">
        <v>275</v>
      </c>
      <c r="H388" s="21">
        <v>0.25830867434554805</v>
      </c>
    </row>
    <row r="389" spans="5:9" x14ac:dyDescent="0.3">
      <c r="E389" t="s">
        <v>13</v>
      </c>
      <c r="F389" t="s">
        <v>68</v>
      </c>
      <c r="G389" t="s">
        <v>167</v>
      </c>
      <c r="H389" s="21">
        <v>0.92307692307692313</v>
      </c>
      <c r="I389">
        <v>2.5915714352296879</v>
      </c>
    </row>
    <row r="390" spans="5:9" x14ac:dyDescent="0.3">
      <c r="E390" t="s">
        <v>13</v>
      </c>
      <c r="F390" t="s">
        <v>56</v>
      </c>
      <c r="G390" t="s">
        <v>196</v>
      </c>
      <c r="H390" s="21">
        <v>0.95454545454545459</v>
      </c>
      <c r="I390">
        <v>2.7094747425087093</v>
      </c>
    </row>
    <row r="391" spans="5:9" x14ac:dyDescent="0.3">
      <c r="E391" t="s">
        <v>13</v>
      </c>
      <c r="F391" t="s">
        <v>74</v>
      </c>
      <c r="G391" t="s">
        <v>224</v>
      </c>
      <c r="H391" s="21">
        <v>0.95652173913043481</v>
      </c>
      <c r="I391">
        <v>2.7168792980383096</v>
      </c>
    </row>
    <row r="392" spans="5:9" x14ac:dyDescent="0.3">
      <c r="E392" t="s">
        <v>13</v>
      </c>
      <c r="F392" t="s">
        <v>41</v>
      </c>
      <c r="G392" t="s">
        <v>194</v>
      </c>
      <c r="H392" s="21">
        <v>0.9642857142857143</v>
      </c>
      <c r="I392">
        <v>2.7459686233331677</v>
      </c>
    </row>
    <row r="393" spans="5:9" x14ac:dyDescent="0.3">
      <c r="E393" t="s">
        <v>13</v>
      </c>
      <c r="F393" t="s">
        <v>75</v>
      </c>
      <c r="G393" t="s">
        <v>217</v>
      </c>
      <c r="H393" s="21">
        <v>1</v>
      </c>
      <c r="I393">
        <v>2.8797795196895177</v>
      </c>
    </row>
    <row r="394" spans="5:9" x14ac:dyDescent="0.3">
      <c r="G394" s="8"/>
    </row>
    <row r="395" spans="5:9" x14ac:dyDescent="0.3">
      <c r="E395" t="s">
        <v>282</v>
      </c>
      <c r="G395" s="8"/>
    </row>
    <row r="396" spans="5:9" x14ac:dyDescent="0.3">
      <c r="G396" s="8"/>
    </row>
    <row r="397" spans="5:9" x14ac:dyDescent="0.3">
      <c r="H397" s="3"/>
    </row>
    <row r="398" spans="5:9" x14ac:dyDescent="0.3">
      <c r="H398" s="3"/>
    </row>
    <row r="399" spans="5:9" x14ac:dyDescent="0.3">
      <c r="H399" s="3"/>
    </row>
    <row r="400" spans="5:9" x14ac:dyDescent="0.3">
      <c r="H400" s="3"/>
    </row>
    <row r="401" spans="8:8" x14ac:dyDescent="0.3">
      <c r="H401" s="3"/>
    </row>
    <row r="402" spans="8:8" x14ac:dyDescent="0.3">
      <c r="H402" s="3"/>
    </row>
    <row r="403" spans="8:8" x14ac:dyDescent="0.3">
      <c r="H403" s="3"/>
    </row>
    <row r="404" spans="8:8" x14ac:dyDescent="0.3">
      <c r="H404" s="3"/>
    </row>
    <row r="405" spans="8:8" x14ac:dyDescent="0.3">
      <c r="H405" s="3"/>
    </row>
    <row r="406" spans="8:8" x14ac:dyDescent="0.3">
      <c r="H406" s="3"/>
    </row>
    <row r="407" spans="8:8" x14ac:dyDescent="0.3">
      <c r="H407" s="3"/>
    </row>
    <row r="408" spans="8:8" x14ac:dyDescent="0.3">
      <c r="H408" s="3"/>
    </row>
    <row r="409" spans="8:8" x14ac:dyDescent="0.3">
      <c r="H409" s="3"/>
    </row>
    <row r="410" spans="8:8" x14ac:dyDescent="0.3">
      <c r="H410" s="3"/>
    </row>
    <row r="411" spans="8:8" x14ac:dyDescent="0.3">
      <c r="H411" s="3"/>
    </row>
    <row r="412" spans="8:8" x14ac:dyDescent="0.3">
      <c r="H412" s="3"/>
    </row>
    <row r="413" spans="8:8" x14ac:dyDescent="0.3">
      <c r="H413" s="3"/>
    </row>
    <row r="414" spans="8:8" x14ac:dyDescent="0.3">
      <c r="H414" s="3"/>
    </row>
    <row r="415" spans="8:8" x14ac:dyDescent="0.3">
      <c r="H415" s="3"/>
    </row>
    <row r="416" spans="8:8" x14ac:dyDescent="0.3">
      <c r="H416" s="3"/>
    </row>
    <row r="417" spans="5:9" x14ac:dyDescent="0.3">
      <c r="H417" s="3"/>
    </row>
    <row r="418" spans="5:9" x14ac:dyDescent="0.3">
      <c r="H418" s="3"/>
    </row>
    <row r="419" spans="5:9" x14ac:dyDescent="0.3">
      <c r="H419" s="3"/>
    </row>
    <row r="420" spans="5:9" x14ac:dyDescent="0.3">
      <c r="H420" s="3"/>
    </row>
    <row r="421" spans="5:9" x14ac:dyDescent="0.3">
      <c r="H421" s="3"/>
    </row>
    <row r="422" spans="5:9" x14ac:dyDescent="0.3">
      <c r="H422" s="3"/>
    </row>
    <row r="423" spans="5:9" x14ac:dyDescent="0.3">
      <c r="H423" s="3"/>
    </row>
    <row r="424" spans="5:9" x14ac:dyDescent="0.3">
      <c r="H424" s="3"/>
    </row>
    <row r="425" spans="5:9" x14ac:dyDescent="0.3">
      <c r="H425" s="3"/>
    </row>
    <row r="426" spans="5:9" x14ac:dyDescent="0.3">
      <c r="E426" t="s">
        <v>278</v>
      </c>
      <c r="G426" s="8"/>
    </row>
    <row r="427" spans="5:9" x14ac:dyDescent="0.3">
      <c r="G427" s="8"/>
    </row>
    <row r="428" spans="5:9" x14ac:dyDescent="0.3">
      <c r="E428" t="s">
        <v>267</v>
      </c>
      <c r="F428" t="s">
        <v>268</v>
      </c>
      <c r="G428" t="s">
        <v>266</v>
      </c>
      <c r="H428" t="s">
        <v>276</v>
      </c>
      <c r="I428" t="s">
        <v>293</v>
      </c>
    </row>
    <row r="429" spans="5:9" x14ac:dyDescent="0.3">
      <c r="G429" t="s">
        <v>273</v>
      </c>
      <c r="H429" s="3">
        <v>2.9705882352941178</v>
      </c>
    </row>
    <row r="430" spans="5:9" x14ac:dyDescent="0.3">
      <c r="E430" t="s">
        <v>13</v>
      </c>
      <c r="F430" t="s">
        <v>75</v>
      </c>
      <c r="G430" t="s">
        <v>217</v>
      </c>
      <c r="H430">
        <v>8</v>
      </c>
      <c r="I430">
        <v>3.0949481951688349</v>
      </c>
    </row>
    <row r="431" spans="5:9" x14ac:dyDescent="0.3">
      <c r="E431" t="s">
        <v>13</v>
      </c>
      <c r="F431" t="s">
        <v>56</v>
      </c>
      <c r="G431" t="s">
        <v>196</v>
      </c>
      <c r="H431">
        <v>8</v>
      </c>
      <c r="I431">
        <v>3.0949481951688349</v>
      </c>
    </row>
    <row r="432" spans="5:9" x14ac:dyDescent="0.3">
      <c r="E432" t="s">
        <v>13</v>
      </c>
      <c r="F432" t="s">
        <v>74</v>
      </c>
      <c r="G432" t="s">
        <v>224</v>
      </c>
      <c r="H432">
        <v>8</v>
      </c>
      <c r="I432">
        <v>3.0949481951688349</v>
      </c>
    </row>
    <row r="433" spans="5:9" x14ac:dyDescent="0.3">
      <c r="E433" t="s">
        <v>13</v>
      </c>
      <c r="F433" t="s">
        <v>68</v>
      </c>
      <c r="G433" t="s">
        <v>167</v>
      </c>
      <c r="H433">
        <v>11</v>
      </c>
      <c r="I433">
        <v>4.4232521415932275</v>
      </c>
    </row>
    <row r="434" spans="5:9" x14ac:dyDescent="0.3">
      <c r="E434" t="s">
        <v>13</v>
      </c>
      <c r="F434" t="s">
        <v>41</v>
      </c>
      <c r="G434" t="s">
        <v>194</v>
      </c>
      <c r="H434">
        <v>12</v>
      </c>
      <c r="I434">
        <v>4.8660201237346916</v>
      </c>
    </row>
    <row r="435" spans="5:9" x14ac:dyDescent="0.3">
      <c r="G435" s="8"/>
    </row>
    <row r="436" spans="5:9" x14ac:dyDescent="0.3">
      <c r="G436" s="8"/>
    </row>
    <row r="437" spans="5:9" x14ac:dyDescent="0.3">
      <c r="H437" s="3"/>
    </row>
    <row r="438" spans="5:9" x14ac:dyDescent="0.3">
      <c r="H438" s="3"/>
    </row>
    <row r="439" spans="5:9" x14ac:dyDescent="0.3">
      <c r="H439" s="3"/>
    </row>
    <row r="440" spans="5:9" x14ac:dyDescent="0.3">
      <c r="H440" s="3"/>
    </row>
    <row r="441" spans="5:9" x14ac:dyDescent="0.3">
      <c r="H441" s="3"/>
    </row>
    <row r="442" spans="5:9" x14ac:dyDescent="0.3">
      <c r="H442" s="3"/>
    </row>
    <row r="443" spans="5:9" x14ac:dyDescent="0.3">
      <c r="H443" s="3"/>
    </row>
    <row r="444" spans="5:9" x14ac:dyDescent="0.3">
      <c r="H444" s="3"/>
    </row>
    <row r="445" spans="5:9" x14ac:dyDescent="0.3">
      <c r="H445" s="3"/>
    </row>
    <row r="446" spans="5:9" x14ac:dyDescent="0.3">
      <c r="H446" s="3"/>
    </row>
    <row r="447" spans="5:9" x14ac:dyDescent="0.3">
      <c r="H447" s="3"/>
    </row>
    <row r="448" spans="5:9" x14ac:dyDescent="0.3">
      <c r="H448" s="3"/>
    </row>
    <row r="449" spans="8:8" x14ac:dyDescent="0.3">
      <c r="H449" s="3"/>
    </row>
    <row r="450" spans="8:8" x14ac:dyDescent="0.3">
      <c r="H450" s="3"/>
    </row>
    <row r="451" spans="8:8" x14ac:dyDescent="0.3">
      <c r="H451" s="3"/>
    </row>
    <row r="452" spans="8:8" x14ac:dyDescent="0.3">
      <c r="H452" s="3"/>
    </row>
    <row r="453" spans="8:8" x14ac:dyDescent="0.3">
      <c r="H453" s="3"/>
    </row>
    <row r="454" spans="8:8" x14ac:dyDescent="0.3">
      <c r="H454" s="3"/>
    </row>
    <row r="455" spans="8:8" x14ac:dyDescent="0.3">
      <c r="H455" s="3"/>
    </row>
    <row r="456" spans="8:8" x14ac:dyDescent="0.3">
      <c r="H456" s="3"/>
    </row>
    <row r="457" spans="8:8" x14ac:dyDescent="0.3">
      <c r="H457" s="3"/>
    </row>
    <row r="458" spans="8:8" x14ac:dyDescent="0.3">
      <c r="H458" s="3"/>
    </row>
    <row r="459" spans="8:8" x14ac:dyDescent="0.3">
      <c r="H459" s="3"/>
    </row>
    <row r="460" spans="8:8" x14ac:dyDescent="0.3">
      <c r="H460" s="3"/>
    </row>
    <row r="461" spans="8:8" x14ac:dyDescent="0.3">
      <c r="H461" s="3"/>
    </row>
    <row r="462" spans="8:8" x14ac:dyDescent="0.3">
      <c r="H462" s="3"/>
    </row>
    <row r="463" spans="8:8" x14ac:dyDescent="0.3">
      <c r="H463" s="3"/>
    </row>
    <row r="464" spans="8:8" x14ac:dyDescent="0.3">
      <c r="H464" s="3"/>
    </row>
    <row r="465" spans="5:9" x14ac:dyDescent="0.3">
      <c r="H465" s="3"/>
    </row>
    <row r="466" spans="5:9" x14ac:dyDescent="0.3">
      <c r="E466" t="s">
        <v>281</v>
      </c>
      <c r="G466" s="8"/>
    </row>
    <row r="467" spans="5:9" x14ac:dyDescent="0.3">
      <c r="G467" s="8"/>
    </row>
    <row r="468" spans="5:9" x14ac:dyDescent="0.3">
      <c r="E468" t="s">
        <v>267</v>
      </c>
      <c r="F468" t="s">
        <v>268</v>
      </c>
      <c r="G468" t="s">
        <v>266</v>
      </c>
      <c r="H468" t="s">
        <v>277</v>
      </c>
      <c r="I468" t="s">
        <v>293</v>
      </c>
    </row>
    <row r="469" spans="5:9" x14ac:dyDescent="0.3">
      <c r="E469" t="s">
        <v>13</v>
      </c>
      <c r="F469" t="s">
        <v>68</v>
      </c>
      <c r="G469" t="str">
        <f>INDEX('[1]Customers+for+MyPaper'!$B:$B,(MATCH(F469,'[1]Customers+for+MyPaper'!$A:$A,0)))</f>
        <v>West - Rogahn</v>
      </c>
      <c r="H469" s="8">
        <v>81783</v>
      </c>
      <c r="I469">
        <v>2.9270371208713186</v>
      </c>
    </row>
    <row r="470" spans="5:9" x14ac:dyDescent="0.3">
      <c r="E470" t="s">
        <v>13</v>
      </c>
      <c r="F470" t="s">
        <v>41</v>
      </c>
      <c r="G470" t="str">
        <f>INDEX('[1]Customers+for+MyPaper'!$B:$B,(MATCH(F470,'[1]Customers+for+MyPaper'!$A:$A,0)))</f>
        <v>Stanton, Labadie and Roberts</v>
      </c>
      <c r="H470" s="8">
        <v>88124</v>
      </c>
      <c r="I470">
        <v>3.228909986365736</v>
      </c>
    </row>
    <row r="471" spans="5:9" x14ac:dyDescent="0.3">
      <c r="G471" s="8"/>
    </row>
    <row r="472" spans="5:9" x14ac:dyDescent="0.3">
      <c r="G472" s="8"/>
    </row>
    <row r="473" spans="5:9" x14ac:dyDescent="0.3">
      <c r="H473" s="3"/>
    </row>
    <row r="474" spans="5:9" x14ac:dyDescent="0.3">
      <c r="H474" s="3"/>
    </row>
    <row r="475" spans="5:9" x14ac:dyDescent="0.3">
      <c r="H475" s="3"/>
    </row>
    <row r="476" spans="5:9" x14ac:dyDescent="0.3">
      <c r="H476" s="3"/>
    </row>
    <row r="477" spans="5:9" x14ac:dyDescent="0.3">
      <c r="H477" s="3"/>
    </row>
    <row r="478" spans="5:9" x14ac:dyDescent="0.3">
      <c r="H478" s="3"/>
    </row>
    <row r="479" spans="5:9" x14ac:dyDescent="0.3">
      <c r="H479" s="3"/>
    </row>
    <row r="480" spans="5:9" x14ac:dyDescent="0.3">
      <c r="H480" s="3"/>
    </row>
    <row r="481" spans="8:8" x14ac:dyDescent="0.3">
      <c r="H481" s="3"/>
    </row>
    <row r="482" spans="8:8" x14ac:dyDescent="0.3">
      <c r="H482" s="3"/>
    </row>
    <row r="483" spans="8:8" x14ac:dyDescent="0.3">
      <c r="H483" s="3"/>
    </row>
    <row r="484" spans="8:8" x14ac:dyDescent="0.3">
      <c r="H484" s="3"/>
    </row>
    <row r="485" spans="8:8" x14ac:dyDescent="0.3">
      <c r="H485" s="3"/>
    </row>
    <row r="486" spans="8:8" x14ac:dyDescent="0.3">
      <c r="H486" s="3"/>
    </row>
    <row r="487" spans="8:8" x14ac:dyDescent="0.3">
      <c r="H487" s="3"/>
    </row>
    <row r="488" spans="8:8" x14ac:dyDescent="0.3">
      <c r="H488" s="3"/>
    </row>
    <row r="489" spans="8:8" x14ac:dyDescent="0.3">
      <c r="H489" s="3"/>
    </row>
    <row r="490" spans="8:8" x14ac:dyDescent="0.3">
      <c r="H490" s="3"/>
    </row>
    <row r="491" spans="8:8" x14ac:dyDescent="0.3">
      <c r="H491" s="3"/>
    </row>
    <row r="492" spans="8:8" x14ac:dyDescent="0.3">
      <c r="H492" s="3"/>
    </row>
    <row r="493" spans="8:8" x14ac:dyDescent="0.3">
      <c r="H493" s="3"/>
    </row>
    <row r="494" spans="8:8" x14ac:dyDescent="0.3">
      <c r="H494" s="3"/>
    </row>
    <row r="495" spans="8:8" x14ac:dyDescent="0.3">
      <c r="H495" s="3"/>
    </row>
    <row r="496" spans="8:8" x14ac:dyDescent="0.3">
      <c r="H496" s="3"/>
    </row>
    <row r="497" spans="5:10" x14ac:dyDescent="0.3">
      <c r="H497" s="3"/>
    </row>
    <row r="498" spans="5:10" x14ac:dyDescent="0.3">
      <c r="H498" s="3"/>
    </row>
    <row r="499" spans="5:10" x14ac:dyDescent="0.3">
      <c r="H499" s="3"/>
    </row>
    <row r="500" spans="5:10" x14ac:dyDescent="0.3">
      <c r="H500" s="3"/>
    </row>
    <row r="501" spans="5:10" x14ac:dyDescent="0.3">
      <c r="H501" s="3"/>
    </row>
    <row r="502" spans="5:10" x14ac:dyDescent="0.3">
      <c r="E502" t="s">
        <v>270</v>
      </c>
      <c r="G502" s="8"/>
    </row>
    <row r="503" spans="5:10" x14ac:dyDescent="0.3">
      <c r="G503" s="8"/>
    </row>
    <row r="504" spans="5:10" x14ac:dyDescent="0.3">
      <c r="E504" t="s">
        <v>267</v>
      </c>
      <c r="F504" t="s">
        <v>268</v>
      </c>
      <c r="G504" t="s">
        <v>266</v>
      </c>
      <c r="H504" t="s">
        <v>271</v>
      </c>
      <c r="I504" t="s">
        <v>272</v>
      </c>
      <c r="J504" t="s">
        <v>294</v>
      </c>
    </row>
    <row r="505" spans="5:10" x14ac:dyDescent="0.3">
      <c r="G505" t="s">
        <v>273</v>
      </c>
      <c r="H505" s="3">
        <v>5.506849315068493</v>
      </c>
      <c r="I505">
        <v>1</v>
      </c>
    </row>
    <row r="506" spans="5:10" x14ac:dyDescent="0.3">
      <c r="E506" t="s">
        <v>11</v>
      </c>
      <c r="F506" t="s">
        <v>45</v>
      </c>
      <c r="G506" t="s">
        <v>184</v>
      </c>
      <c r="H506">
        <v>22</v>
      </c>
      <c r="I506">
        <v>2</v>
      </c>
      <c r="J506">
        <v>2.9709751418171852</v>
      </c>
    </row>
    <row r="507" spans="5:10" x14ac:dyDescent="0.3">
      <c r="E507" t="s">
        <v>17</v>
      </c>
      <c r="F507" t="s">
        <v>33</v>
      </c>
      <c r="G507" t="s">
        <v>172</v>
      </c>
      <c r="H507">
        <v>24</v>
      </c>
      <c r="I507">
        <v>1</v>
      </c>
      <c r="J507">
        <v>3.346672497521189</v>
      </c>
    </row>
    <row r="508" spans="5:10" x14ac:dyDescent="0.3">
      <c r="E508" t="s">
        <v>17</v>
      </c>
      <c r="F508" t="s">
        <v>97</v>
      </c>
      <c r="G508" t="s">
        <v>199</v>
      </c>
      <c r="H508">
        <v>22</v>
      </c>
      <c r="I508">
        <v>1</v>
      </c>
      <c r="J508">
        <v>2.9709751418171852</v>
      </c>
    </row>
    <row r="509" spans="5:10" x14ac:dyDescent="0.3">
      <c r="G509" s="8"/>
    </row>
    <row r="510" spans="5:10" x14ac:dyDescent="0.3">
      <c r="G510" s="8"/>
    </row>
    <row r="511" spans="5:10" x14ac:dyDescent="0.3">
      <c r="G511" s="8"/>
    </row>
    <row r="512" spans="5:10" x14ac:dyDescent="0.3">
      <c r="G512" s="8"/>
    </row>
    <row r="513" spans="8:8" x14ac:dyDescent="0.3">
      <c r="H513" s="3"/>
    </row>
    <row r="514" spans="8:8" x14ac:dyDescent="0.3">
      <c r="H514" s="3"/>
    </row>
    <row r="515" spans="8:8" x14ac:dyDescent="0.3">
      <c r="H515" s="3"/>
    </row>
    <row r="516" spans="8:8" x14ac:dyDescent="0.3">
      <c r="H516" s="3"/>
    </row>
    <row r="517" spans="8:8" x14ac:dyDescent="0.3">
      <c r="H517" s="3"/>
    </row>
    <row r="518" spans="8:8" x14ac:dyDescent="0.3">
      <c r="H518" s="3"/>
    </row>
    <row r="519" spans="8:8" x14ac:dyDescent="0.3">
      <c r="H519" s="3"/>
    </row>
    <row r="520" spans="8:8" x14ac:dyDescent="0.3">
      <c r="H520" s="3"/>
    </row>
    <row r="521" spans="8:8" x14ac:dyDescent="0.3">
      <c r="H521" s="3"/>
    </row>
    <row r="522" spans="8:8" x14ac:dyDescent="0.3">
      <c r="H522" s="3"/>
    </row>
    <row r="523" spans="8:8" x14ac:dyDescent="0.3">
      <c r="H523" s="3"/>
    </row>
    <row r="524" spans="8:8" x14ac:dyDescent="0.3">
      <c r="H524" s="3"/>
    </row>
    <row r="525" spans="8:8" x14ac:dyDescent="0.3">
      <c r="H525" s="3"/>
    </row>
    <row r="526" spans="8:8" x14ac:dyDescent="0.3">
      <c r="H526" s="3"/>
    </row>
    <row r="527" spans="8:8" x14ac:dyDescent="0.3">
      <c r="H527" s="3"/>
    </row>
    <row r="528" spans="8:8" x14ac:dyDescent="0.3">
      <c r="H528" s="3"/>
    </row>
    <row r="529" spans="5:9" x14ac:dyDescent="0.3">
      <c r="H529" s="3"/>
    </row>
    <row r="530" spans="5:9" x14ac:dyDescent="0.3">
      <c r="H530" s="3"/>
    </row>
    <row r="531" spans="5:9" x14ac:dyDescent="0.3">
      <c r="H531" s="3"/>
    </row>
    <row r="532" spans="5:9" x14ac:dyDescent="0.3">
      <c r="H532" s="3"/>
    </row>
    <row r="533" spans="5:9" x14ac:dyDescent="0.3">
      <c r="H533" s="3"/>
    </row>
    <row r="534" spans="5:9" x14ac:dyDescent="0.3">
      <c r="H534" s="3"/>
    </row>
    <row r="535" spans="5:9" x14ac:dyDescent="0.3">
      <c r="H535" s="3"/>
    </row>
    <row r="536" spans="5:9" x14ac:dyDescent="0.3">
      <c r="H536" s="3"/>
    </row>
    <row r="537" spans="5:9" x14ac:dyDescent="0.3">
      <c r="H537" s="3"/>
    </row>
    <row r="538" spans="5:9" x14ac:dyDescent="0.3">
      <c r="H538" s="3"/>
    </row>
    <row r="540" spans="5:9" x14ac:dyDescent="0.3">
      <c r="E540" s="6" t="s">
        <v>0</v>
      </c>
      <c r="F540" t="s">
        <v>154</v>
      </c>
    </row>
    <row r="542" spans="5:9" x14ac:dyDescent="0.3">
      <c r="E542" s="6" t="s">
        <v>124</v>
      </c>
      <c r="F542" s="6" t="s">
        <v>128</v>
      </c>
    </row>
    <row r="543" spans="5:9" x14ac:dyDescent="0.3">
      <c r="E543" s="6" t="s">
        <v>125</v>
      </c>
      <c r="F543" t="s">
        <v>133</v>
      </c>
      <c r="G543" t="s">
        <v>134</v>
      </c>
      <c r="H543" t="s">
        <v>135</v>
      </c>
      <c r="I543" t="s">
        <v>126</v>
      </c>
    </row>
    <row r="544" spans="5:9" x14ac:dyDescent="0.3">
      <c r="E544" s="7" t="s">
        <v>217</v>
      </c>
      <c r="F544">
        <v>42486</v>
      </c>
      <c r="H544">
        <v>55259</v>
      </c>
      <c r="I544">
        <v>97745</v>
      </c>
    </row>
    <row r="545" spans="5:9" x14ac:dyDescent="0.3">
      <c r="E545" s="7" t="s">
        <v>224</v>
      </c>
      <c r="F545">
        <v>49426</v>
      </c>
      <c r="G545">
        <v>4551</v>
      </c>
      <c r="H545">
        <v>95159</v>
      </c>
      <c r="I545">
        <v>149136</v>
      </c>
    </row>
    <row r="546" spans="5:9" x14ac:dyDescent="0.3">
      <c r="E546" s="7" t="s">
        <v>196</v>
      </c>
      <c r="F546">
        <v>43770</v>
      </c>
      <c r="G546">
        <v>4921</v>
      </c>
      <c r="H546">
        <v>66604</v>
      </c>
      <c r="I546">
        <v>115295</v>
      </c>
    </row>
    <row r="547" spans="5:9" x14ac:dyDescent="0.3">
      <c r="E547" s="7" t="s">
        <v>194</v>
      </c>
      <c r="F547">
        <v>81783</v>
      </c>
      <c r="G547">
        <v>8280</v>
      </c>
      <c r="H547">
        <v>107487</v>
      </c>
      <c r="I547">
        <v>197550</v>
      </c>
    </row>
    <row r="548" spans="5:9" x14ac:dyDescent="0.3">
      <c r="E548" s="7" t="s">
        <v>167</v>
      </c>
      <c r="F548">
        <v>88124</v>
      </c>
      <c r="G548">
        <v>16882</v>
      </c>
      <c r="H548">
        <v>109604</v>
      </c>
      <c r="I548">
        <v>214610</v>
      </c>
    </row>
    <row r="549" spans="5:9" x14ac:dyDescent="0.3">
      <c r="E549" s="7" t="s">
        <v>199</v>
      </c>
      <c r="F549">
        <v>5899</v>
      </c>
      <c r="G549">
        <v>18253</v>
      </c>
      <c r="H549">
        <v>145474</v>
      </c>
      <c r="I549">
        <v>169626</v>
      </c>
    </row>
    <row r="550" spans="5:9" x14ac:dyDescent="0.3">
      <c r="E550" s="7" t="s">
        <v>172</v>
      </c>
      <c r="F550">
        <v>7943</v>
      </c>
      <c r="G550">
        <v>19128</v>
      </c>
      <c r="H550">
        <v>175421</v>
      </c>
      <c r="I550">
        <v>202492</v>
      </c>
    </row>
    <row r="551" spans="5:9" x14ac:dyDescent="0.3">
      <c r="E551" s="7" t="s">
        <v>259</v>
      </c>
      <c r="G551">
        <v>21511</v>
      </c>
      <c r="H551">
        <v>12317</v>
      </c>
      <c r="I551">
        <v>33828</v>
      </c>
    </row>
    <row r="552" spans="5:9" x14ac:dyDescent="0.3">
      <c r="E552" s="7" t="s">
        <v>182</v>
      </c>
      <c r="F552">
        <v>12637</v>
      </c>
      <c r="G552">
        <v>40003</v>
      </c>
      <c r="H552">
        <v>96661</v>
      </c>
      <c r="I552">
        <v>149301</v>
      </c>
    </row>
    <row r="553" spans="5:9" x14ac:dyDescent="0.3">
      <c r="E553" s="7" t="s">
        <v>255</v>
      </c>
      <c r="G553">
        <v>45024</v>
      </c>
      <c r="H553">
        <v>37427</v>
      </c>
      <c r="I553">
        <v>82451</v>
      </c>
    </row>
    <row r="554" spans="5:9" x14ac:dyDescent="0.3">
      <c r="E554" s="7" t="s">
        <v>216</v>
      </c>
      <c r="G554">
        <v>49194</v>
      </c>
      <c r="H554">
        <v>47944</v>
      </c>
      <c r="I554">
        <v>97138</v>
      </c>
    </row>
    <row r="555" spans="5:9" x14ac:dyDescent="0.3">
      <c r="E555" s="7" t="s">
        <v>239</v>
      </c>
      <c r="F555">
        <v>22874</v>
      </c>
      <c r="G555">
        <v>52087</v>
      </c>
      <c r="H555">
        <v>55824</v>
      </c>
      <c r="I555">
        <v>130785</v>
      </c>
    </row>
    <row r="556" spans="5:9" x14ac:dyDescent="0.3">
      <c r="E556" s="7" t="s">
        <v>258</v>
      </c>
      <c r="F556">
        <v>4531</v>
      </c>
      <c r="G556">
        <v>53285</v>
      </c>
      <c r="H556">
        <v>5474</v>
      </c>
      <c r="I556">
        <v>63290</v>
      </c>
    </row>
    <row r="557" spans="5:9" x14ac:dyDescent="0.3">
      <c r="E557" s="7" t="s">
        <v>252</v>
      </c>
      <c r="G557">
        <v>53608</v>
      </c>
      <c r="I557">
        <v>53608</v>
      </c>
    </row>
    <row r="558" spans="5:9" x14ac:dyDescent="0.3">
      <c r="E558" s="7" t="s">
        <v>249</v>
      </c>
      <c r="G558">
        <v>57380</v>
      </c>
      <c r="H558">
        <v>53694</v>
      </c>
      <c r="I558">
        <v>111074</v>
      </c>
    </row>
    <row r="559" spans="5:9" x14ac:dyDescent="0.3">
      <c r="E559" s="7" t="s">
        <v>257</v>
      </c>
      <c r="G559">
        <v>58590</v>
      </c>
      <c r="H559">
        <v>10496</v>
      </c>
      <c r="I559">
        <v>69086</v>
      </c>
    </row>
    <row r="560" spans="5:9" x14ac:dyDescent="0.3">
      <c r="E560" s="7" t="s">
        <v>232</v>
      </c>
      <c r="G560">
        <v>60170</v>
      </c>
      <c r="H560">
        <v>47093</v>
      </c>
      <c r="I560">
        <v>107263</v>
      </c>
    </row>
    <row r="561" spans="5:9" x14ac:dyDescent="0.3">
      <c r="E561" s="7" t="s">
        <v>198</v>
      </c>
      <c r="G561">
        <v>61438</v>
      </c>
      <c r="H561">
        <v>65220</v>
      </c>
      <c r="I561">
        <v>126658</v>
      </c>
    </row>
    <row r="562" spans="5:9" x14ac:dyDescent="0.3">
      <c r="E562" s="7" t="s">
        <v>256</v>
      </c>
      <c r="G562">
        <v>62017</v>
      </c>
      <c r="H562">
        <v>8913</v>
      </c>
      <c r="I562">
        <v>70930</v>
      </c>
    </row>
    <row r="563" spans="5:9" x14ac:dyDescent="0.3">
      <c r="E563" s="7" t="s">
        <v>209</v>
      </c>
      <c r="G563">
        <v>63688</v>
      </c>
      <c r="H563">
        <v>113373</v>
      </c>
      <c r="I563">
        <v>177061</v>
      </c>
    </row>
    <row r="564" spans="5:9" x14ac:dyDescent="0.3">
      <c r="E564" s="7" t="s">
        <v>251</v>
      </c>
      <c r="G564">
        <v>64751</v>
      </c>
      <c r="H564">
        <v>39155</v>
      </c>
      <c r="I564">
        <v>103906</v>
      </c>
    </row>
    <row r="565" spans="5:9" x14ac:dyDescent="0.3">
      <c r="E565" s="7" t="s">
        <v>247</v>
      </c>
      <c r="F565">
        <v>24249</v>
      </c>
      <c r="G565">
        <v>67541</v>
      </c>
      <c r="H565">
        <v>26433</v>
      </c>
      <c r="I565">
        <v>118223</v>
      </c>
    </row>
    <row r="566" spans="5:9" x14ac:dyDescent="0.3">
      <c r="E566" s="7" t="s">
        <v>246</v>
      </c>
      <c r="F566">
        <v>9694</v>
      </c>
      <c r="G566">
        <v>69565</v>
      </c>
      <c r="H566">
        <v>40670</v>
      </c>
      <c r="I566">
        <v>119929</v>
      </c>
    </row>
    <row r="567" spans="5:9" x14ac:dyDescent="0.3">
      <c r="E567" s="7" t="s">
        <v>179</v>
      </c>
      <c r="F567">
        <v>5626</v>
      </c>
      <c r="G567">
        <v>74928</v>
      </c>
      <c r="H567">
        <v>9501</v>
      </c>
      <c r="I567">
        <v>90055</v>
      </c>
    </row>
    <row r="568" spans="5:9" x14ac:dyDescent="0.3">
      <c r="E568" s="7" t="s">
        <v>235</v>
      </c>
      <c r="G568">
        <v>75614</v>
      </c>
      <c r="I568">
        <v>75614</v>
      </c>
    </row>
    <row r="569" spans="5:9" x14ac:dyDescent="0.3">
      <c r="E569" s="7" t="s">
        <v>250</v>
      </c>
      <c r="F569">
        <v>5395</v>
      </c>
      <c r="G569">
        <v>76776</v>
      </c>
      <c r="H569">
        <v>23847</v>
      </c>
      <c r="I569">
        <v>106018</v>
      </c>
    </row>
    <row r="570" spans="5:9" x14ac:dyDescent="0.3">
      <c r="E570" s="7" t="s">
        <v>233</v>
      </c>
      <c r="F570">
        <v>4488</v>
      </c>
      <c r="G570">
        <v>82578</v>
      </c>
      <c r="H570">
        <v>29577</v>
      </c>
      <c r="I570">
        <v>116643</v>
      </c>
    </row>
    <row r="571" spans="5:9" x14ac:dyDescent="0.3">
      <c r="E571" s="7" t="s">
        <v>253</v>
      </c>
      <c r="G571">
        <v>87034</v>
      </c>
      <c r="H571">
        <v>3725</v>
      </c>
      <c r="I571">
        <v>90759</v>
      </c>
    </row>
    <row r="572" spans="5:9" x14ac:dyDescent="0.3">
      <c r="E572" s="7" t="s">
        <v>228</v>
      </c>
      <c r="G572">
        <v>87330</v>
      </c>
      <c r="H572">
        <v>58670</v>
      </c>
      <c r="I572">
        <v>146000</v>
      </c>
    </row>
    <row r="573" spans="5:9" x14ac:dyDescent="0.3">
      <c r="E573" s="7" t="s">
        <v>205</v>
      </c>
      <c r="G573">
        <v>88525</v>
      </c>
      <c r="I573">
        <v>88525</v>
      </c>
    </row>
    <row r="574" spans="5:9" x14ac:dyDescent="0.3">
      <c r="E574" s="7" t="s">
        <v>177</v>
      </c>
      <c r="G574">
        <v>88879</v>
      </c>
      <c r="H574">
        <v>103992</v>
      </c>
      <c r="I574">
        <v>192871</v>
      </c>
    </row>
    <row r="575" spans="5:9" x14ac:dyDescent="0.3">
      <c r="E575" s="7" t="s">
        <v>248</v>
      </c>
      <c r="G575">
        <v>89419</v>
      </c>
      <c r="H575">
        <v>27773</v>
      </c>
      <c r="I575">
        <v>117192</v>
      </c>
    </row>
    <row r="576" spans="5:9" x14ac:dyDescent="0.3">
      <c r="E576" s="7" t="s">
        <v>254</v>
      </c>
      <c r="G576">
        <v>89922</v>
      </c>
      <c r="I576">
        <v>89922</v>
      </c>
    </row>
    <row r="577" spans="5:9" x14ac:dyDescent="0.3">
      <c r="E577" s="7" t="s">
        <v>242</v>
      </c>
      <c r="F577">
        <v>8177</v>
      </c>
      <c r="G577">
        <v>90784</v>
      </c>
      <c r="H577">
        <v>27947</v>
      </c>
      <c r="I577">
        <v>126908</v>
      </c>
    </row>
    <row r="578" spans="5:9" x14ac:dyDescent="0.3">
      <c r="E578" s="7" t="s">
        <v>244</v>
      </c>
      <c r="G578">
        <v>93690</v>
      </c>
      <c r="H578">
        <v>11610</v>
      </c>
      <c r="I578">
        <v>105300</v>
      </c>
    </row>
    <row r="579" spans="5:9" x14ac:dyDescent="0.3">
      <c r="E579" s="7" t="s">
        <v>229</v>
      </c>
      <c r="F579">
        <v>9452</v>
      </c>
      <c r="G579">
        <v>95351</v>
      </c>
      <c r="H579">
        <v>36205</v>
      </c>
      <c r="I579">
        <v>141008</v>
      </c>
    </row>
    <row r="580" spans="5:9" x14ac:dyDescent="0.3">
      <c r="E580" s="7" t="s">
        <v>184</v>
      </c>
      <c r="F580">
        <v>20058</v>
      </c>
      <c r="G580">
        <v>95585</v>
      </c>
      <c r="H580">
        <v>253852</v>
      </c>
      <c r="I580">
        <v>369495</v>
      </c>
    </row>
    <row r="581" spans="5:9" x14ac:dyDescent="0.3">
      <c r="E581" s="7" t="s">
        <v>238</v>
      </c>
      <c r="G581">
        <v>95835</v>
      </c>
      <c r="I581">
        <v>95835</v>
      </c>
    </row>
    <row r="582" spans="5:9" x14ac:dyDescent="0.3">
      <c r="E582" s="7" t="s">
        <v>204</v>
      </c>
      <c r="G582">
        <v>98084</v>
      </c>
      <c r="H582">
        <v>61732</v>
      </c>
      <c r="I582">
        <v>159816</v>
      </c>
    </row>
    <row r="583" spans="5:9" x14ac:dyDescent="0.3">
      <c r="E583" s="7" t="s">
        <v>188</v>
      </c>
      <c r="G583">
        <v>98690</v>
      </c>
      <c r="H583">
        <v>37322</v>
      </c>
      <c r="I583">
        <v>136012</v>
      </c>
    </row>
    <row r="584" spans="5:9" x14ac:dyDescent="0.3">
      <c r="E584" s="7" t="s">
        <v>165</v>
      </c>
      <c r="F584">
        <v>8032</v>
      </c>
      <c r="G584">
        <v>98949</v>
      </c>
      <c r="H584">
        <v>31889</v>
      </c>
      <c r="I584">
        <v>138870</v>
      </c>
    </row>
    <row r="585" spans="5:9" x14ac:dyDescent="0.3">
      <c r="E585" s="7" t="s">
        <v>186</v>
      </c>
      <c r="G585">
        <v>100266</v>
      </c>
      <c r="H585">
        <v>29272</v>
      </c>
      <c r="I585">
        <v>129538</v>
      </c>
    </row>
    <row r="586" spans="5:9" x14ac:dyDescent="0.3">
      <c r="E586" s="7" t="s">
        <v>183</v>
      </c>
      <c r="F586">
        <v>14910</v>
      </c>
      <c r="G586">
        <v>100902</v>
      </c>
      <c r="H586">
        <v>121967</v>
      </c>
      <c r="I586">
        <v>237779</v>
      </c>
    </row>
    <row r="587" spans="5:9" x14ac:dyDescent="0.3">
      <c r="E587" s="7" t="s">
        <v>234</v>
      </c>
      <c r="G587">
        <v>101898</v>
      </c>
      <c r="H587">
        <v>21247</v>
      </c>
      <c r="I587">
        <v>123145</v>
      </c>
    </row>
    <row r="588" spans="5:9" x14ac:dyDescent="0.3">
      <c r="E588" s="7" t="s">
        <v>230</v>
      </c>
      <c r="F588">
        <v>7287</v>
      </c>
      <c r="G588">
        <v>103974</v>
      </c>
      <c r="H588">
        <v>29349</v>
      </c>
      <c r="I588">
        <v>140610</v>
      </c>
    </row>
    <row r="589" spans="5:9" x14ac:dyDescent="0.3">
      <c r="E589" s="7" t="s">
        <v>171</v>
      </c>
      <c r="F589">
        <v>43067</v>
      </c>
      <c r="G589">
        <v>104079</v>
      </c>
      <c r="H589">
        <v>62438</v>
      </c>
      <c r="I589">
        <v>209584</v>
      </c>
    </row>
    <row r="590" spans="5:9" x14ac:dyDescent="0.3">
      <c r="E590" s="7" t="s">
        <v>240</v>
      </c>
      <c r="F590">
        <v>8996</v>
      </c>
      <c r="G590">
        <v>105936</v>
      </c>
      <c r="H590">
        <v>14123</v>
      </c>
      <c r="I590">
        <v>129055</v>
      </c>
    </row>
    <row r="591" spans="5:9" x14ac:dyDescent="0.3">
      <c r="E591" s="7" t="s">
        <v>245</v>
      </c>
      <c r="G591">
        <v>108439</v>
      </c>
      <c r="H591">
        <v>13418</v>
      </c>
      <c r="I591">
        <v>121857</v>
      </c>
    </row>
    <row r="592" spans="5:9" x14ac:dyDescent="0.3">
      <c r="E592" s="7" t="s">
        <v>243</v>
      </c>
      <c r="G592">
        <v>112207</v>
      </c>
      <c r="H592">
        <v>13404</v>
      </c>
      <c r="I592">
        <v>125611</v>
      </c>
    </row>
    <row r="593" spans="5:9" x14ac:dyDescent="0.3">
      <c r="E593" s="7" t="s">
        <v>161</v>
      </c>
      <c r="G593">
        <v>115535</v>
      </c>
      <c r="I593">
        <v>115535</v>
      </c>
    </row>
    <row r="594" spans="5:9" x14ac:dyDescent="0.3">
      <c r="E594" s="7" t="s">
        <v>193</v>
      </c>
      <c r="F594">
        <v>19912</v>
      </c>
      <c r="G594">
        <v>115654</v>
      </c>
      <c r="H594">
        <v>15408</v>
      </c>
      <c r="I594">
        <v>150974</v>
      </c>
    </row>
    <row r="595" spans="5:9" x14ac:dyDescent="0.3">
      <c r="E595" s="7" t="s">
        <v>210</v>
      </c>
      <c r="G595">
        <v>117243</v>
      </c>
      <c r="H595">
        <v>7550</v>
      </c>
      <c r="I595">
        <v>124793</v>
      </c>
    </row>
    <row r="596" spans="5:9" x14ac:dyDescent="0.3">
      <c r="E596" s="7" t="s">
        <v>207</v>
      </c>
      <c r="F596">
        <v>15008</v>
      </c>
      <c r="G596">
        <v>117374</v>
      </c>
      <c r="H596">
        <v>45974</v>
      </c>
      <c r="I596">
        <v>178356</v>
      </c>
    </row>
    <row r="597" spans="5:9" x14ac:dyDescent="0.3">
      <c r="E597" s="7" t="s">
        <v>236</v>
      </c>
      <c r="G597">
        <v>118312</v>
      </c>
      <c r="H597">
        <v>15469</v>
      </c>
      <c r="I597">
        <v>133781</v>
      </c>
    </row>
    <row r="598" spans="5:9" x14ac:dyDescent="0.3">
      <c r="E598" s="7" t="s">
        <v>219</v>
      </c>
      <c r="G598">
        <v>118594</v>
      </c>
      <c r="H598">
        <v>25984</v>
      </c>
      <c r="I598">
        <v>144578</v>
      </c>
    </row>
    <row r="599" spans="5:9" x14ac:dyDescent="0.3">
      <c r="E599" s="7" t="s">
        <v>175</v>
      </c>
      <c r="G599">
        <v>118796</v>
      </c>
      <c r="I599">
        <v>118796</v>
      </c>
    </row>
    <row r="600" spans="5:9" x14ac:dyDescent="0.3">
      <c r="E600" s="7" t="s">
        <v>166</v>
      </c>
      <c r="G600">
        <v>123170</v>
      </c>
      <c r="H600">
        <v>29002</v>
      </c>
      <c r="I600">
        <v>152172</v>
      </c>
    </row>
    <row r="601" spans="5:9" x14ac:dyDescent="0.3">
      <c r="E601" s="7" t="s">
        <v>241</v>
      </c>
      <c r="G601">
        <v>126952</v>
      </c>
      <c r="I601">
        <v>126952</v>
      </c>
    </row>
    <row r="602" spans="5:9" x14ac:dyDescent="0.3">
      <c r="E602" s="7" t="s">
        <v>237</v>
      </c>
      <c r="G602">
        <v>127298</v>
      </c>
      <c r="H602">
        <v>4741</v>
      </c>
      <c r="I602">
        <v>132039</v>
      </c>
    </row>
    <row r="603" spans="5:9" x14ac:dyDescent="0.3">
      <c r="E603" s="7" t="s">
        <v>215</v>
      </c>
      <c r="G603">
        <v>128538</v>
      </c>
      <c r="I603">
        <v>128538</v>
      </c>
    </row>
    <row r="604" spans="5:9" x14ac:dyDescent="0.3">
      <c r="E604" s="7" t="s">
        <v>227</v>
      </c>
      <c r="G604">
        <v>129387</v>
      </c>
      <c r="H604">
        <v>11409</v>
      </c>
      <c r="I604">
        <v>140796</v>
      </c>
    </row>
    <row r="605" spans="5:9" x14ac:dyDescent="0.3">
      <c r="E605" s="7" t="s">
        <v>226</v>
      </c>
      <c r="G605">
        <v>129781</v>
      </c>
      <c r="H605">
        <v>16988</v>
      </c>
      <c r="I605">
        <v>146769</v>
      </c>
    </row>
    <row r="606" spans="5:9" x14ac:dyDescent="0.3">
      <c r="E606" s="7" t="s">
        <v>200</v>
      </c>
      <c r="F606">
        <v>18478</v>
      </c>
      <c r="G606">
        <v>131232</v>
      </c>
      <c r="H606">
        <v>42577</v>
      </c>
      <c r="I606">
        <v>192287</v>
      </c>
    </row>
    <row r="607" spans="5:9" x14ac:dyDescent="0.3">
      <c r="E607" s="7" t="s">
        <v>169</v>
      </c>
      <c r="G607">
        <v>136547</v>
      </c>
      <c r="I607">
        <v>136547</v>
      </c>
    </row>
    <row r="608" spans="5:9" x14ac:dyDescent="0.3">
      <c r="E608" s="7" t="s">
        <v>211</v>
      </c>
      <c r="F608">
        <v>6293</v>
      </c>
      <c r="G608">
        <v>136550</v>
      </c>
      <c r="H608">
        <v>19399</v>
      </c>
      <c r="I608">
        <v>162242</v>
      </c>
    </row>
    <row r="609" spans="5:9" x14ac:dyDescent="0.3">
      <c r="E609" s="7" t="s">
        <v>225</v>
      </c>
      <c r="G609">
        <v>136973</v>
      </c>
      <c r="H609">
        <v>10500</v>
      </c>
      <c r="I609">
        <v>147473</v>
      </c>
    </row>
    <row r="610" spans="5:9" x14ac:dyDescent="0.3">
      <c r="E610" s="7" t="s">
        <v>181</v>
      </c>
      <c r="G610">
        <v>137109</v>
      </c>
      <c r="H610">
        <v>6738</v>
      </c>
      <c r="I610">
        <v>143847</v>
      </c>
    </row>
    <row r="611" spans="5:9" x14ac:dyDescent="0.3">
      <c r="E611" s="7" t="s">
        <v>231</v>
      </c>
      <c r="G611">
        <v>140062</v>
      </c>
      <c r="I611">
        <v>140062</v>
      </c>
    </row>
    <row r="612" spans="5:9" x14ac:dyDescent="0.3">
      <c r="E612" s="7" t="s">
        <v>164</v>
      </c>
      <c r="G612">
        <v>141590</v>
      </c>
      <c r="H612">
        <v>15180</v>
      </c>
      <c r="I612">
        <v>156770</v>
      </c>
    </row>
    <row r="613" spans="5:9" x14ac:dyDescent="0.3">
      <c r="E613" s="7" t="s">
        <v>192</v>
      </c>
      <c r="F613">
        <v>7857</v>
      </c>
      <c r="G613">
        <v>145696</v>
      </c>
      <c r="H613">
        <v>4865</v>
      </c>
      <c r="I613">
        <v>158418</v>
      </c>
    </row>
    <row r="614" spans="5:9" x14ac:dyDescent="0.3">
      <c r="E614" s="7" t="s">
        <v>163</v>
      </c>
      <c r="G614">
        <v>146645</v>
      </c>
      <c r="H614">
        <v>18075</v>
      </c>
      <c r="I614">
        <v>164720</v>
      </c>
    </row>
    <row r="615" spans="5:9" x14ac:dyDescent="0.3">
      <c r="E615" s="7" t="s">
        <v>174</v>
      </c>
      <c r="F615">
        <v>14904</v>
      </c>
      <c r="G615">
        <v>151978</v>
      </c>
      <c r="H615">
        <v>41161</v>
      </c>
      <c r="I615">
        <v>208043</v>
      </c>
    </row>
    <row r="616" spans="5:9" x14ac:dyDescent="0.3">
      <c r="E616" s="7" t="s">
        <v>187</v>
      </c>
      <c r="G616">
        <v>152149</v>
      </c>
      <c r="H616">
        <v>6286</v>
      </c>
      <c r="I616">
        <v>158435</v>
      </c>
    </row>
    <row r="617" spans="5:9" x14ac:dyDescent="0.3">
      <c r="E617" s="7" t="s">
        <v>220</v>
      </c>
      <c r="G617">
        <v>152786</v>
      </c>
      <c r="H617">
        <v>4721</v>
      </c>
      <c r="I617">
        <v>157507</v>
      </c>
    </row>
    <row r="618" spans="5:9" x14ac:dyDescent="0.3">
      <c r="E618" s="7" t="s">
        <v>223</v>
      </c>
      <c r="G618">
        <v>153407</v>
      </c>
      <c r="I618">
        <v>153407</v>
      </c>
    </row>
    <row r="619" spans="5:9" x14ac:dyDescent="0.3">
      <c r="E619" s="7" t="s">
        <v>222</v>
      </c>
      <c r="G619">
        <v>153609</v>
      </c>
      <c r="I619">
        <v>153609</v>
      </c>
    </row>
    <row r="620" spans="5:9" x14ac:dyDescent="0.3">
      <c r="E620" s="7" t="s">
        <v>176</v>
      </c>
      <c r="F620">
        <v>7236</v>
      </c>
      <c r="G620">
        <v>153764</v>
      </c>
      <c r="H620">
        <v>72001</v>
      </c>
      <c r="I620">
        <v>233001</v>
      </c>
    </row>
    <row r="621" spans="5:9" x14ac:dyDescent="0.3">
      <c r="E621" s="7" t="s">
        <v>201</v>
      </c>
      <c r="G621">
        <v>155894</v>
      </c>
      <c r="H621">
        <v>32468</v>
      </c>
      <c r="I621">
        <v>188362</v>
      </c>
    </row>
    <row r="622" spans="5:9" x14ac:dyDescent="0.3">
      <c r="E622" s="7" t="s">
        <v>185</v>
      </c>
      <c r="G622">
        <v>156310</v>
      </c>
      <c r="H622">
        <v>6416</v>
      </c>
      <c r="I622">
        <v>162726</v>
      </c>
    </row>
    <row r="623" spans="5:9" x14ac:dyDescent="0.3">
      <c r="E623" s="7" t="s">
        <v>202</v>
      </c>
      <c r="G623">
        <v>156354</v>
      </c>
      <c r="H623">
        <v>31255</v>
      </c>
      <c r="I623">
        <v>187609</v>
      </c>
    </row>
    <row r="624" spans="5:9" x14ac:dyDescent="0.3">
      <c r="E624" s="7" t="s">
        <v>221</v>
      </c>
      <c r="G624">
        <v>156949</v>
      </c>
      <c r="I624">
        <v>156949</v>
      </c>
    </row>
    <row r="625" spans="5:9" x14ac:dyDescent="0.3">
      <c r="E625" s="7" t="s">
        <v>218</v>
      </c>
      <c r="G625">
        <v>159491</v>
      </c>
      <c r="I625">
        <v>159491</v>
      </c>
    </row>
    <row r="626" spans="5:9" x14ac:dyDescent="0.3">
      <c r="E626" s="7" t="s">
        <v>170</v>
      </c>
      <c r="G626">
        <v>161050</v>
      </c>
      <c r="I626">
        <v>161050</v>
      </c>
    </row>
    <row r="627" spans="5:9" x14ac:dyDescent="0.3">
      <c r="E627" s="7" t="s">
        <v>206</v>
      </c>
      <c r="G627">
        <v>163475</v>
      </c>
      <c r="H627">
        <v>15438</v>
      </c>
      <c r="I627">
        <v>178913</v>
      </c>
    </row>
    <row r="628" spans="5:9" x14ac:dyDescent="0.3">
      <c r="E628" s="7" t="s">
        <v>173</v>
      </c>
      <c r="F628">
        <v>21307</v>
      </c>
      <c r="G628">
        <v>163617</v>
      </c>
      <c r="H628">
        <v>33660</v>
      </c>
      <c r="I628">
        <v>218584</v>
      </c>
    </row>
    <row r="629" spans="5:9" x14ac:dyDescent="0.3">
      <c r="E629" s="7" t="s">
        <v>178</v>
      </c>
      <c r="G629">
        <v>165947</v>
      </c>
      <c r="H629">
        <v>5593</v>
      </c>
      <c r="I629">
        <v>171540</v>
      </c>
    </row>
    <row r="630" spans="5:9" x14ac:dyDescent="0.3">
      <c r="E630" s="7" t="s">
        <v>168</v>
      </c>
      <c r="G630">
        <v>167047</v>
      </c>
      <c r="H630">
        <v>14319</v>
      </c>
      <c r="I630">
        <v>181366</v>
      </c>
    </row>
    <row r="631" spans="5:9" x14ac:dyDescent="0.3">
      <c r="E631" s="7" t="s">
        <v>214</v>
      </c>
      <c r="G631">
        <v>167079</v>
      </c>
      <c r="I631">
        <v>167079</v>
      </c>
    </row>
    <row r="632" spans="5:9" x14ac:dyDescent="0.3">
      <c r="E632" s="7" t="s">
        <v>213</v>
      </c>
      <c r="G632">
        <v>167123</v>
      </c>
      <c r="I632">
        <v>167123</v>
      </c>
    </row>
    <row r="633" spans="5:9" x14ac:dyDescent="0.3">
      <c r="E633" s="7" t="s">
        <v>212</v>
      </c>
      <c r="G633">
        <v>169430</v>
      </c>
      <c r="I633">
        <v>169430</v>
      </c>
    </row>
    <row r="634" spans="5:9" x14ac:dyDescent="0.3">
      <c r="E634" s="7" t="s">
        <v>203</v>
      </c>
      <c r="G634">
        <v>171200</v>
      </c>
      <c r="H634">
        <v>15062</v>
      </c>
      <c r="I634">
        <v>186262</v>
      </c>
    </row>
    <row r="635" spans="5:9" x14ac:dyDescent="0.3">
      <c r="E635" s="7" t="s">
        <v>159</v>
      </c>
      <c r="F635">
        <v>41762</v>
      </c>
      <c r="G635">
        <v>175805</v>
      </c>
      <c r="H635">
        <v>45979</v>
      </c>
      <c r="I635">
        <v>263546</v>
      </c>
    </row>
    <row r="636" spans="5:9" x14ac:dyDescent="0.3">
      <c r="E636" s="7" t="s">
        <v>208</v>
      </c>
      <c r="G636">
        <v>177184</v>
      </c>
      <c r="I636">
        <v>177184</v>
      </c>
    </row>
    <row r="637" spans="5:9" x14ac:dyDescent="0.3">
      <c r="E637" s="7" t="s">
        <v>191</v>
      </c>
      <c r="G637">
        <v>178963</v>
      </c>
      <c r="I637">
        <v>178963</v>
      </c>
    </row>
    <row r="638" spans="5:9" x14ac:dyDescent="0.3">
      <c r="E638" s="7" t="s">
        <v>197</v>
      </c>
      <c r="G638">
        <v>181721</v>
      </c>
      <c r="H638">
        <v>5797</v>
      </c>
      <c r="I638">
        <v>187518</v>
      </c>
    </row>
    <row r="639" spans="5:9" x14ac:dyDescent="0.3">
      <c r="E639" s="7" t="s">
        <v>162</v>
      </c>
      <c r="G639">
        <v>205293</v>
      </c>
      <c r="I639">
        <v>205293</v>
      </c>
    </row>
    <row r="640" spans="5:9" x14ac:dyDescent="0.3">
      <c r="E640" s="7" t="s">
        <v>180</v>
      </c>
      <c r="G640">
        <v>215312</v>
      </c>
      <c r="I640">
        <v>215312</v>
      </c>
    </row>
    <row r="641" spans="5:9" x14ac:dyDescent="0.3">
      <c r="E641" s="7" t="s">
        <v>189</v>
      </c>
      <c r="F641">
        <v>8506</v>
      </c>
      <c r="G641">
        <v>225230</v>
      </c>
      <c r="I641">
        <v>233736</v>
      </c>
    </row>
    <row r="642" spans="5:9" x14ac:dyDescent="0.3">
      <c r="E642" s="7" t="s">
        <v>190</v>
      </c>
      <c r="G642">
        <v>226828</v>
      </c>
      <c r="I642">
        <v>226828</v>
      </c>
    </row>
    <row r="643" spans="5:9" x14ac:dyDescent="0.3">
      <c r="E643" s="7" t="s">
        <v>126</v>
      </c>
      <c r="F643">
        <v>690167</v>
      </c>
      <c r="G643">
        <v>11021574</v>
      </c>
      <c r="H643">
        <v>3058577</v>
      </c>
      <c r="I643">
        <v>14770318</v>
      </c>
    </row>
    <row r="651" spans="5:9" x14ac:dyDescent="0.3">
      <c r="I651" s="26"/>
    </row>
    <row r="652" spans="5:9" x14ac:dyDescent="0.3">
      <c r="G652" s="13"/>
      <c r="H652" s="27"/>
      <c r="I652" s="27"/>
    </row>
    <row r="653" spans="5:9" x14ac:dyDescent="0.3">
      <c r="G653" s="13"/>
      <c r="H653" s="27"/>
      <c r="I653" s="27"/>
    </row>
    <row r="654" spans="5:9" x14ac:dyDescent="0.3">
      <c r="G654" s="13"/>
      <c r="H654" s="27"/>
      <c r="I654" s="27"/>
    </row>
    <row r="655" spans="5:9" x14ac:dyDescent="0.3">
      <c r="G655" s="13"/>
      <c r="H655" s="27"/>
      <c r="I655" s="27"/>
    </row>
    <row r="668" spans="1:8" ht="14.4" customHeight="1" x14ac:dyDescent="0.3">
      <c r="A668" s="29"/>
      <c r="B668" s="29"/>
      <c r="C668" s="29"/>
      <c r="D668" s="29"/>
      <c r="E668" s="29"/>
      <c r="F668" s="29"/>
      <c r="G668" s="29"/>
      <c r="H668" s="29"/>
    </row>
    <row r="669" spans="1:8" ht="14.4" customHeight="1" x14ac:dyDescent="0.3">
      <c r="A669" s="29"/>
      <c r="B669" s="29"/>
      <c r="C669" s="29"/>
      <c r="D669" s="29"/>
      <c r="E669" s="29"/>
      <c r="F669" s="29"/>
      <c r="G669" s="29"/>
      <c r="H669" s="29"/>
    </row>
    <row r="670" spans="1:8" ht="14.4" customHeight="1" x14ac:dyDescent="0.3">
      <c r="A670" s="29"/>
      <c r="B670" s="29"/>
      <c r="C670" s="29"/>
      <c r="D670" s="29"/>
      <c r="E670" s="29"/>
      <c r="F670" s="29"/>
      <c r="G670" s="29"/>
      <c r="H670" s="29"/>
    </row>
    <row r="672" spans="1:8" x14ac:dyDescent="0.3">
      <c r="C672"/>
    </row>
    <row r="674" spans="3:4" x14ac:dyDescent="0.3">
      <c r="C674"/>
    </row>
    <row r="675" spans="3:4" x14ac:dyDescent="0.3">
      <c r="C675"/>
      <c r="D675" s="3"/>
    </row>
    <row r="676" spans="3:4" x14ac:dyDescent="0.3">
      <c r="C676"/>
      <c r="D676" s="3"/>
    </row>
    <row r="677" spans="3:4" x14ac:dyDescent="0.3">
      <c r="C677"/>
      <c r="D677" s="3"/>
    </row>
    <row r="678" spans="3:4" x14ac:dyDescent="0.3">
      <c r="C678"/>
      <c r="D678" s="3"/>
    </row>
    <row r="679" spans="3:4" x14ac:dyDescent="0.3">
      <c r="C679"/>
      <c r="D679" s="3"/>
    </row>
    <row r="699" spans="3:4" x14ac:dyDescent="0.3">
      <c r="C699"/>
    </row>
    <row r="700" spans="3:4" x14ac:dyDescent="0.3">
      <c r="C700"/>
      <c r="D700" s="21"/>
    </row>
    <row r="701" spans="3:4" x14ac:dyDescent="0.3">
      <c r="C701"/>
      <c r="D701" s="21"/>
    </row>
    <row r="702" spans="3:4" x14ac:dyDescent="0.3">
      <c r="C702"/>
      <c r="D702" s="21"/>
    </row>
    <row r="703" spans="3:4" x14ac:dyDescent="0.3">
      <c r="C703"/>
      <c r="D703" s="21"/>
    </row>
    <row r="704" spans="3:4" x14ac:dyDescent="0.3">
      <c r="C704"/>
      <c r="D704" s="21"/>
    </row>
    <row r="705" spans="3:4" x14ac:dyDescent="0.3">
      <c r="C705"/>
      <c r="D705" s="21"/>
    </row>
    <row r="728" spans="3:12" x14ac:dyDescent="0.3">
      <c r="C728"/>
    </row>
    <row r="729" spans="3:12" ht="16.2" customHeight="1" x14ac:dyDescent="0.3">
      <c r="C729"/>
      <c r="L729" s="22"/>
    </row>
    <row r="730" spans="3:12" x14ac:dyDescent="0.3">
      <c r="C730"/>
    </row>
    <row r="731" spans="3:12" x14ac:dyDescent="0.3">
      <c r="C731"/>
    </row>
    <row r="732" spans="3:12" x14ac:dyDescent="0.3">
      <c r="C732"/>
    </row>
    <row r="733" spans="3:12" x14ac:dyDescent="0.3">
      <c r="C733"/>
    </row>
    <row r="734" spans="3:12" x14ac:dyDescent="0.3">
      <c r="C734"/>
    </row>
    <row r="757" spans="3:4" x14ac:dyDescent="0.3">
      <c r="C757"/>
    </row>
    <row r="758" spans="3:4" x14ac:dyDescent="0.3">
      <c r="C758"/>
      <c r="D758" s="8"/>
    </row>
    <row r="759" spans="3:4" x14ac:dyDescent="0.3">
      <c r="C759"/>
      <c r="D759" s="8"/>
    </row>
    <row r="787" spans="3:4" x14ac:dyDescent="0.3">
      <c r="C787"/>
    </row>
    <row r="788" spans="3:4" x14ac:dyDescent="0.3">
      <c r="C788"/>
      <c r="D788" s="3"/>
    </row>
    <row r="789" spans="3:4" x14ac:dyDescent="0.3">
      <c r="C789"/>
    </row>
    <row r="790" spans="3:4" x14ac:dyDescent="0.3">
      <c r="C790"/>
    </row>
    <row r="791" spans="3:4" x14ac:dyDescent="0.3">
      <c r="C791"/>
    </row>
  </sheetData>
  <sortState xmlns:xlrd2="http://schemas.microsoft.com/office/spreadsheetml/2017/richdata2" ref="E356:H359">
    <sortCondition ref="H356:H359"/>
    <sortCondition descending="1" ref="G356:G359"/>
  </sortState>
  <mergeCells count="1">
    <mergeCell ref="A668:H670"/>
  </mergeCells>
  <pageMargins left="0.7" right="0.7" top="0.75" bottom="0.75" header="0.3" footer="0.3"/>
  <pageSetup orientation="portrait" r:id="rId10"/>
  <drawing r:id="rId11"/>
  <tableParts count="1">
    <tablePart r:id="rId1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8:AH427"/>
  <sheetViews>
    <sheetView showGridLines="0" tabSelected="1" topLeftCell="A370" zoomScale="85" zoomScaleNormal="85" workbookViewId="0">
      <selection activeCell="AD25" sqref="AD25"/>
    </sheetView>
  </sheetViews>
  <sheetFormatPr defaultRowHeight="14.4" x14ac:dyDescent="0.3"/>
  <cols>
    <col min="2" max="9" width="9.109375" customWidth="1"/>
    <col min="10" max="10" width="10" customWidth="1"/>
    <col min="12" max="14" width="9.109375" customWidth="1"/>
    <col min="18" max="18" width="9" customWidth="1"/>
    <col min="20" max="20" width="9.88671875" customWidth="1"/>
    <col min="21" max="21" width="12" bestFit="1" customWidth="1"/>
  </cols>
  <sheetData>
    <row r="18" spans="1:34" s="5" customFormat="1" ht="28.8" x14ac:dyDescent="0.55000000000000004">
      <c r="A18" s="44" t="s">
        <v>284</v>
      </c>
      <c r="B18" s="44"/>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row>
    <row r="77" spans="1:34" s="5" customFormat="1" x14ac:dyDescent="0.3">
      <c r="A77" s="31" t="s">
        <v>292</v>
      </c>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row>
    <row r="147" spans="1:34" s="5" customFormat="1" x14ac:dyDescent="0.3">
      <c r="A147" s="31" t="s">
        <v>291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row>
    <row r="148" spans="1:34" ht="15" thickBot="1" x14ac:dyDescent="0.35">
      <c r="A148" s="25"/>
      <c r="B148" s="25"/>
      <c r="C148" s="25"/>
      <c r="D148" s="25"/>
      <c r="E148" s="25"/>
      <c r="F148" s="25"/>
      <c r="G148" s="25"/>
      <c r="H148" s="25"/>
      <c r="I148" s="25"/>
      <c r="J148" s="25"/>
      <c r="K148" s="25"/>
      <c r="L148" s="25"/>
      <c r="M148" s="25"/>
      <c r="N148" s="25"/>
      <c r="O148" s="25"/>
      <c r="P148" s="25"/>
      <c r="Q148" s="25"/>
      <c r="R148" s="25"/>
      <c r="S148" s="25"/>
      <c r="T148" s="25"/>
      <c r="U148" s="25"/>
    </row>
    <row r="149" spans="1:34" x14ac:dyDescent="0.3">
      <c r="E149" t="s">
        <v>297</v>
      </c>
      <c r="O149" s="34" t="s">
        <v>283</v>
      </c>
      <c r="P149" s="35"/>
      <c r="Q149" s="35"/>
      <c r="R149" s="35"/>
      <c r="S149" s="36"/>
    </row>
    <row r="150" spans="1:34" ht="15" thickBot="1" x14ac:dyDescent="0.35">
      <c r="O150" s="37"/>
      <c r="P150" s="38"/>
      <c r="Q150" s="38"/>
      <c r="R150" s="38"/>
      <c r="S150" s="39"/>
    </row>
    <row r="151" spans="1:34" x14ac:dyDescent="0.3">
      <c r="O151" s="15" t="s">
        <v>260</v>
      </c>
      <c r="P151" s="16"/>
      <c r="Q151" s="32" t="s">
        <v>265</v>
      </c>
      <c r="R151" s="32"/>
      <c r="S151" s="33"/>
    </row>
    <row r="152" spans="1:34" ht="24.75" customHeight="1" x14ac:dyDescent="0.3">
      <c r="O152" s="17" t="s">
        <v>62</v>
      </c>
      <c r="P152" s="18"/>
      <c r="Q152" s="40" t="str">
        <f>VLOOKUP(O152,'Company Names'!A:B,2,0)</f>
        <v>Bosco, Gutkowski and Strosin</v>
      </c>
      <c r="R152" s="40"/>
      <c r="S152" s="41"/>
    </row>
    <row r="153" spans="1:34" ht="24.75" customHeight="1" x14ac:dyDescent="0.3">
      <c r="O153" s="17" t="s">
        <v>70</v>
      </c>
      <c r="P153" s="18"/>
      <c r="Q153" s="40" t="str">
        <f>VLOOKUP(O153,'Company Names'!A:B,2,0)</f>
        <v>Gutkowski, Koch and Gleason</v>
      </c>
      <c r="R153" s="40"/>
      <c r="S153" s="41"/>
    </row>
    <row r="154" spans="1:34" ht="24.75" customHeight="1" x14ac:dyDescent="0.3">
      <c r="O154" s="17" t="s">
        <v>68</v>
      </c>
      <c r="P154" s="18"/>
      <c r="Q154" s="40" t="str">
        <f>VLOOKUP(O154,'Company Names'!A:B,2,0)</f>
        <v>West - Rogahn</v>
      </c>
      <c r="R154" s="40"/>
      <c r="S154" s="41"/>
    </row>
    <row r="155" spans="1:34" ht="24.75" customHeight="1" x14ac:dyDescent="0.3">
      <c r="O155" s="17" t="s">
        <v>41</v>
      </c>
      <c r="P155" s="18"/>
      <c r="Q155" s="40" t="str">
        <f>VLOOKUP(O155,'Company Names'!A:B,2,0)</f>
        <v>Stanton, Labadie and Roberts</v>
      </c>
      <c r="R155" s="40"/>
      <c r="S155" s="41"/>
    </row>
    <row r="156" spans="1:34" ht="24.75" customHeight="1" x14ac:dyDescent="0.3">
      <c r="O156" s="17" t="s">
        <v>74</v>
      </c>
      <c r="P156" s="18"/>
      <c r="Q156" s="40" t="str">
        <f>VLOOKUP(O156,'Company Names'!A:B,2,0)</f>
        <v>Ankunding - Rempel</v>
      </c>
      <c r="R156" s="40"/>
      <c r="S156" s="41"/>
    </row>
    <row r="157" spans="1:34" ht="24.75" customHeight="1" x14ac:dyDescent="0.3">
      <c r="O157" s="17" t="s">
        <v>56</v>
      </c>
      <c r="P157" s="18"/>
      <c r="Q157" s="40" t="str">
        <f>VLOOKUP(O157,'Company Names'!A:B,2,0)</f>
        <v>Nader - Dooley</v>
      </c>
      <c r="R157" s="40"/>
      <c r="S157" s="41"/>
    </row>
    <row r="158" spans="1:34" ht="24.75" customHeight="1" thickBot="1" x14ac:dyDescent="0.35">
      <c r="O158" s="19" t="s">
        <v>75</v>
      </c>
      <c r="P158" s="20"/>
      <c r="Q158" s="42" t="str">
        <f>VLOOKUP(O158,'Company Names'!A:B,2,0)</f>
        <v>Metz, Gottlieb and Effertz</v>
      </c>
      <c r="R158" s="42"/>
      <c r="S158" s="43"/>
    </row>
    <row r="239" spans="1:34" s="5" customFormat="1" x14ac:dyDescent="0.3">
      <c r="A239" s="31" t="s">
        <v>285</v>
      </c>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row>
    <row r="292" hidden="1" x14ac:dyDescent="0.3"/>
    <row r="293" hidden="1" x14ac:dyDescent="0.3"/>
    <row r="294" hidden="1" x14ac:dyDescent="0.3"/>
    <row r="295" hidden="1" x14ac:dyDescent="0.3"/>
    <row r="296" hidden="1" x14ac:dyDescent="0.3"/>
    <row r="297" hidden="1" x14ac:dyDescent="0.3"/>
    <row r="298" hidden="1" x14ac:dyDescent="0.3"/>
    <row r="299" hidden="1" x14ac:dyDescent="0.3"/>
    <row r="300" hidden="1" x14ac:dyDescent="0.3"/>
    <row r="301" hidden="1" x14ac:dyDescent="0.3"/>
    <row r="302" hidden="1" x14ac:dyDescent="0.3"/>
    <row r="303" hidden="1" x14ac:dyDescent="0.3"/>
    <row r="343" spans="1:34" s="5" customFormat="1" ht="14.4" customHeight="1" x14ac:dyDescent="0.3">
      <c r="A343" s="45" t="s">
        <v>286</v>
      </c>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c r="AC343" s="45"/>
      <c r="AD343" s="45"/>
      <c r="AE343" s="45"/>
      <c r="AF343" s="45"/>
      <c r="AG343" s="45"/>
      <c r="AH343" s="45"/>
    </row>
    <row r="394" spans="1:34" s="5" customFormat="1" x14ac:dyDescent="0.3">
      <c r="A394" s="31" t="s">
        <v>287</v>
      </c>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row>
    <row r="422" spans="15:21" x14ac:dyDescent="0.3">
      <c r="O422" s="30"/>
      <c r="P422" s="30"/>
      <c r="Q422" s="30"/>
      <c r="R422" s="30"/>
      <c r="S422" s="30"/>
      <c r="T422" s="30"/>
      <c r="U422" s="30"/>
    </row>
    <row r="423" spans="15:21" x14ac:dyDescent="0.3">
      <c r="O423" s="23"/>
      <c r="P423" s="23"/>
      <c r="Q423" s="23"/>
      <c r="R423" s="23"/>
      <c r="S423" s="23"/>
      <c r="T423" s="23"/>
      <c r="U423" s="14"/>
    </row>
    <row r="424" spans="15:21" x14ac:dyDescent="0.3">
      <c r="O424" s="24"/>
      <c r="P424" s="24"/>
      <c r="Q424" s="24"/>
      <c r="R424" s="24"/>
      <c r="S424" s="24"/>
      <c r="T424" s="24"/>
    </row>
    <row r="425" spans="15:21" x14ac:dyDescent="0.3">
      <c r="O425" s="24"/>
      <c r="P425" s="24"/>
      <c r="Q425" s="24"/>
      <c r="R425" s="24"/>
      <c r="S425" s="24"/>
      <c r="T425" s="24"/>
    </row>
    <row r="426" spans="15:21" x14ac:dyDescent="0.3">
      <c r="O426" s="24"/>
      <c r="P426" s="24"/>
      <c r="Q426" s="24"/>
      <c r="R426" s="24"/>
      <c r="S426" s="24"/>
      <c r="T426" s="24"/>
    </row>
    <row r="427" spans="15:21" x14ac:dyDescent="0.3">
      <c r="O427" s="24"/>
      <c r="P427" s="24"/>
      <c r="Q427" s="24"/>
      <c r="R427" s="24"/>
      <c r="S427" s="24"/>
      <c r="T427" s="24"/>
    </row>
  </sheetData>
  <mergeCells count="16">
    <mergeCell ref="Q155:S155"/>
    <mergeCell ref="Q156:S156"/>
    <mergeCell ref="Q157:S157"/>
    <mergeCell ref="Q158:S158"/>
    <mergeCell ref="A18:AH18"/>
    <mergeCell ref="A77:AH77"/>
    <mergeCell ref="A147:AH147"/>
    <mergeCell ref="A239:AH239"/>
    <mergeCell ref="A343:AH343"/>
    <mergeCell ref="O422:U422"/>
    <mergeCell ref="Q151:S151"/>
    <mergeCell ref="O149:S150"/>
    <mergeCell ref="Q152:S152"/>
    <mergeCell ref="Q153:S153"/>
    <mergeCell ref="Q154:S154"/>
    <mergeCell ref="A394:AH394"/>
  </mergeCells>
  <phoneticPr fontId="20"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manipulated data</vt:lpstr>
      <vt:lpstr>Company Names</vt:lpstr>
      <vt:lpstr>SQL Queries</vt:lpstr>
      <vt:lpstr>findings(tables n charts)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adriel lachica</dc:creator>
  <cp:lastModifiedBy>Lester Ivan Nollora</cp:lastModifiedBy>
  <dcterms:created xsi:type="dcterms:W3CDTF">2022-11-19T01:22:35Z</dcterms:created>
  <dcterms:modified xsi:type="dcterms:W3CDTF">2024-11-11T16:28:31Z</dcterms:modified>
</cp:coreProperties>
</file>