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jvar\Downloads\"/>
    </mc:Choice>
  </mc:AlternateContent>
  <bookViews>
    <workbookView xWindow="0" yWindow="0" windowWidth="11265" windowHeight="4455" firstSheet="1" activeTab="4" xr2:uid="{00000000-000D-0000-FFFF-FFFF00000000}"/>
  </bookViews>
  <sheets>
    <sheet name="conditional format" sheetId="1" r:id="rId1"/>
    <sheet name="Pivot - Country" sheetId="3" r:id="rId2"/>
    <sheet name="Pivot - Country Category" sheetId="5" r:id="rId3"/>
    <sheet name="Pivot - Years Category" sheetId="6" r:id="rId4"/>
    <sheet name="Bonus" sheetId="7" r:id="rId5"/>
  </sheets>
  <definedNames>
    <definedName name="_xlnm._FilterDatabase" localSheetId="0" hidden="1">'conditional format'!$A$1:$U$4115</definedName>
  </definedNames>
  <calcPr calcId="171027"/>
  <pivotCaches>
    <pivotCache cacheId="2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7" l="1"/>
  <c r="D2" i="7"/>
  <c r="D4" i="7"/>
  <c r="D3" i="7"/>
  <c r="C9" i="7"/>
  <c r="C13" i="7"/>
  <c r="D13" i="7"/>
  <c r="D12" i="7"/>
  <c r="D11" i="7"/>
  <c r="D10" i="7"/>
  <c r="D9" i="7"/>
  <c r="D8" i="7"/>
  <c r="D7" i="7"/>
  <c r="D6" i="7"/>
  <c r="D5" i="7"/>
  <c r="C12" i="7"/>
  <c r="C11" i="7"/>
  <c r="C10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4" i="7"/>
  <c r="B5" i="7"/>
  <c r="B6" i="7"/>
  <c r="B3" i="7"/>
  <c r="B2" i="7"/>
  <c r="P2" i="1"/>
  <c r="E2" i="7" l="1"/>
  <c r="F2" i="7" s="1"/>
  <c r="E10" i="7"/>
  <c r="H10" i="7" s="1"/>
  <c r="E6" i="7"/>
  <c r="H6" i="7" s="1"/>
  <c r="E13" i="7"/>
  <c r="F13" i="7" s="1"/>
  <c r="E9" i="7"/>
  <c r="F9" i="7" s="1"/>
  <c r="E5" i="7"/>
  <c r="F5" i="7" s="1"/>
  <c r="E12" i="7"/>
  <c r="G12" i="7" s="1"/>
  <c r="E8" i="7"/>
  <c r="H8" i="7" s="1"/>
  <c r="E4" i="7"/>
  <c r="F4" i="7" s="1"/>
  <c r="E11" i="7"/>
  <c r="H11" i="7" s="1"/>
  <c r="E7" i="7"/>
  <c r="H7" i="7" s="1"/>
  <c r="E3" i="7"/>
  <c r="G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5" i="7" l="1"/>
  <c r="F3" i="7"/>
  <c r="F8" i="7"/>
  <c r="H3" i="7"/>
  <c r="G8" i="7"/>
  <c r="G13" i="7"/>
  <c r="F11" i="7"/>
  <c r="F10" i="7"/>
  <c r="H2" i="7"/>
  <c r="G10" i="7"/>
  <c r="F6" i="7"/>
  <c r="H5" i="7"/>
  <c r="F7" i="7"/>
  <c r="H12" i="7"/>
  <c r="G2" i="7"/>
  <c r="G11" i="7"/>
  <c r="H4" i="7"/>
  <c r="G9" i="7"/>
  <c r="G6" i="7"/>
  <c r="F12" i="7"/>
  <c r="H13" i="7"/>
  <c r="G4" i="7"/>
  <c r="H9" i="7"/>
  <c r="G7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<sst xmlns="http://schemas.openxmlformats.org/spreadsheetml/2006/main" count="33049" uniqueCount="8401">
  <si>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</si>
  <si>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</si>
  <si>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</si>
  <si>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</si>
  <si>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</si>
  <si>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</si>
  <si>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</si>
  <si>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</si>
  <si>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</si>
  <si>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</si>
  <si>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</si>
  <si>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</si>
  <si>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</si>
  <si>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</si>
  <si>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</si>
  <si>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</si>
  <si>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</si>
  <si>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</si>
  <si>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</si>
  <si>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</si>
  <si>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</si>
  <si>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</si>
  <si>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</si>
  <si>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</si>
  <si>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</si>
  <si>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</si>
  <si>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</si>
  <si>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</si>
  <si>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</si>
  <si>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</si>
  <si>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</si>
  <si>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</si>
  <si>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</si>
  <si>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</si>
  <si>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</si>
  <si>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</si>
  <si>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</si>
  <si>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</si>
  <si>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</si>
  <si>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</si>
  <si>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</si>
  <si>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</si>
  <si>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</si>
  <si>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</si>
  <si>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</si>
  <si>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</si>
  <si>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</si>
  <si>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</si>
  <si>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</si>
  <si>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</si>
  <si>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</si>
  <si>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</si>
  <si>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</si>
  <si>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</si>
  <si>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</si>
  <si>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</si>
  <si>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</si>
  <si>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</si>
  <si>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</si>
  <si>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</si>
  <si>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</si>
  <si>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</si>
  <si>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</si>
  <si>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</si>
  <si>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</si>
  <si>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</si>
  <si>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</si>
  <si>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</si>
  <si>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</si>
  <si>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</si>
  <si>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</si>
  <si>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</si>
  <si>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</si>
  <si>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</si>
  <si>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</si>
  <si>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</si>
  <si>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</si>
  <si>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</si>
  <si>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</si>
  <si>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</si>
  <si>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</si>
  <si>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</si>
  <si>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</si>
  <si>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</si>
  <si>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</si>
  <si>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</si>
  <si>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</si>
  <si>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</si>
  <si>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</si>
  <si>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</si>
  <si>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</si>
  <si>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</si>
  <si>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</si>
  <si>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</si>
  <si>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</si>
  <si>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</si>
  <si>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</si>
  <si>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</si>
  <si>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</si>
  <si>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</si>
  <si>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</si>
  <si>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</si>
  <si>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</si>
  <si>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</si>
  <si>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</si>
  <si>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</si>
  <si>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</si>
  <si>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</si>
  <si>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</si>
  <si>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</si>
  <si>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</si>
  <si>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</si>
  <si>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</si>
  <si>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</si>
  <si>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</si>
  <si>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</si>
  <si>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</si>
  <si>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</si>
  <si>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</si>
  <si>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</si>
  <si>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</si>
  <si>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</si>
  <si>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</si>
  <si>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</si>
  <si>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</si>
  <si>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</si>
  <si>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</si>
  <si>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</si>
  <si>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</si>
  <si>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</si>
  <si>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</si>
  <si>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</si>
  <si>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</si>
  <si>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</si>
  <si>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</si>
  <si>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</si>
  <si>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</si>
  <si>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</si>
  <si>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</si>
  <si>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</si>
  <si>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</si>
  <si>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</si>
  <si>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</si>
  <si>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</si>
  <si>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</si>
  <si>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</si>
  <si>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</si>
  <si>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</si>
  <si>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</si>
  <si>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</si>
  <si>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</si>
  <si>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</si>
  <si>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</si>
  <si>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</si>
  <si>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</si>
  <si>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</si>
  <si>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</si>
  <si>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</si>
  <si>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</si>
  <si>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</si>
  <si>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</si>
  <si>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</si>
  <si>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</si>
  <si>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</si>
  <si>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</si>
  <si>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</si>
  <si>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</si>
  <si>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</si>
  <si>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</si>
  <si>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</si>
  <si>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</si>
  <si>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</si>
  <si>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</si>
  <si>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</si>
  <si>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</si>
  <si>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</si>
  <si>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</si>
  <si>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</si>
  <si>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</si>
  <si>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</si>
  <si>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</si>
  <si>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</si>
  <si>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</si>
  <si>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</si>
  <si>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</si>
  <si>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</si>
  <si>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</si>
  <si>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</si>
  <si>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</si>
  <si>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</si>
  <si>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</si>
  <si>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</si>
  <si>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</si>
  <si>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</si>
  <si>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</si>
  <si>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</si>
  <si>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</si>
  <si>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</si>
  <si>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</si>
  <si>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</si>
  <si>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</si>
  <si>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</si>
  <si>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</si>
  <si>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</si>
  <si>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</si>
  <si>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</si>
  <si>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</si>
  <si>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</si>
  <si>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</si>
  <si>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</si>
  <si>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</si>
  <si>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</si>
  <si>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</si>
  <si>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</si>
  <si>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</si>
  <si>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</si>
  <si>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</si>
  <si>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</si>
  <si>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</si>
  <si>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</si>
  <si>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</si>
  <si>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</si>
  <si>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</si>
  <si>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</si>
  <si>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</si>
  <si>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</si>
  <si>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</si>
  <si>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</si>
  <si>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</si>
  <si>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</si>
  <si>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</si>
  <si>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</si>
  <si>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</si>
  <si>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</si>
  <si>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</si>
  <si>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</si>
  <si>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</si>
  <si>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</si>
  <si>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</si>
  <si>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</si>
  <si>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</si>
  <si>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</si>
  <si>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</si>
  <si>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</si>
  <si>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</si>
  <si>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</si>
  <si>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</si>
  <si>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</si>
  <si>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</si>
  <si>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</si>
  <si>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</si>
  <si>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</si>
  <si>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</si>
  <si>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</si>
  <si>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</si>
  <si>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</si>
  <si>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</si>
  <si>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</si>
  <si>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</si>
  <si>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</si>
  <si>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</si>
  <si>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</si>
  <si>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</si>
  <si>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</si>
  <si>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</si>
  <si>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</si>
  <si>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</si>
  <si>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</si>
  <si>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</si>
  <si>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</si>
  <si>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</si>
  <si>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</si>
  <si>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</si>
  <si>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</si>
  <si>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</si>
  <si>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</si>
  <si>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</si>
  <si>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</si>
  <si>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</si>
  <si>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</si>
  <si>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</si>
  <si>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</si>
  <si>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</si>
  <si>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</si>
  <si>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</si>
  <si>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</si>
  <si>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</si>
  <si>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</si>
  <si>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</si>
  <si>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</si>
  <si>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</si>
  <si>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</si>
  <si>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</si>
  <si>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</si>
  <si>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</si>
  <si>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</si>
  <si>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</si>
  <si>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</si>
  <si>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</si>
  <si>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</si>
  <si>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</si>
  <si>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</si>
  <si>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</si>
  <si>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</si>
  <si>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</si>
  <si>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</si>
  <si>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</si>
  <si>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</si>
  <si>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</si>
  <si>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</si>
  <si>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</si>
  <si>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</si>
  <si>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</si>
  <si>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</si>
  <si>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</si>
  <si>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</si>
  <si>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</si>
  <si>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</si>
  <si>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</si>
  <si>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</si>
  <si>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</si>
  <si>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</si>
  <si>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</si>
  <si>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</si>
  <si>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</si>
  <si>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</si>
  <si>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</si>
  <si>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</si>
  <si>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</si>
  <si>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</si>
  <si>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</si>
  <si>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</si>
  <si>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</si>
  <si>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</si>
  <si>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</si>
  <si>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</si>
  <si>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</si>
  <si>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</si>
  <si>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</si>
  <si>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</si>
  <si>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</si>
  <si>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</si>
  <si>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</si>
  <si>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</si>
  <si>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</si>
  <si>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</si>
  <si>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</si>
  <si>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</si>
  <si>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</si>
  <si>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</si>
  <si>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</si>
  <si>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</si>
  <si>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</si>
  <si>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</si>
  <si>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</si>
  <si>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</si>
  <si>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</si>
  <si>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</si>
  <si>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</si>
  <si>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</si>
  <si>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</si>
  <si>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</si>
  <si>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</si>
  <si>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</si>
  <si>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</si>
  <si>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</si>
  <si>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</si>
  <si>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</si>
  <si>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</si>
  <si>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</si>
  <si>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</si>
  <si>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</si>
  <si>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</si>
  <si>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</si>
  <si>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</si>
  <si>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</si>
  <si>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</si>
  <si>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</si>
  <si>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</si>
  <si>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</si>
  <si>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</si>
  <si>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</si>
  <si>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</si>
  <si>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</si>
  <si>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</si>
  <si>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</si>
  <si>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</si>
  <si>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</si>
  <si>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</si>
  <si>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</si>
  <si>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</si>
  <si>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</si>
  <si>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</si>
  <si>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</si>
  <si>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</si>
  <si>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</si>
  <si>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</si>
  <si>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</si>
  <si>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</si>
  <si>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</si>
  <si>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</si>
  <si>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</si>
  <si>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</si>
  <si>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</si>
  <si>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</si>
  <si>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</si>
  <si>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</si>
  <si>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</si>
  <si>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</si>
  <si>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</si>
  <si>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</si>
  <si>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</si>
  <si>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</si>
  <si>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</si>
  <si>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</si>
  <si>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</si>
  <si>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</si>
  <si>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</si>
  <si>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</si>
  <si>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</si>
  <si>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</si>
  <si>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</si>
  <si>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</si>
  <si>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</si>
  <si>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</si>
  <si>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</si>
  <si>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</si>
  <si>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</si>
  <si>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</si>
  <si>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</si>
  <si>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</si>
  <si>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</si>
  <si>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</si>
  <si>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</si>
  <si>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</si>
  <si>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</si>
  <si>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</si>
  <si>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</si>
  <si>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</si>
  <si>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</si>
  <si>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</si>
  <si>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</si>
  <si>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</si>
  <si>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</si>
  <si>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</si>
  <si>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</si>
  <si>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</si>
  <si>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</si>
  <si>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</si>
  <si>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</si>
  <si>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</si>
  <si>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</si>
  <si>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</si>
  <si>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</si>
  <si>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</si>
  <si>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</si>
  <si>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</si>
  <si>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</si>
  <si>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</si>
  <si>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</si>
  <si>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</si>
  <si>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</si>
  <si>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</si>
  <si>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</si>
  <si>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</si>
  <si>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</si>
  <si>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</si>
  <si>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</si>
  <si>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</si>
  <si>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</si>
  <si>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</si>
  <si>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</si>
  <si>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</si>
  <si>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</si>
  <si>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</si>
  <si>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</si>
  <si>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</si>
  <si>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</si>
  <si>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</si>
  <si>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</si>
  <si>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</si>
  <si>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</si>
  <si>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</si>
  <si>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</si>
  <si>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</si>
  <si>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</si>
  <si>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</si>
  <si>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</si>
  <si>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</si>
  <si>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</si>
  <si>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</si>
  <si>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</si>
  <si>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</si>
  <si>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</si>
  <si>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</si>
  <si>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</si>
  <si>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</si>
  <si>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</si>
  <si>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</si>
  <si>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</si>
  <si>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</si>
  <si>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</si>
  <si>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</si>
  <si>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</si>
  <si>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</si>
  <si>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</si>
  <si>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</si>
  <si>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</si>
  <si>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</si>
  <si>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</si>
  <si>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</si>
  <si>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</si>
  <si>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</si>
  <si>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</si>
  <si>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</si>
  <si>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</si>
  <si>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</si>
  <si>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</si>
  <si>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</si>
  <si>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</si>
  <si>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</si>
  <si>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</si>
  <si>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</si>
  <si>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</si>
  <si>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</si>
  <si>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</si>
  <si>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</si>
  <si>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</si>
  <si>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</si>
  <si>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</si>
  <si>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</si>
  <si>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</si>
  <si>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</si>
  <si>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</si>
  <si>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</si>
  <si>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</si>
  <si>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</si>
  <si>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</si>
  <si>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</si>
  <si>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</si>
  <si>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</si>
  <si>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</si>
  <si>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</si>
  <si>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</si>
  <si>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</si>
  <si>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</si>
  <si>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</si>
  <si>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</si>
  <si>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</si>
  <si>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</si>
  <si>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</si>
  <si>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</si>
  <si>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</si>
  <si>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</si>
  <si>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</si>
  <si>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</si>
  <si>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</si>
  <si>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</si>
  <si>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</si>
  <si>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</si>
  <si>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</si>
  <si>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</si>
  <si>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</si>
  <si>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</si>
  <si>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</si>
  <si>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</si>
  <si>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</si>
  <si>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</si>
  <si>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</si>
  <si>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</si>
  <si>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</si>
  <si>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</si>
  <si>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</si>
  <si>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</si>
  <si>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</si>
  <si>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</si>
  <si>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</si>
  <si>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</si>
  <si>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</si>
  <si>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</si>
  <si>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</si>
  <si>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</si>
  <si>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</si>
  <si>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</si>
  <si>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</si>
  <si>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</si>
  <si>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</si>
  <si>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</si>
  <si>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</si>
  <si>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</si>
  <si>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</si>
  <si>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</si>
  <si>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</si>
  <si>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</si>
  <si>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</si>
  <si>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</si>
  <si>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</si>
  <si>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</si>
  <si>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</si>
  <si>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</si>
  <si>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</si>
  <si>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</si>
  <si>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</si>
  <si>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</si>
  <si>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</si>
  <si>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</si>
  <si>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</si>
  <si>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</si>
  <si>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</si>
  <si>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</si>
  <si>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</si>
  <si>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</si>
  <si>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</si>
  <si>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</si>
  <si>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</si>
  <si>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</si>
  <si>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</si>
  <si>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</si>
  <si>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</si>
  <si>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</si>
  <si>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</si>
  <si>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</si>
  <si>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</si>
  <si>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</si>
  <si>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</si>
  <si>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</si>
  <si>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</si>
  <si>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</si>
  <si>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</si>
  <si>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</si>
  <si>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</si>
  <si>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</si>
  <si>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</si>
  <si>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</si>
  <si>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</si>
  <si>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</si>
  <si>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</si>
  <si>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</si>
  <si>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</si>
  <si>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</si>
  <si>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</si>
  <si>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</si>
  <si>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</si>
  <si>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</si>
  <si>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</si>
  <si>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</si>
  <si>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</si>
  <si>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</si>
  <si>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</si>
  <si>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</si>
  <si>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</si>
  <si>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</si>
  <si>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</si>
  <si>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</si>
  <si>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</si>
  <si>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</si>
  <si>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</si>
  <si>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</si>
  <si>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</si>
  <si>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</si>
  <si>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</si>
  <si>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</si>
  <si>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</si>
  <si>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</si>
  <si>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</si>
  <si>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</si>
  <si>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</si>
  <si>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</si>
  <si>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</si>
  <si>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</si>
  <si>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</si>
  <si>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</si>
  <si>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</si>
  <si>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</si>
  <si>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</si>
  <si>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</si>
  <si>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</si>
  <si>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</si>
  <si>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</si>
  <si>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</si>
  <si>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</si>
  <si>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</si>
  <si>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</si>
  <si>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</si>
  <si>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</si>
  <si>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</si>
  <si>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</si>
  <si>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</si>
  <si>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</si>
  <si>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</si>
  <si>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</si>
  <si>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</si>
  <si>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</si>
  <si>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</si>
  <si>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</si>
  <si>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</si>
  <si>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</si>
  <si>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</si>
  <si>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</si>
  <si>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</si>
  <si>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</si>
  <si>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</si>
  <si>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</si>
  <si>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</si>
  <si>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</si>
  <si>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</si>
  <si>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</si>
  <si>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</si>
  <si>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</si>
  <si>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</si>
  <si>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</si>
  <si>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</si>
  <si>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</si>
  <si>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</si>
  <si>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</si>
  <si>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</si>
  <si>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</si>
  <si>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</si>
  <si>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</si>
  <si>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</si>
  <si>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</si>
  <si>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</si>
  <si>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</si>
  <si>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</si>
  <si>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</si>
  <si>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</si>
  <si>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</si>
  <si>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</si>
  <si>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</si>
  <si>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</si>
  <si>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</si>
  <si>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</si>
  <si>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</si>
  <si>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</si>
  <si>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</si>
  <si>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</si>
  <si>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</si>
  <si>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</si>
  <si>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</si>
  <si>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</si>
  <si>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</si>
  <si>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</si>
  <si>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</si>
  <si>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</si>
  <si>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</si>
  <si>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</si>
  <si>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</si>
  <si>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</si>
  <si>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</si>
  <si>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</si>
  <si>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</si>
  <si>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</si>
  <si>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</si>
  <si>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</si>
  <si>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</si>
  <si>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</si>
  <si>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</si>
  <si>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</si>
  <si>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</si>
  <si>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</si>
  <si>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</si>
  <si>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</si>
  <si>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</si>
  <si>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</si>
  <si>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</si>
  <si>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</si>
  <si>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</si>
  <si>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</si>
  <si>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</si>
  <si>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</si>
  <si>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</si>
  <si>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</si>
  <si>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</si>
  <si>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</si>
  <si>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</si>
  <si>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</si>
  <si>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</si>
  <si>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</si>
  <si>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</si>
  <si>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</si>
  <si>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</si>
  <si>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</si>
  <si>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</si>
  <si>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</si>
  <si>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</si>
  <si>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</si>
  <si>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</si>
  <si>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</si>
  <si>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</si>
  <si>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</si>
  <si>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</si>
  <si>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</si>
  <si>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</si>
  <si>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</si>
  <si>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</si>
  <si>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</si>
  <si>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</si>
  <si>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</si>
  <si>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</si>
  <si>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</si>
  <si>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</si>
  <si>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</si>
  <si>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</si>
  <si>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</si>
  <si>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</si>
  <si>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</si>
  <si>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</si>
  <si>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</si>
  <si>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</si>
  <si>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</si>
  <si>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</si>
  <si>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</si>
  <si>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</si>
  <si>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</si>
  <si>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</si>
  <si>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</si>
  <si>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</si>
  <si>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</si>
  <si>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</si>
  <si>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</si>
  <si>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</si>
  <si>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</si>
  <si>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</si>
  <si>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</si>
  <si>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</si>
  <si>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</si>
  <si>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</si>
  <si>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</si>
  <si>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</si>
  <si>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</si>
  <si>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</si>
  <si>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</si>
  <si>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</si>
  <si>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</si>
  <si>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</si>
  <si>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</si>
  <si>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</si>
  <si>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</si>
  <si>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</si>
  <si>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</si>
  <si>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</si>
  <si>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</si>
  <si>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</si>
  <si>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</si>
  <si>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</si>
  <si>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</si>
  <si>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</si>
  <si>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</si>
  <si>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</si>
  <si>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</si>
  <si>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</si>
  <si>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</si>
  <si>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</si>
  <si>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</si>
  <si>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</si>
  <si>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</si>
  <si>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</si>
  <si>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</si>
  <si>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</si>
  <si>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</si>
  <si>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</si>
  <si>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</si>
  <si>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</si>
  <si>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</si>
  <si>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</si>
  <si>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</si>
  <si>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</si>
  <si>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</si>
  <si>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</si>
  <si>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</si>
  <si>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</si>
  <si>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</si>
  <si>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</si>
  <si>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</si>
  <si>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</si>
  <si>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</si>
  <si>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</si>
  <si>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</si>
  <si>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</si>
  <si>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</si>
  <si>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</si>
  <si>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</si>
  <si>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</si>
  <si>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</si>
  <si>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</si>
  <si>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</si>
  <si>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</si>
  <si>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</si>
  <si>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</si>
  <si>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</si>
  <si>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</si>
  <si>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</si>
  <si>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</si>
  <si>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</si>
  <si>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</si>
  <si>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</si>
  <si>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</si>
  <si>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</si>
  <si>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</si>
  <si>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</si>
  <si>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</si>
  <si>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</si>
  <si>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</si>
  <si>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</si>
  <si>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</si>
  <si>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</si>
  <si>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</si>
  <si>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</si>
  <si>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</si>
  <si>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</si>
  <si>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</si>
  <si>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</si>
  <si>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</si>
  <si>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</si>
  <si>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</si>
  <si>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</si>
  <si>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</si>
  <si>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</si>
  <si>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</si>
  <si>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</si>
  <si>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</si>
  <si>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</si>
  <si>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</si>
  <si>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</si>
  <si>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</si>
  <si>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</si>
  <si>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</si>
  <si>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</si>
  <si>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</si>
  <si>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</si>
  <si>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</si>
  <si>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</si>
  <si>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</si>
  <si>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</si>
  <si>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</si>
  <si>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</si>
  <si>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</si>
  <si>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</si>
  <si>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</si>
  <si>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</si>
  <si>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</si>
  <si>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</si>
  <si>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</si>
  <si>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</si>
  <si>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</si>
  <si>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</si>
  <si>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</si>
  <si>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</si>
  <si>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</si>
  <si>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</si>
  <si>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</si>
  <si>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</si>
  <si>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</si>
  <si>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</si>
  <si>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</si>
  <si>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</si>
  <si>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</si>
  <si>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</si>
  <si>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</si>
  <si>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</si>
  <si>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</si>
  <si>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</si>
  <si>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</si>
  <si>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</si>
  <si>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</si>
  <si>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</si>
  <si>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</si>
  <si>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</si>
  <si>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</si>
  <si>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</si>
  <si>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</si>
  <si>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</si>
  <si>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</si>
  <si>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</si>
  <si>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</si>
  <si>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</si>
  <si>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</si>
  <si>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</si>
  <si>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</si>
  <si>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</si>
  <si>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</si>
  <si>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</si>
  <si>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</si>
  <si>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</si>
  <si>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</si>
  <si>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</si>
  <si>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</si>
  <si>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</si>
  <si>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</si>
  <si>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</si>
  <si>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</si>
  <si>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</si>
  <si>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</si>
  <si>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</si>
  <si>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</si>
  <si>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</si>
  <si>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</si>
  <si>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</si>
  <si>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</si>
  <si>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</si>
  <si>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</si>
  <si>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</si>
  <si>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</si>
  <si>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</si>
  <si>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</si>
  <si>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</si>
  <si>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</si>
  <si>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</si>
  <si>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</si>
  <si>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</si>
  <si>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</si>
  <si>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</si>
  <si>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</si>
  <si>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</si>
  <si>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</si>
  <si>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</si>
  <si>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</si>
  <si>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</si>
  <si>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</si>
  <si>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</si>
  <si>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</si>
  <si>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</si>
  <si>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</si>
  <si>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</si>
  <si>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</si>
  <si>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</si>
  <si>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</si>
  <si>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</si>
  <si>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</si>
  <si>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</si>
  <si>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</si>
  <si>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</si>
  <si>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</si>
  <si>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</si>
  <si>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</si>
  <si>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</si>
  <si>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</si>
  <si>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</si>
  <si>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</si>
  <si>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</si>
  <si>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</si>
  <si>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</si>
  <si>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</si>
  <si>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</si>
  <si>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</si>
  <si>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</si>
  <si>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</si>
  <si>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</si>
  <si>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</si>
  <si>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</si>
  <si>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</si>
  <si>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</si>
  <si>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</si>
  <si>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</si>
  <si>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</si>
  <si>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</si>
  <si>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</si>
  <si>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</si>
  <si>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</si>
  <si>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</si>
  <si>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</si>
  <si>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</si>
  <si>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</si>
  <si>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</si>
  <si>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</si>
  <si>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</si>
  <si>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</si>
  <si>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</si>
  <si>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</si>
  <si>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</si>
  <si>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</si>
  <si>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</si>
  <si>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</si>
  <si>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</si>
  <si>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</si>
  <si>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</si>
  <si>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</si>
  <si>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</si>
  <si>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</si>
  <si>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</si>
  <si>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</si>
  <si>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</si>
  <si>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</si>
  <si>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</si>
  <si>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</si>
  <si>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</si>
  <si>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</si>
  <si>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</si>
  <si>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</si>
  <si>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</si>
  <si>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</si>
  <si>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</si>
  <si>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</si>
  <si>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</si>
  <si>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</si>
  <si>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</si>
  <si>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</si>
  <si>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</si>
  <si>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</si>
  <si>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</si>
  <si>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</si>
  <si>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</si>
  <si>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</si>
  <si>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</si>
  <si>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</si>
  <si>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</si>
  <si>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</si>
  <si>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</si>
  <si>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</si>
  <si>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</si>
  <si>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</si>
  <si>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</si>
  <si>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</si>
  <si>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</si>
  <si>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</si>
  <si>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</si>
  <si>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</si>
  <si>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</si>
  <si>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</si>
  <si>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</si>
  <si>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</si>
  <si>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</si>
  <si>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</si>
  <si>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</si>
  <si>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</si>
  <si>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</si>
  <si>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</si>
  <si>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</si>
  <si>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</si>
  <si>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</si>
  <si>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</si>
  <si>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</si>
  <si>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</si>
  <si>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</si>
  <si>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</si>
  <si>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</si>
  <si>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</si>
  <si>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</si>
  <si>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</si>
  <si>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</si>
  <si>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</si>
  <si>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</si>
  <si>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</si>
  <si>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</si>
  <si>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</si>
  <si>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</si>
  <si>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</si>
  <si>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</si>
  <si>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</si>
  <si>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</si>
  <si>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</si>
  <si>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</si>
  <si>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</si>
  <si>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</si>
  <si>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</si>
  <si>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</si>
  <si>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</si>
  <si>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</si>
  <si>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</si>
  <si>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</si>
  <si>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</si>
  <si>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</si>
  <si>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</si>
  <si>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</si>
  <si>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</si>
  <si>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</si>
  <si>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</si>
  <si>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</si>
  <si>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</si>
  <si>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</si>
  <si>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</si>
  <si>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</si>
  <si>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</si>
  <si>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</si>
  <si>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</si>
  <si>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</si>
  <si>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</si>
  <si>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</si>
  <si>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</si>
  <si>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</si>
  <si>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</si>
  <si>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</si>
  <si>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</si>
  <si>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</si>
  <si>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</si>
  <si>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</si>
  <si>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</si>
  <si>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</si>
  <si>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</si>
  <si>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</si>
  <si>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</si>
  <si>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</si>
  <si>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</si>
  <si>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</si>
  <si>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</si>
  <si>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</si>
  <si>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</si>
  <si>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</si>
  <si>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</si>
  <si>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</si>
  <si>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</si>
  <si>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</si>
  <si>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</si>
  <si>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</si>
  <si>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</si>
  <si>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</si>
  <si>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</si>
  <si>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</si>
  <si>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</si>
  <si>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</si>
  <si>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</si>
  <si>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</si>
  <si>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</si>
  <si>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</si>
  <si>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</si>
  <si>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</si>
  <si>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</si>
  <si>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</si>
  <si>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</si>
  <si>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</si>
  <si>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</si>
  <si>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</si>
  <si>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</si>
  <si>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</si>
  <si>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</si>
  <si>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</si>
  <si>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</si>
  <si>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</si>
  <si>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</si>
  <si>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</si>
  <si>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</si>
  <si>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</si>
  <si>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</si>
  <si>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</si>
  <si>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</si>
  <si>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</si>
  <si>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</si>
  <si>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</si>
  <si>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</si>
  <si>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</si>
  <si>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</si>
  <si>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</si>
  <si>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</si>
  <si>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</si>
  <si>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</si>
  <si>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</si>
  <si>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</si>
  <si>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</si>
  <si>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</si>
  <si>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</si>
  <si>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</si>
  <si>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</si>
  <si>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</si>
  <si>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</si>
  <si>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</si>
  <si>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</si>
  <si>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</si>
  <si>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</si>
  <si>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</si>
  <si>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</si>
  <si>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</si>
  <si>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</si>
  <si>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</si>
  <si>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</si>
  <si>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</si>
  <si>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</si>
  <si>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</si>
  <si>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</si>
  <si>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</si>
  <si>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</si>
  <si>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</si>
  <si>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</si>
  <si>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</si>
  <si>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</si>
  <si>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</si>
  <si>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</si>
  <si>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</si>
  <si>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</si>
  <si>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</si>
  <si>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</si>
  <si>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</si>
  <si>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</si>
  <si>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</si>
  <si>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</si>
  <si>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</si>
  <si>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</si>
  <si>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</si>
  <si>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</si>
  <si>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</si>
  <si>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</si>
  <si>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</si>
  <si>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</si>
  <si>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</si>
  <si>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</si>
  <si>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</si>
  <si>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</si>
  <si>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</si>
  <si>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</si>
  <si>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</si>
  <si>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</si>
  <si>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</si>
  <si>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</si>
  <si>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</si>
  <si>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</si>
  <si>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</si>
  <si>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</si>
  <si>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</si>
  <si>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</si>
  <si>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</si>
  <si>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</si>
  <si>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</si>
  <si>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</si>
  <si>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</si>
  <si>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</si>
  <si>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</si>
  <si>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</si>
  <si>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</si>
  <si>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</si>
  <si>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</si>
  <si>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</si>
  <si>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</si>
  <si>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</si>
  <si>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</si>
  <si>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</si>
  <si>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</si>
  <si>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</si>
  <si>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</si>
  <si>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</si>
  <si>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</si>
  <si>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</si>
  <si>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</si>
  <si>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</si>
  <si>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</si>
  <si>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</si>
  <si>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</si>
  <si>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</si>
  <si>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</si>
  <si>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</si>
  <si>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</si>
  <si>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</si>
  <si>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</si>
  <si>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</si>
  <si>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</si>
  <si>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</si>
  <si>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</si>
  <si>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</si>
  <si>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</si>
  <si>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</si>
  <si>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</si>
  <si>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</si>
  <si>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</si>
  <si>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</si>
  <si>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</si>
  <si>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</si>
  <si>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</si>
  <si>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</si>
  <si>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</si>
  <si>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</si>
  <si>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</si>
  <si>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</si>
  <si>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</si>
  <si>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</si>
  <si>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</si>
  <si>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</si>
  <si>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</si>
  <si>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</si>
  <si>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</si>
  <si>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</si>
  <si>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</si>
  <si>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</si>
  <si>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</si>
  <si>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</si>
  <si>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</si>
  <si>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</si>
  <si>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</si>
  <si>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</si>
  <si>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</si>
  <si>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</si>
  <si>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</si>
  <si>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</si>
  <si>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</si>
  <si>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</si>
  <si>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</si>
  <si>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</si>
  <si>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</si>
  <si>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</si>
  <si>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</si>
  <si>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</si>
  <si>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</si>
  <si>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</si>
  <si>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</si>
  <si>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</si>
  <si>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</si>
  <si>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</si>
  <si>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</si>
  <si>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</si>
  <si>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</si>
  <si>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</si>
  <si>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</si>
  <si>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</si>
  <si>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</si>
  <si>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</si>
  <si>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</si>
  <si>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</si>
  <si>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</si>
  <si>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</si>
  <si>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</si>
  <si>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</si>
  <si>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</si>
  <si>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</si>
  <si>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</si>
  <si>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</si>
  <si>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</si>
  <si>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</si>
  <si>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</si>
  <si>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</si>
  <si>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</si>
  <si>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</si>
  <si>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</si>
  <si>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</si>
  <si>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</si>
  <si>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</si>
  <si>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</si>
  <si>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</si>
  <si>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</si>
  <si>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</si>
  <si>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</si>
  <si>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</si>
  <si>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</si>
  <si>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</si>
  <si>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</si>
  <si>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</si>
  <si>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</si>
  <si>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</si>
  <si>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</si>
  <si>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</si>
  <si>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</si>
  <si>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</si>
  <si>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</si>
  <si>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</si>
  <si>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</si>
  <si>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</si>
  <si>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</si>
  <si>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</si>
  <si>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</si>
  <si>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</si>
  <si>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</si>
  <si>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</si>
  <si>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</si>
  <si>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</si>
  <si>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</si>
  <si>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</si>
  <si>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</si>
  <si>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</si>
  <si>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</si>
  <si>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</si>
  <si>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</si>
  <si>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</si>
  <si>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</si>
  <si>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</si>
  <si>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</si>
  <si>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</si>
  <si>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</si>
  <si>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</si>
  <si>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</si>
  <si>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</si>
  <si>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</si>
  <si>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</si>
  <si>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</si>
  <si>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</si>
  <si>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</si>
  <si>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</si>
  <si>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</si>
  <si>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</si>
  <si>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</si>
  <si>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</si>
  <si>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</si>
  <si>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</si>
  <si>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</si>
  <si>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</si>
  <si>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</si>
  <si>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</si>
  <si>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</si>
  <si>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</si>
  <si>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</si>
  <si>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</si>
  <si>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</si>
  <si>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</si>
  <si>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</si>
  <si>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</si>
  <si>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</si>
  <si>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</si>
  <si>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</si>
  <si>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</si>
  <si>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</si>
  <si>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</si>
  <si>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</si>
  <si>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</si>
  <si>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</si>
  <si>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</si>
  <si>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</si>
  <si>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</si>
  <si>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</si>
  <si>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</si>
  <si>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</si>
  <si>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</si>
  <si>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</si>
  <si>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</si>
  <si>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</si>
  <si>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</si>
  <si>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</si>
  <si>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</si>
  <si>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</si>
  <si>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</si>
  <si>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</si>
  <si>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</si>
  <si>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</si>
  <si>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</si>
  <si>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</si>
  <si>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</si>
  <si>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</si>
  <si>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</si>
  <si>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</si>
  <si>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</si>
  <si>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</si>
  <si>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</si>
  <si>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</si>
  <si>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</si>
  <si>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</si>
  <si>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</si>
  <si>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</si>
  <si>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</si>
  <si>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</si>
  <si>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</si>
  <si>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</si>
  <si>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</si>
  <si>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</si>
  <si>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</si>
  <si>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</si>
  <si>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</si>
  <si>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</si>
  <si>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</si>
  <si>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</si>
  <si>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</si>
  <si>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</si>
  <si>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</si>
  <si>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</si>
  <si>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</si>
  <si>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</si>
  <si>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</si>
  <si>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</si>
  <si>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</si>
  <si>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</si>
  <si>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</si>
  <si>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</si>
  <si>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</si>
  <si>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</si>
  <si>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</si>
  <si>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</si>
  <si>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</si>
  <si>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</si>
  <si>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</si>
  <si>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</si>
  <si>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</si>
  <si>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</si>
  <si>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</si>
  <si>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</si>
  <si>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</si>
  <si>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</si>
  <si>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</si>
  <si>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</si>
  <si>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</si>
  <si>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</si>
  <si>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</si>
  <si>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</si>
  <si>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</si>
  <si>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</si>
  <si>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</si>
  <si>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</si>
  <si>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</si>
  <si>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</si>
  <si>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</si>
  <si>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</si>
  <si>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</si>
  <si>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</si>
  <si>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</si>
  <si>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</si>
  <si>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</si>
  <si>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</si>
  <si>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</si>
  <si>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</si>
  <si>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</si>
  <si>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</si>
  <si>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</si>
  <si>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</si>
  <si>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</si>
  <si>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</si>
  <si>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</si>
  <si>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</si>
  <si>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</si>
  <si>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</si>
  <si>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</si>
  <si>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</si>
  <si>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</si>
  <si>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</si>
  <si>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</si>
  <si>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</si>
  <si>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</si>
  <si>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</si>
  <si>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</si>
  <si>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</si>
  <si>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</si>
  <si>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</si>
  <si>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</si>
  <si>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</si>
  <si>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</si>
  <si>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</si>
  <si>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</si>
  <si>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</si>
  <si>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</si>
  <si>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</si>
  <si>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</si>
  <si>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</si>
  <si>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</si>
  <si>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</si>
  <si>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</si>
  <si>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</si>
  <si>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</si>
  <si>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</si>
  <si>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</si>
  <si>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</si>
  <si>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</si>
  <si>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</si>
  <si>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</si>
  <si>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</si>
  <si>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</si>
  <si>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</si>
  <si>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</si>
  <si>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</si>
  <si>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</si>
  <si>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</si>
  <si>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</si>
  <si>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</si>
  <si>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</si>
  <si>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</si>
  <si>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</si>
  <si>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</si>
  <si>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</si>
  <si>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</si>
  <si>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</si>
  <si>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</si>
  <si>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</si>
  <si>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</si>
  <si>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</si>
  <si>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</si>
  <si>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</si>
  <si>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</si>
  <si>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</si>
  <si>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</si>
  <si>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</si>
  <si>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</si>
  <si>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</si>
  <si>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</si>
  <si>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</si>
  <si>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</si>
  <si>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</si>
  <si>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</si>
  <si>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</si>
  <si>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</si>
  <si>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</si>
  <si>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</si>
  <si>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</si>
  <si>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</si>
  <si>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</si>
  <si>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</si>
  <si>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</si>
  <si>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</si>
  <si>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</si>
  <si>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</si>
  <si>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</si>
  <si>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</si>
  <si>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</si>
  <si>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</si>
  <si>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</si>
  <si>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</si>
  <si>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</si>
  <si>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</si>
  <si>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</si>
  <si>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</si>
  <si>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</si>
  <si>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</si>
  <si>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</si>
  <si>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</si>
  <si>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</si>
  <si>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</si>
  <si>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</si>
  <si>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</si>
  <si>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</si>
  <si>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</si>
  <si>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</si>
  <si>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</si>
  <si>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</si>
  <si>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</si>
  <si>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</si>
  <si>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</si>
  <si>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</si>
  <si>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</si>
  <si>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</si>
  <si>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</si>
  <si>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</si>
  <si>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</si>
  <si>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</si>
  <si>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</si>
  <si>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</si>
  <si>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</si>
  <si>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</si>
  <si>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</si>
  <si>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</si>
  <si>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</si>
  <si>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</si>
  <si>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</si>
  <si>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</si>
  <si>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</si>
  <si>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</si>
  <si>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</si>
  <si>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</si>
  <si>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</si>
  <si>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</si>
  <si>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</si>
  <si>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</si>
  <si>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</si>
  <si>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</si>
  <si>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</si>
  <si>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</si>
  <si>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</si>
  <si>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</si>
  <si>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</si>
  <si>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</si>
  <si>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</si>
  <si>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</si>
  <si>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</si>
  <si>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</si>
  <si>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</si>
  <si>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</si>
  <si>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</si>
  <si>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</si>
  <si>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</si>
  <si>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</si>
  <si>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</si>
  <si>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</si>
  <si>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</si>
  <si>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</si>
  <si>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</si>
  <si>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</si>
  <si>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</si>
  <si>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</si>
  <si>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</si>
  <si>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</si>
  <si>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</si>
  <si>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</si>
  <si>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</si>
  <si>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</si>
  <si>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</si>
  <si>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</si>
  <si>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</si>
  <si>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</si>
  <si>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</si>
  <si>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</si>
  <si>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</si>
  <si>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</si>
  <si>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</si>
  <si>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</si>
  <si>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</si>
  <si>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</si>
  <si>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</si>
  <si>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</si>
  <si>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</si>
  <si>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</si>
  <si>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</si>
  <si>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</si>
  <si>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</si>
  <si>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</si>
  <si>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</si>
  <si>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</si>
  <si>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</si>
  <si>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</si>
  <si>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</si>
  <si>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</si>
  <si>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</si>
  <si>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</si>
  <si>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</si>
  <si>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</si>
  <si>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</si>
  <si>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</si>
  <si>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</si>
  <si>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</si>
  <si>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</si>
  <si>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</si>
  <si>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</si>
  <si>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</si>
  <si>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</si>
  <si>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</si>
  <si>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</si>
  <si>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</si>
  <si>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</si>
  <si>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</si>
  <si>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</si>
  <si>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</si>
  <si>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</si>
  <si>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</si>
  <si>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</si>
  <si>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</si>
  <si>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</si>
  <si>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</si>
  <si>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</si>
  <si>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</si>
  <si>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</si>
  <si>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</si>
  <si>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</si>
  <si>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</si>
  <si>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</si>
  <si>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</si>
  <si>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</si>
  <si>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</si>
  <si>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</si>
  <si>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</si>
  <si>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</si>
  <si>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</si>
  <si>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</si>
  <si>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</si>
  <si>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</si>
  <si>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</si>
  <si>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</si>
  <si>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</si>
  <si>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</si>
  <si>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</si>
  <si>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</si>
  <si>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</si>
  <si>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</si>
  <si>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</si>
  <si>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</si>
  <si>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</si>
  <si>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</si>
  <si>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</si>
  <si>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</si>
  <si>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</si>
  <si>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</si>
  <si>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</si>
  <si>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</si>
  <si>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</si>
  <si>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</si>
  <si>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</si>
  <si>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</si>
  <si>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</si>
  <si>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</si>
  <si>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</si>
  <si>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</si>
  <si>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</si>
  <si>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</si>
  <si>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</si>
  <si>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</si>
  <si>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</si>
  <si>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</si>
  <si>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</si>
  <si>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</si>
  <si>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</si>
  <si>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</si>
  <si>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</si>
  <si>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</si>
  <si>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</si>
  <si>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</si>
  <si>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</si>
  <si>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</si>
  <si>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</si>
  <si>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</si>
  <si>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</si>
  <si>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</si>
  <si>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</si>
  <si>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</si>
  <si>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</si>
  <si>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</si>
  <si>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</si>
  <si>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</si>
  <si>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</si>
  <si>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</si>
  <si>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</si>
  <si>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</si>
  <si>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</si>
  <si>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</si>
  <si>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</si>
  <si>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</si>
  <si>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</si>
  <si>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</si>
  <si>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</si>
  <si>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</si>
  <si>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</si>
  <si>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</si>
  <si>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</si>
  <si>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</si>
  <si>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</si>
  <si>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</si>
  <si>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</si>
  <si>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</si>
  <si>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</si>
  <si>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</si>
  <si>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</si>
  <si>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</si>
  <si>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</si>
  <si>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</si>
  <si>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</si>
  <si>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</si>
  <si>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</si>
  <si>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</si>
  <si>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</si>
  <si>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</si>
  <si>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</si>
  <si>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</si>
  <si>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</si>
  <si>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</si>
  <si>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</si>
  <si>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</si>
  <si>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</si>
  <si>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</si>
  <si>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</si>
  <si>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</si>
  <si>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</si>
  <si>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</si>
  <si>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</si>
  <si>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</si>
  <si>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</si>
  <si>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</si>
  <si>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</si>
  <si>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</si>
  <si>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</si>
  <si>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</si>
  <si>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</si>
  <si>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</si>
  <si>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</si>
  <si>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</si>
  <si>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</si>
  <si>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</si>
  <si>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</si>
  <si>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</si>
  <si>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</si>
  <si>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</si>
  <si>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</si>
  <si>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</si>
  <si>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</si>
  <si>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</si>
  <si>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</si>
  <si>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</si>
  <si>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</si>
  <si>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</si>
  <si>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</si>
  <si>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</si>
  <si>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</si>
  <si>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</si>
  <si>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</si>
  <si>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</si>
  <si>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</si>
  <si>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</si>
  <si>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</si>
  <si>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</si>
  <si>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</si>
  <si>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</si>
  <si>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</si>
  <si>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</si>
  <si>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</si>
  <si>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</si>
  <si>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</si>
  <si>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</si>
  <si>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</si>
  <si>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</si>
  <si>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</si>
  <si>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</si>
  <si>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</si>
  <si>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</si>
  <si>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</si>
  <si>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</si>
  <si>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</si>
  <si>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</si>
  <si>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</si>
  <si>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</si>
  <si>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</si>
  <si>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</si>
  <si>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</si>
  <si>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</si>
  <si>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</si>
  <si>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</si>
  <si>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</si>
  <si>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</si>
  <si>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</si>
  <si>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</si>
  <si>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</si>
  <si>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</si>
  <si>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</si>
  <si>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</si>
  <si>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</si>
  <si>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</si>
  <si>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</si>
  <si>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</si>
  <si>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</si>
  <si>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</si>
  <si>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</si>
  <si>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</si>
  <si>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</si>
  <si>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</si>
  <si>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</si>
  <si>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</si>
  <si>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</si>
  <si>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</si>
  <si>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</si>
  <si>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</si>
  <si>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</si>
  <si>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</si>
  <si>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</si>
  <si>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</si>
  <si>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</si>
  <si>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</si>
  <si>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</si>
  <si>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</si>
  <si>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</si>
  <si>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</si>
  <si>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</si>
  <si>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</si>
  <si>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</si>
  <si>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</si>
  <si>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</si>
  <si>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</si>
  <si>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</si>
  <si>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</si>
  <si>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</si>
  <si>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</si>
  <si>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</si>
  <si>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</si>
  <si>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</si>
  <si>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</si>
  <si>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</si>
  <si>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</si>
  <si>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</si>
  <si>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</si>
  <si>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</si>
  <si>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</si>
  <si>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</si>
  <si>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</si>
  <si>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</si>
  <si>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</si>
  <si>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</si>
  <si>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</si>
  <si>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</si>
  <si>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</si>
  <si>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</si>
  <si>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</si>
  <si>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</si>
  <si>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</si>
  <si>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</si>
  <si>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</si>
  <si>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</si>
  <si>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</si>
  <si>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</si>
  <si>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</si>
  <si>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</si>
  <si>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</si>
  <si>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</si>
  <si>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</si>
  <si>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</si>
  <si>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</si>
  <si>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</si>
  <si>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</si>
  <si>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</si>
  <si>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</si>
  <si>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</si>
  <si>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</si>
  <si>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</si>
  <si>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</si>
  <si>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</si>
  <si>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</si>
  <si>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</si>
  <si>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</si>
  <si>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</si>
  <si>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</si>
  <si>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</si>
  <si>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</si>
  <si>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</si>
  <si>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</si>
  <si>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</si>
  <si>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</si>
  <si>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</si>
  <si>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</si>
  <si>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</si>
  <si>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</si>
  <si>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</si>
  <si>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</si>
  <si>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</si>
  <si>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</si>
  <si>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</si>
  <si>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</si>
  <si>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</si>
  <si>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</si>
  <si>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</si>
  <si>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</si>
  <si>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</si>
  <si>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</si>
  <si>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</si>
  <si>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</si>
  <si>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</si>
  <si>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</si>
  <si>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</si>
  <si>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</si>
  <si>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</si>
  <si>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</si>
  <si>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</si>
  <si>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</si>
  <si>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</si>
  <si>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</si>
  <si>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</si>
  <si>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</si>
  <si>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</si>
  <si>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</si>
  <si>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</si>
  <si>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</si>
  <si>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</si>
  <si>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</si>
  <si>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</si>
  <si>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</si>
  <si>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</si>
  <si>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</si>
  <si>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</si>
  <si>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</si>
  <si>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</si>
  <si>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</si>
  <si>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</si>
  <si>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</si>
  <si>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</si>
  <si>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</si>
  <si>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</si>
  <si>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</si>
  <si>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</si>
  <si>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</si>
  <si>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</si>
  <si>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</si>
  <si>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</si>
  <si>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</si>
  <si>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</si>
  <si>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</si>
  <si>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</si>
  <si>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</si>
  <si>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</si>
  <si>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</si>
  <si>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</si>
  <si>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</si>
  <si>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</si>
  <si>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</si>
  <si>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</si>
  <si>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</si>
  <si>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</si>
  <si>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</si>
  <si>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</si>
  <si>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</si>
  <si>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</si>
  <si>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</si>
  <si>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</si>
  <si>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</si>
  <si>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</si>
  <si>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</si>
  <si>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</si>
  <si>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</si>
  <si>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</si>
  <si>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</si>
  <si>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</si>
  <si>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</si>
  <si>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</si>
  <si>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</si>
  <si>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</si>
  <si>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</si>
  <si>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</si>
  <si>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</si>
  <si>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</si>
  <si>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</si>
  <si>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</si>
  <si>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</si>
  <si>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</si>
  <si>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</si>
  <si>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</si>
  <si>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</si>
  <si>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</si>
  <si>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</si>
  <si>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</si>
  <si>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</si>
  <si>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</si>
  <si>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</si>
  <si>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</si>
  <si>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</si>
  <si>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</si>
  <si>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</si>
  <si>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</si>
  <si>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</si>
  <si>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</si>
  <si>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</si>
  <si>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</si>
  <si>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</si>
  <si>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</si>
  <si>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</si>
  <si>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</si>
  <si>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</si>
  <si>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</si>
  <si>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</si>
  <si>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</si>
  <si>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</si>
  <si>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</si>
  <si>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</si>
  <si>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</si>
  <si>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</si>
  <si>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</si>
  <si>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</si>
  <si>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</si>
  <si>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</si>
  <si>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</si>
  <si>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</si>
  <si>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</si>
  <si>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</si>
  <si>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</si>
  <si>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</si>
  <si>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</si>
  <si>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</si>
  <si>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</si>
  <si>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</si>
  <si>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</si>
  <si>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</si>
  <si>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</si>
  <si>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</si>
  <si>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</si>
  <si>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</si>
  <si>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</si>
  <si>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</si>
  <si>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</si>
  <si>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</si>
  <si>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</si>
  <si>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</si>
  <si>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</si>
  <si>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</si>
  <si>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</si>
  <si>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</si>
  <si>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</si>
  <si>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</si>
  <si>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</si>
  <si>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</si>
  <si>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</si>
  <si>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</si>
  <si>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</si>
  <si>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</si>
  <si>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</si>
  <si>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</si>
  <si>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</si>
  <si>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</si>
  <si>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</si>
  <si>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</si>
  <si>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</si>
  <si>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</si>
  <si>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</si>
  <si>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</si>
  <si>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</si>
  <si>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</si>
  <si>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</si>
  <si>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</si>
  <si>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</si>
  <si>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</si>
  <si>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</si>
  <si>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</si>
  <si>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</si>
  <si>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</si>
  <si>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</si>
  <si>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</si>
  <si>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</si>
  <si>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</si>
  <si>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</si>
  <si>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</si>
  <si>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</si>
  <si>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</si>
  <si>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</si>
  <si>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</si>
  <si>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</si>
  <si>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</si>
  <si>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</si>
  <si>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</si>
  <si>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</si>
  <si>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</si>
  <si>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</si>
  <si>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</si>
  <si>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</si>
  <si>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</si>
  <si>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</si>
  <si>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</si>
  <si>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</si>
  <si>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</si>
  <si>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</si>
  <si>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</si>
  <si>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</si>
  <si>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</si>
  <si>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</si>
  <si>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</si>
  <si>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</si>
  <si>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</si>
  <si>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</si>
  <si>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</si>
  <si>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</si>
  <si>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</si>
  <si>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</si>
  <si>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</si>
  <si>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</si>
  <si>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</si>
  <si>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</si>
  <si>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</si>
  <si>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</si>
  <si>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</si>
  <si>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</si>
  <si>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</si>
  <si>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</si>
  <si>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</si>
  <si>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</si>
  <si>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</si>
  <si>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</si>
  <si>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</si>
  <si>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</si>
  <si>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</si>
  <si>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</si>
  <si>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</si>
  <si>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</si>
  <si>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</si>
  <si>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</si>
  <si>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</si>
  <si>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</si>
  <si>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</si>
  <si>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</si>
  <si>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</si>
  <si>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</si>
  <si>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</si>
  <si>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</si>
  <si>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</si>
  <si>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</si>
  <si>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</si>
  <si>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</si>
  <si>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</si>
  <si>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</si>
  <si>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</si>
  <si>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</si>
  <si>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</si>
  <si>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</si>
  <si>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</si>
  <si>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</si>
  <si>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</si>
  <si>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</si>
  <si>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</si>
  <si>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</si>
  <si>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</si>
  <si>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</si>
  <si>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</si>
  <si>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</si>
  <si>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</si>
  <si>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</si>
  <si>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</si>
  <si>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</si>
  <si>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</si>
  <si>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</si>
  <si>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</si>
  <si>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</si>
  <si>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</si>
  <si>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</si>
  <si>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</si>
  <si>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</si>
  <si>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</si>
  <si>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</si>
  <si>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</si>
  <si>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</si>
  <si>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</si>
  <si>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</si>
  <si>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</si>
  <si>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</si>
  <si>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</si>
  <si>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</si>
  <si>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</si>
  <si>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</si>
  <si>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</si>
  <si>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</si>
  <si>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</si>
  <si>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</si>
  <si>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</si>
  <si>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</si>
  <si>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</si>
  <si>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</si>
  <si>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</si>
  <si>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</si>
  <si>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</si>
  <si>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</si>
  <si>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</si>
  <si>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</si>
  <si>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</si>
  <si>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</si>
  <si>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</si>
  <si>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</si>
  <si>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</si>
  <si>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</si>
  <si>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</si>
  <si>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</si>
  <si>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</si>
  <si>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</si>
  <si>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</si>
  <si>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</si>
  <si>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</si>
  <si>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</si>
  <si>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</si>
  <si>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</si>
  <si>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</si>
  <si>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</si>
  <si>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</si>
  <si>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</si>
  <si>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</si>
  <si>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</si>
  <si>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</si>
  <si>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</si>
  <si>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</si>
  <si>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</si>
  <si>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</si>
  <si>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</si>
  <si>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</si>
  <si>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</si>
  <si>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</si>
  <si>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</si>
  <si>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</si>
  <si>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</si>
  <si>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</si>
  <si>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</si>
  <si>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</si>
  <si>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</si>
  <si>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</si>
  <si>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</si>
  <si>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</si>
  <si>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</si>
  <si>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</si>
  <si>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</si>
  <si>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</si>
  <si>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</si>
  <si>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</si>
  <si>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</si>
  <si>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</si>
  <si>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</si>
  <si>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</si>
  <si>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</si>
  <si>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</si>
  <si>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</si>
  <si>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</si>
  <si>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</si>
  <si>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</si>
  <si>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</si>
  <si>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</si>
  <si>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</si>
  <si>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</si>
  <si>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</si>
  <si>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</si>
  <si>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</si>
  <si>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</si>
  <si>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</si>
  <si>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</si>
  <si>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</si>
  <si>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</si>
  <si>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</si>
  <si>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</si>
  <si>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</si>
  <si>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</si>
  <si>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</si>
  <si>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</si>
  <si>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</si>
  <si>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</si>
  <si>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</si>
  <si>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</si>
  <si>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</si>
  <si>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</si>
  <si>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</si>
  <si>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</si>
  <si>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</si>
  <si>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</si>
  <si>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</si>
  <si>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</si>
  <si>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</si>
  <si>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</si>
  <si>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</si>
  <si>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</si>
  <si>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</si>
  <si>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</si>
  <si>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</si>
  <si>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</si>
  <si>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</si>
  <si>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</si>
  <si>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</si>
  <si>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</si>
  <si>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</si>
  <si>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</si>
  <si>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</si>
  <si>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</si>
  <si>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</si>
  <si>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</si>
  <si>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</si>
  <si>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</si>
  <si>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</si>
  <si>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</si>
  <si>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</si>
  <si>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</si>
  <si>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</si>
  <si>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</si>
  <si>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</si>
  <si>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</si>
  <si>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</si>
  <si>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</si>
  <si>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</si>
  <si>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</si>
  <si>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</si>
  <si>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</si>
  <si>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</si>
  <si>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</si>
  <si>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</si>
  <si>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</si>
  <si>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</si>
  <si>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</si>
  <si>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</si>
  <si>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</si>
  <si>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</si>
  <si>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</si>
  <si>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</si>
  <si>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</si>
  <si>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</si>
  <si>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</si>
  <si>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</si>
  <si>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</si>
  <si>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</si>
  <si>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</si>
  <si>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</si>
  <si>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</si>
  <si>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</si>
  <si>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</si>
  <si>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</si>
  <si>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</si>
  <si>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</si>
  <si>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</si>
  <si>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</si>
  <si>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</si>
  <si>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</si>
  <si>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</si>
  <si>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</si>
  <si>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</si>
  <si>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</si>
  <si>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</si>
  <si>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</si>
  <si>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</si>
  <si>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</si>
  <si>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</si>
  <si>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</si>
  <si>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</si>
  <si>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</si>
  <si>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</si>
  <si>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</si>
  <si>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</si>
  <si>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</si>
  <si>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</si>
  <si>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</si>
  <si>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</si>
  <si>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</si>
  <si>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</si>
  <si>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</si>
  <si>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</si>
  <si>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</si>
  <si>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</si>
  <si>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</si>
  <si>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</si>
  <si>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</si>
  <si>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</si>
  <si>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</si>
  <si>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</si>
  <si>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</si>
  <si>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</si>
  <si>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</si>
  <si>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</si>
  <si>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</si>
  <si>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</si>
  <si>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</si>
  <si>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</si>
  <si>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</si>
  <si>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</si>
  <si>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</si>
  <si>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</si>
  <si>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</si>
  <si>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</si>
  <si>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</si>
  <si>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</si>
  <si>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</si>
  <si>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</si>
  <si>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</si>
  <si>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</si>
  <si>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</si>
  <si>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</si>
  <si>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</si>
  <si>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</si>
  <si>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</si>
  <si>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</si>
  <si>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</si>
  <si>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</si>
  <si>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</si>
  <si>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</si>
  <si>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</si>
  <si>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</si>
  <si>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</si>
  <si>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</si>
  <si>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</si>
  <si>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</si>
  <si>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</si>
  <si>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</si>
  <si>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</si>
  <si>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</si>
  <si>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</si>
  <si>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</si>
  <si>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</si>
  <si>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</si>
  <si>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</si>
  <si>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</si>
  <si>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</si>
  <si>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</si>
  <si>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</si>
  <si>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</si>
  <si>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</si>
  <si>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</si>
  <si>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</si>
  <si>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</si>
  <si>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</si>
  <si>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</si>
  <si>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</si>
  <si>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</si>
  <si>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</si>
  <si>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</si>
  <si>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</si>
  <si>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</si>
  <si>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</si>
  <si>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</si>
  <si>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</si>
  <si>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</si>
  <si>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</si>
  <si>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</si>
  <si>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</si>
  <si>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</si>
  <si>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</si>
  <si>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</si>
  <si>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</si>
  <si>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</si>
  <si>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</si>
  <si>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</si>
  <si>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</si>
  <si>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</si>
  <si>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</si>
  <si>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</si>
  <si>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</si>
  <si>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</si>
  <si>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</si>
  <si>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</si>
  <si>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</si>
  <si>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</si>
  <si>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</si>
  <si>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</si>
  <si>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</si>
  <si>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</si>
  <si>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</si>
  <si>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</si>
  <si>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</si>
  <si>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</si>
  <si>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</si>
  <si>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</si>
  <si>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</si>
  <si>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</si>
  <si>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</si>
  <si>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</si>
  <si>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</si>
  <si>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</si>
  <si>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</si>
  <si>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</si>
  <si>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</si>
  <si>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</si>
  <si>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</si>
  <si>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</si>
  <si>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</si>
  <si>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</si>
  <si>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</si>
  <si>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</si>
  <si>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</si>
  <si>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</si>
  <si>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</si>
  <si>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</si>
  <si>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</si>
  <si>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</si>
  <si>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</si>
  <si>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</si>
  <si>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</si>
  <si>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</si>
  <si>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</si>
  <si>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</si>
  <si>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</si>
  <si>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</si>
  <si>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</si>
  <si>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</si>
  <si>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</si>
  <si>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</si>
  <si>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</si>
  <si>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</si>
  <si>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</si>
  <si>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</si>
  <si>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</si>
  <si>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</si>
  <si>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</si>
  <si>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</si>
  <si>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</si>
  <si>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</si>
  <si>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</si>
  <si>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</si>
  <si>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</si>
  <si>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</si>
  <si>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</si>
  <si>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</si>
  <si>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</si>
  <si>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</si>
  <si>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</si>
  <si>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</si>
  <si>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</si>
  <si>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</si>
  <si>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</si>
  <si>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</si>
  <si>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</si>
  <si>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</si>
  <si>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</si>
  <si>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</si>
  <si>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</si>
  <si>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</si>
  <si>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</si>
  <si>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</si>
  <si>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</si>
  <si>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</si>
  <si>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</si>
  <si>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</si>
  <si>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</si>
  <si>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</si>
  <si>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</si>
  <si>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</si>
  <si>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</si>
  <si>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</si>
  <si>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</si>
  <si>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</si>
  <si>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</si>
  <si>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</si>
  <si>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</si>
  <si>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</si>
  <si>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</si>
  <si>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</si>
  <si>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</si>
  <si>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</si>
  <si>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</si>
  <si>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</si>
  <si>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</si>
  <si>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</si>
  <si>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</si>
  <si>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</si>
  <si>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</si>
  <si>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</si>
  <si>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</si>
  <si>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</si>
  <si>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</si>
  <si>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</si>
  <si>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</si>
  <si>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</si>
  <si>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</si>
  <si>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</si>
  <si>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</si>
  <si>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</si>
  <si>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</si>
  <si>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</si>
  <si>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</si>
  <si>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</si>
  <si>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</si>
  <si>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</si>
  <si>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</si>
  <si>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</si>
  <si>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</si>
  <si>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</si>
  <si>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</si>
  <si>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</si>
  <si>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</si>
  <si>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</si>
  <si>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</si>
  <si>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</si>
  <si>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</si>
  <si>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</si>
  <si>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</si>
  <si>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</si>
  <si>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</si>
  <si>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</si>
  <si>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</si>
  <si>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</si>
  <si>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</si>
  <si>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</si>
  <si>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</si>
  <si>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</si>
  <si>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</si>
  <si>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</si>
  <si>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</si>
  <si>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</si>
  <si>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</si>
  <si>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</si>
  <si>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</si>
  <si>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</si>
  <si>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</si>
  <si>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</si>
  <si>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</si>
  <si>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</si>
  <si>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</si>
  <si>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</si>
  <si>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</si>
  <si>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</si>
  <si>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</si>
  <si>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</si>
  <si>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</si>
  <si>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</si>
  <si>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</si>
  <si>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</si>
  <si>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</si>
  <si>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</si>
  <si>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</si>
  <si>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</si>
  <si>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</si>
  <si>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</si>
  <si>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</si>
  <si>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</si>
  <si>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</si>
  <si>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</si>
  <si>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</si>
  <si>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</si>
  <si>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</si>
  <si>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</si>
  <si>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</si>
  <si>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</si>
  <si>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</si>
  <si>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</si>
  <si>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</si>
  <si>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</si>
  <si>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</si>
  <si>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</si>
  <si>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</si>
  <si>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</si>
  <si>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</si>
  <si>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</si>
  <si>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</si>
  <si>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</si>
  <si>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</si>
  <si>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</si>
  <si>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</si>
  <si>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</si>
  <si>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</si>
  <si>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</si>
  <si>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</si>
  <si>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</si>
  <si>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</si>
  <si>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</si>
  <si>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</si>
  <si>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</si>
  <si>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</si>
  <si>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</si>
  <si>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</si>
  <si>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</si>
  <si>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</si>
  <si>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</si>
  <si>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</si>
  <si>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</si>
  <si>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</si>
  <si>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</si>
  <si>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</si>
  <si>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</si>
  <si>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</si>
  <si>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</si>
  <si>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</si>
  <si>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</si>
  <si>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</si>
  <si>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</si>
  <si>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</si>
  <si>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</si>
  <si>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</si>
  <si>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</si>
  <si>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</si>
  <si>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</si>
  <si>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</si>
  <si>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</si>
  <si>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</si>
  <si>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</si>
  <si>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</si>
  <si>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</si>
  <si>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</si>
  <si>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</si>
  <si>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</si>
  <si>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</si>
  <si>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</si>
  <si>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</si>
  <si>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</si>
  <si>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</si>
  <si>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</si>
  <si>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</si>
  <si>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</si>
  <si>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</si>
  <si>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</si>
  <si>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</si>
  <si>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</si>
  <si>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</si>
  <si>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</si>
  <si>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</si>
  <si>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</si>
  <si>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</si>
  <si>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</si>
  <si>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</si>
  <si>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</si>
  <si>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</si>
  <si>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</si>
  <si>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</si>
  <si>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</si>
  <si>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</si>
  <si>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</si>
  <si>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</si>
  <si>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</si>
  <si>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</si>
  <si>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</si>
  <si>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</si>
  <si>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</si>
  <si>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</si>
  <si>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</si>
  <si>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</si>
  <si>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</si>
  <si>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</si>
  <si>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</si>
  <si>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</si>
  <si>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</si>
  <si>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</si>
  <si>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</si>
  <si>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</si>
  <si>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</si>
  <si>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</si>
  <si>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</si>
  <si>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</si>
  <si>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</si>
  <si>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</si>
  <si>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</si>
  <si>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</si>
  <si>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</si>
  <si>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</si>
  <si>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</si>
  <si>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</si>
  <si>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</si>
  <si>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</si>
  <si>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</si>
  <si>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</si>
  <si>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</si>
  <si>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</si>
  <si>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</si>
  <si>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</si>
  <si>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</si>
  <si>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</si>
  <si>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</si>
  <si>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</si>
  <si>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</si>
  <si>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</si>
  <si>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</si>
  <si>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</si>
  <si>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</si>
  <si>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</si>
  <si>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</si>
  <si>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</si>
  <si>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</si>
  <si>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</si>
  <si>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</si>
  <si>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</si>
  <si>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</si>
  <si>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</si>
  <si>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</si>
  <si>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</si>
  <si>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</si>
  <si>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</si>
  <si>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</si>
  <si>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</si>
  <si>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</si>
  <si>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</si>
  <si>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</si>
  <si>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</si>
  <si>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</si>
  <si>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</si>
  <si>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</si>
  <si>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</si>
  <si>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</si>
  <si>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</si>
  <si>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</si>
  <si>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</si>
  <si>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</si>
  <si>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</si>
  <si>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</si>
  <si>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</si>
  <si>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</si>
  <si>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</si>
  <si>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</si>
  <si>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</si>
  <si>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</si>
  <si>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</si>
  <si>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</si>
  <si>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</si>
  <si>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</si>
  <si>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</si>
  <si>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</si>
  <si>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</si>
  <si>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</si>
  <si>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</si>
  <si>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</si>
  <si>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</si>
  <si>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</si>
  <si>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</si>
  <si>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</si>
  <si>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</si>
  <si>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</si>
  <si>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</si>
  <si>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</si>
  <si>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</si>
  <si>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</si>
  <si>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</si>
  <si>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</si>
  <si>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</si>
  <si>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</si>
  <si>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</si>
  <si>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</si>
  <si>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</si>
  <si>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</si>
  <si>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</si>
  <si>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</si>
  <si>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</si>
  <si>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</si>
  <si>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</si>
  <si>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</si>
  <si>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</si>
  <si>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</si>
  <si>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</si>
  <si>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</si>
  <si>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</si>
  <si>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</si>
  <si>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</si>
  <si>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</si>
  <si>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</si>
  <si>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</si>
  <si>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</si>
  <si>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</si>
  <si>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</si>
  <si>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</si>
  <si>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</si>
  <si>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</si>
  <si>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</si>
  <si>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</si>
  <si>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</si>
  <si>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</si>
  <si>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</si>
  <si>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</si>
  <si>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</si>
  <si>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</si>
  <si>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</si>
  <si>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</si>
  <si>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</si>
  <si>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</si>
  <si>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</si>
  <si>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</si>
  <si>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</si>
  <si>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</si>
  <si>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</si>
  <si>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</si>
  <si>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</si>
  <si>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</si>
  <si>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</si>
  <si>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</si>
  <si>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</si>
  <si>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</si>
  <si>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</si>
  <si>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</si>
  <si>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</si>
  <si>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</si>
  <si>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</si>
  <si>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</si>
  <si>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</si>
  <si>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</si>
  <si>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</si>
  <si>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</si>
  <si>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</si>
  <si>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</si>
  <si>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</si>
  <si>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</si>
  <si>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</si>
  <si>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</si>
  <si>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</si>
  <si>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</si>
  <si>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</si>
  <si>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</si>
  <si>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</si>
  <si>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</si>
  <si>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</si>
  <si>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</si>
  <si>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</si>
  <si>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</si>
  <si>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</si>
  <si>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</si>
  <si>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</si>
  <si>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</si>
  <si>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</si>
  <si>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</si>
  <si>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</si>
  <si>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</si>
  <si>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</si>
  <si>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</si>
  <si>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</si>
  <si>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</si>
  <si>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</si>
  <si>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</si>
  <si>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</si>
  <si>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</si>
  <si>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</si>
  <si>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</si>
  <si>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</si>
  <si>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</si>
  <si>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</si>
  <si>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</si>
  <si>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</si>
  <si>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</si>
  <si>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</si>
  <si>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</si>
  <si>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</si>
  <si>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</si>
  <si>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</si>
  <si>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</si>
  <si>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</si>
  <si>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</si>
  <si>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</si>
  <si>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</si>
  <si>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</si>
  <si>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</si>
  <si>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</si>
  <si>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</si>
  <si>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</si>
  <si>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</si>
  <si>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</si>
  <si>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</si>
  <si>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</si>
  <si>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</si>
  <si>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</si>
  <si>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</si>
  <si>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</si>
  <si>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</si>
  <si>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</si>
  <si>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</si>
  <si>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</si>
  <si>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</si>
  <si>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</si>
  <si>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</si>
  <si>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</si>
  <si>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</si>
  <si>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</si>
  <si>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</si>
  <si>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</si>
  <si>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</si>
  <si>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</si>
  <si>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</si>
  <si>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</si>
  <si>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</si>
  <si>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</si>
  <si>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</si>
  <si>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</si>
  <si>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</si>
  <si>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</si>
  <si>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</si>
  <si>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</si>
  <si>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</si>
  <si>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</si>
  <si>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</si>
  <si>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</si>
  <si>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</si>
  <si>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</si>
  <si>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</si>
  <si>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</si>
  <si>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</si>
  <si>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</si>
  <si>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</si>
  <si>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</si>
  <si>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</si>
  <si>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</si>
  <si>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</si>
  <si>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</si>
  <si>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</si>
  <si>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</si>
  <si>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</si>
  <si>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</si>
  <si>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</si>
  <si>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</si>
  <si>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</si>
  <si>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</si>
  <si>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</si>
  <si>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</si>
  <si>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</si>
  <si>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</si>
  <si>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</si>
  <si>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</si>
  <si>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</si>
  <si>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</si>
  <si>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</si>
  <si>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</si>
  <si>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</si>
  <si>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</si>
  <si>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</si>
  <si>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</si>
  <si>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</si>
  <si>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</si>
  <si>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</si>
  <si>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</si>
  <si>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</si>
  <si>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</si>
  <si>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</si>
  <si>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</si>
  <si>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</si>
  <si>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</si>
  <si>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</si>
  <si>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</si>
  <si>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</si>
  <si>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</si>
  <si>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</si>
  <si>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</si>
  <si>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</si>
  <si>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</si>
  <si>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</si>
  <si>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</si>
  <si>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</si>
  <si>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</si>
  <si>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</si>
  <si>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</si>
  <si>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</si>
  <si>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</si>
  <si>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</si>
  <si>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</si>
  <si>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</si>
  <si>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</si>
  <si>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</si>
  <si>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</si>
  <si>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</si>
  <si>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</si>
  <si>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</si>
  <si>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</si>
  <si>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</si>
  <si>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</si>
  <si>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</si>
  <si>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</si>
  <si>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</si>
  <si>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</si>
  <si>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</si>
  <si>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</si>
  <si>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</si>
  <si>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</si>
  <si>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</si>
  <si>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</si>
  <si>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</si>
  <si>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</si>
  <si>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</si>
  <si>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</si>
  <si>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</si>
  <si>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</si>
  <si>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</si>
  <si>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</si>
  <si>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</si>
  <si>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</si>
  <si>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</si>
  <si>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</si>
  <si>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</si>
  <si>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</si>
  <si>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</si>
  <si>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</si>
  <si>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</si>
  <si>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</si>
  <si>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</si>
  <si>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</si>
  <si>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</si>
  <si>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</si>
  <si>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</si>
  <si>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</si>
  <si>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</si>
  <si>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</si>
  <si>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</si>
  <si>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</si>
  <si>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</si>
  <si>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</si>
  <si>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</si>
  <si>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</si>
  <si>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</si>
  <si>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</si>
  <si>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</si>
  <si>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</si>
  <si>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</si>
  <si>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</si>
  <si>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</si>
  <si>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</si>
  <si>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</si>
  <si>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</si>
  <si>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</si>
  <si>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</si>
  <si>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</si>
  <si>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</si>
  <si>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</si>
  <si>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</si>
  <si>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</si>
  <si>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</si>
  <si>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</si>
  <si>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</si>
  <si>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</si>
  <si>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</si>
  <si>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</si>
  <si>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</si>
  <si>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</si>
  <si>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</si>
  <si>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</si>
  <si>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</si>
  <si>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</si>
  <si>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</si>
  <si>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</si>
  <si>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</si>
  <si>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</si>
  <si>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</si>
  <si>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</si>
  <si>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</si>
  <si>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</si>
  <si>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</si>
  <si>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</si>
  <si>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</si>
  <si>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</si>
  <si>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</si>
  <si>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</si>
  <si>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</si>
  <si>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</si>
  <si>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</si>
  <si>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</si>
  <si>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</si>
  <si>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</si>
  <si>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</si>
  <si>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</si>
  <si>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</si>
  <si>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</si>
  <si>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</si>
  <si>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</si>
  <si>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</si>
  <si>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</si>
  <si>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</si>
  <si>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</si>
  <si>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</si>
  <si>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</si>
  <si>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</si>
  <si>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</si>
  <si>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</si>
  <si>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</si>
  <si>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</si>
  <si>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</si>
  <si>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</si>
  <si>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</si>
  <si>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</si>
  <si>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</si>
  <si>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</si>
  <si>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</si>
  <si>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</si>
  <si>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</si>
  <si>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</si>
  <si>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</si>
  <si>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</si>
  <si>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</si>
  <si>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</si>
  <si>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</si>
  <si>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</si>
  <si>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</si>
  <si>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</si>
  <si>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</si>
  <si>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</si>
  <si>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</si>
  <si>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</si>
  <si>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</si>
  <si>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</si>
  <si>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</si>
  <si>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</si>
  <si>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</si>
  <si>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</si>
  <si>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</si>
  <si>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</si>
  <si>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</si>
  <si>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</si>
  <si>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</si>
  <si>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</si>
  <si>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</si>
  <si>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</si>
  <si>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</si>
  <si>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</si>
  <si>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</si>
  <si>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</si>
  <si>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</si>
  <si>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</si>
  <si>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</si>
  <si>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</si>
  <si>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</si>
  <si>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</si>
  <si>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</si>
  <si>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</si>
  <si>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</si>
  <si>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</si>
  <si>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</si>
  <si>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</si>
  <si>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</si>
  <si>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</si>
  <si>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</si>
  <si>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</si>
  <si>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</si>
  <si>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</si>
  <si>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</si>
  <si>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</si>
  <si>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</si>
  <si>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</si>
  <si>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</si>
  <si>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</si>
  <si>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</si>
  <si>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</si>
  <si>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</si>
  <si>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</si>
  <si>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</si>
  <si>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</si>
  <si>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</si>
  <si>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</si>
  <si>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</si>
  <si>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</si>
  <si>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</si>
  <si>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</si>
  <si>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</si>
  <si>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</si>
  <si>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</si>
  <si>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</si>
  <si>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</si>
  <si>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</si>
  <si>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</si>
  <si>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</si>
  <si>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</si>
  <si>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</si>
  <si>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</si>
  <si>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</si>
  <si>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</si>
  <si>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</si>
  <si>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</si>
  <si>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</si>
  <si>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</si>
  <si>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</si>
  <si>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</si>
  <si>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</si>
  <si>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</si>
  <si>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</si>
  <si>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</si>
  <si>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</si>
  <si>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</si>
  <si>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</si>
  <si>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</si>
  <si>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</si>
  <si>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</si>
  <si>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</si>
  <si>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</si>
  <si>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</si>
  <si>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</si>
  <si>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</si>
  <si>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</si>
  <si>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</si>
  <si>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</si>
  <si>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</si>
  <si>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</si>
  <si>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</si>
  <si>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</si>
  <si>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</si>
  <si>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</si>
  <si>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</si>
  <si>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</si>
  <si>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</si>
  <si>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</si>
  <si>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</si>
  <si>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</si>
  <si>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</si>
  <si>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</si>
  <si>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</si>
  <si>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</si>
  <si>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</si>
  <si>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</si>
  <si>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</si>
  <si>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</si>
  <si>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</si>
  <si>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</si>
  <si>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</si>
  <si>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</si>
  <si>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</si>
  <si>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</si>
  <si>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</si>
  <si>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</si>
  <si>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</si>
  <si>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</si>
  <si>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</si>
  <si>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</si>
  <si>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</si>
  <si>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</si>
  <si>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</si>
  <si>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</si>
  <si>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</si>
  <si>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</si>
  <si>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</si>
  <si>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</si>
  <si>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</si>
  <si>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</si>
  <si>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</si>
  <si>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</si>
  <si>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</si>
  <si>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</si>
  <si>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</si>
  <si>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</si>
  <si>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</si>
  <si>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</si>
  <si>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</si>
  <si>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</si>
  <si>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</si>
  <si>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</si>
  <si>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</si>
  <si>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</si>
  <si>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</si>
  <si>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</si>
  <si>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</si>
  <si>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</si>
  <si>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</si>
  <si>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</si>
  <si>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</si>
  <si>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</si>
  <si>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</si>
  <si>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</si>
  <si>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</si>
  <si>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</si>
  <si>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</si>
  <si>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</si>
  <si>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</si>
  <si>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</si>
  <si>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</si>
  <si>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</si>
  <si>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</si>
  <si>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</si>
  <si>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</si>
  <si>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</si>
  <si>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</si>
  <si>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</si>
  <si>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</si>
  <si>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</si>
  <si>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</si>
  <si>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</si>
  <si>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</si>
  <si>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</si>
  <si>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</si>
  <si>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</si>
  <si>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</si>
  <si>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</si>
  <si>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</si>
  <si>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</si>
  <si>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</si>
  <si>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</si>
  <si>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</si>
  <si>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</si>
  <si>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</si>
  <si>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</si>
  <si>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</si>
  <si>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</si>
  <si>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</si>
  <si>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</si>
  <si>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</si>
  <si>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</si>
  <si>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</si>
  <si>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</si>
  <si>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</si>
  <si>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</si>
  <si>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</si>
  <si>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</si>
  <si>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</si>
  <si>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</si>
  <si>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</si>
  <si>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</si>
  <si>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</si>
  <si>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</si>
  <si>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</si>
  <si>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</si>
  <si>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</si>
  <si>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</si>
  <si>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</si>
  <si>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</si>
  <si>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</si>
  <si>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</si>
  <si>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</si>
  <si>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</si>
  <si>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</si>
  <si>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</si>
  <si>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</si>
  <si>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</si>
  <si>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</si>
  <si>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</si>
  <si>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</si>
  <si>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</si>
  <si>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</si>
  <si>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</si>
  <si>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</si>
  <si>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</si>
  <si>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</si>
  <si>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</si>
  <si>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</si>
  <si>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</si>
  <si>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</si>
  <si>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</si>
  <si>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</si>
  <si>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</si>
  <si>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</si>
  <si>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</si>
  <si>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</si>
  <si>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</si>
  <si>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</si>
  <si>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</si>
  <si>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</si>
  <si>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</si>
  <si>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</si>
  <si>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</si>
  <si>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</si>
  <si>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</si>
  <si>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</si>
  <si>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</si>
  <si>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</si>
  <si>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</si>
  <si>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</si>
  <si>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</si>
  <si>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</si>
  <si>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</si>
  <si>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</si>
  <si>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</si>
  <si>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</si>
  <si>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</si>
  <si>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</si>
  <si>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</si>
  <si>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</si>
  <si>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</si>
  <si>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</si>
  <si>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</si>
  <si>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</si>
  <si>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</si>
  <si>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</si>
  <si>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</si>
  <si>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</si>
  <si>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</si>
  <si>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</si>
  <si>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</si>
  <si>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</si>
  <si>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</si>
  <si>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</si>
  <si>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</si>
  <si>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</si>
  <si>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</si>
  <si>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</si>
  <si>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</si>
  <si>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</si>
  <si>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</si>
  <si>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</si>
  <si>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</si>
  <si>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</si>
  <si>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</si>
  <si>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</si>
  <si>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</si>
  <si>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</si>
  <si>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</si>
  <si>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</si>
  <si>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</si>
  <si>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</si>
  <si>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</si>
  <si>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</si>
  <si>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</si>
  <si>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</si>
  <si>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</si>
  <si>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</si>
  <si>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</si>
  <si>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</si>
  <si>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</si>
  <si>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</si>
  <si>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</si>
  <si>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</si>
  <si>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</si>
  <si>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</si>
  <si>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</si>
  <si>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</si>
  <si>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</si>
  <si>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</si>
  <si>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</si>
  <si>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</si>
  <si>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</si>
  <si>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</si>
  <si>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</si>
  <si>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</si>
  <si>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</si>
  <si>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</si>
  <si>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</si>
  <si>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</si>
  <si>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</si>
  <si>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</si>
  <si>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</si>
  <si>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</si>
  <si>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</si>
  <si>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</si>
  <si>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</si>
  <si>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</si>
  <si>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</si>
  <si>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</si>
  <si>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</si>
  <si>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</si>
  <si>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</si>
  <si>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</si>
  <si>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</si>
  <si>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</si>
  <si>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</si>
  <si>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</si>
  <si>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</si>
  <si>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</si>
  <si>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</si>
  <si>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</si>
  <si>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</si>
  <si>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</si>
  <si>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</si>
  <si>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</si>
  <si>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</si>
  <si>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</si>
  <si>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</si>
  <si>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</si>
  <si>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</si>
  <si>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</si>
  <si>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</si>
  <si>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</si>
  <si>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</si>
  <si>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</si>
  <si>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</si>
  <si>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</si>
  <si>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</si>
  <si>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</si>
  <si>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</si>
  <si>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</si>
  <si>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</si>
  <si>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</si>
  <si>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</si>
  <si>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</si>
  <si>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</si>
  <si>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</si>
  <si>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</si>
  <si>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</si>
  <si>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</si>
  <si>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</si>
  <si>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</si>
  <si>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</si>
  <si>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</si>
  <si>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</si>
  <si>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</si>
  <si>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</si>
  <si>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</si>
  <si>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</si>
  <si>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</si>
  <si>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</si>
  <si>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</si>
  <si>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</si>
  <si>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</si>
  <si>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</si>
  <si>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</si>
  <si>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</si>
  <si>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</si>
  <si>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</si>
  <si>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</si>
  <si>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</si>
  <si>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</si>
  <si>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</si>
  <si>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</si>
  <si>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</si>
  <si>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</si>
  <si>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</si>
  <si>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</si>
  <si>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</si>
  <si>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</si>
  <si>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</si>
  <si>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</si>
  <si>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</si>
  <si>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</si>
  <si>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</si>
  <si>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</si>
  <si>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</si>
  <si>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</si>
  <si>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</si>
  <si>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</si>
  <si>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</si>
  <si>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</si>
  <si>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</si>
  <si>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</si>
  <si>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</si>
  <si>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</si>
  <si>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</si>
  <si>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</si>
  <si>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</si>
  <si>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</si>
  <si>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</si>
  <si>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</si>
  <si>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</si>
  <si>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</si>
  <si>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</si>
  <si>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</si>
  <si>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</si>
  <si>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</si>
  <si>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</si>
  <si>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</si>
  <si>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</si>
  <si>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</si>
  <si>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</si>
  <si>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</si>
  <si>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</si>
  <si>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</si>
  <si>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</si>
  <si>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</si>
  <si>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</si>
  <si>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</si>
  <si>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</si>
  <si>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</si>
  <si>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</si>
  <si>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</si>
  <si>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</si>
  <si>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</si>
  <si>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</si>
  <si>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</si>
  <si>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</si>
  <si>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</si>
  <si>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</si>
  <si>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</si>
  <si>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</si>
  <si>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</si>
  <si>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</si>
  <si>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</si>
  <si>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</si>
  <si>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</si>
  <si>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</si>
  <si>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</si>
  <si>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</si>
  <si>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</si>
  <si>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</si>
  <si>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</si>
  <si>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</si>
  <si>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</si>
  <si>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</si>
  <si>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</si>
  <si>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</si>
  <si>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</si>
  <si>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</si>
  <si>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</si>
  <si>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</si>
  <si>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</si>
  <si>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</si>
  <si>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</si>
  <si>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</si>
  <si>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</si>
  <si>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</si>
  <si>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</si>
  <si>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</si>
  <si>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</si>
  <si>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</si>
  <si>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</si>
  <si>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</si>
  <si>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</si>
  <si>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</si>
  <si>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</si>
  <si>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</si>
  <si>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</si>
  <si>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</si>
  <si>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</si>
  <si>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</si>
  <si>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</si>
  <si>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</si>
  <si>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</si>
  <si>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</si>
  <si>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</si>
  <si>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</si>
  <si>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</si>
  <si>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</si>
  <si>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</si>
  <si>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</si>
  <si>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</si>
  <si>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</si>
  <si>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</si>
  <si>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</si>
  <si>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</si>
  <si>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</si>
  <si>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</si>
  <si>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</si>
  <si>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</si>
  <si>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</si>
  <si>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</si>
  <si>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</si>
  <si>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</si>
  <si>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</si>
  <si>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</si>
  <si>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</si>
  <si>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</si>
  <si>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</si>
  <si>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</si>
  <si>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</si>
  <si>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</si>
  <si>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</si>
  <si>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</si>
  <si>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</si>
  <si>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</si>
  <si>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</si>
  <si>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</si>
  <si>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</si>
  <si>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</si>
  <si>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</si>
  <si>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</si>
  <si>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</si>
  <si>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</si>
  <si>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</si>
  <si>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</si>
  <si>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</si>
  <si>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</si>
  <si>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</si>
  <si>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</si>
  <si>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</si>
  <si>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</si>
  <si>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</si>
  <si>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</si>
  <si>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</si>
  <si>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</si>
  <si>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</si>
  <si>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</si>
  <si>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</si>
  <si>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</si>
  <si>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</si>
  <si>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</si>
  <si>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</si>
  <si>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</si>
  <si>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</si>
  <si>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</si>
  <si>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</si>
  <si>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</si>
  <si>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</si>
  <si>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</si>
  <si>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</si>
  <si>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</si>
  <si>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</si>
  <si>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</si>
  <si>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</si>
  <si>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</si>
  <si>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</si>
  <si>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</si>
  <si>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</si>
  <si>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</si>
  <si>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</si>
  <si>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</si>
  <si>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</si>
  <si>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</si>
  <si>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</si>
  <si>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</si>
  <si>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</si>
  <si>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</si>
  <si>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</si>
  <si>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</si>
  <si>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</si>
  <si>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</si>
  <si>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</si>
  <si>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</si>
  <si>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</si>
  <si>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</si>
  <si>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</si>
  <si>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</si>
  <si>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</si>
  <si>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</si>
  <si>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</si>
  <si>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</si>
  <si>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</si>
  <si>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</si>
  <si>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</si>
  <si>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</si>
  <si>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</si>
  <si>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</si>
  <si>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</si>
  <si>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</si>
  <si>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</si>
  <si>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</si>
  <si>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</si>
  <si>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</si>
  <si>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</si>
  <si>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</si>
  <si>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</si>
  <si>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</si>
  <si>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</si>
  <si>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</si>
  <si>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</si>
  <si>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</si>
  <si>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</si>
  <si>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</si>
  <si>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</si>
  <si>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</si>
  <si>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</si>
  <si>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</si>
  <si>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</si>
  <si>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</si>
  <si>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</si>
  <si>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</si>
  <si>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</si>
  <si>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</si>
  <si>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</si>
  <si>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</si>
  <si>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</si>
  <si>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</si>
  <si>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</si>
  <si>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</si>
  <si>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</si>
  <si>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</si>
  <si>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</si>
  <si>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</si>
  <si>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</si>
  <si>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</si>
  <si>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</si>
  <si>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</si>
  <si>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</si>
  <si>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</si>
  <si>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</si>
  <si>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</si>
  <si>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</si>
  <si>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</si>
  <si>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</si>
  <si>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</si>
  <si>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</si>
  <si>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</si>
  <si>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</si>
  <si>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</si>
  <si>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</si>
  <si>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</si>
  <si>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</si>
  <si>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</si>
  <si>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</si>
  <si>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</si>
  <si>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</si>
  <si>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</si>
  <si>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</si>
  <si>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</si>
  <si>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</si>
  <si>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</si>
  <si>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</si>
  <si>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</si>
  <si>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</si>
  <si>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</si>
  <si>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</si>
  <si>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</si>
  <si>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</si>
  <si>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</si>
  <si>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</si>
  <si>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</si>
  <si>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</si>
  <si>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</si>
  <si>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</si>
  <si>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</si>
  <si>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</si>
  <si>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</si>
  <si>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</si>
  <si>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</si>
  <si>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</si>
  <si>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</si>
  <si>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</si>
  <si>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</si>
  <si>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</si>
  <si>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</si>
  <si>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</si>
  <si>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</si>
  <si>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</si>
  <si>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</si>
  <si>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</si>
  <si>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</si>
  <si>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</si>
  <si>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</si>
  <si>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</si>
  <si>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</si>
  <si>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</si>
  <si>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</si>
  <si>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</si>
  <si>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</si>
  <si>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</si>
  <si>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</si>
  <si>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</si>
  <si>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</si>
  <si>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</si>
  <si>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</si>
  <si>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</si>
  <si>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</si>
  <si>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</si>
  <si>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</si>
  <si>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</si>
  <si>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</si>
  <si>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</si>
  <si>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</si>
  <si>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</si>
  <si>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</si>
  <si>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</si>
  <si>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</si>
  <si>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</si>
  <si>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</si>
  <si>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</si>
  <si>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</si>
  <si>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</si>
  <si>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</si>
  <si>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</si>
  <si>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</si>
  <si>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</si>
  <si>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</si>
  <si>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</si>
  <si>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</si>
  <si>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</si>
  <si>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</si>
  <si>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</si>
  <si>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</si>
  <si>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</si>
  <si>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</si>
  <si>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</si>
  <si>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</si>
  <si>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</si>
  <si>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</si>
  <si>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</si>
  <si>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</si>
  <si>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</si>
  <si>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</si>
  <si>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</si>
  <si>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</si>
  <si>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</si>
  <si>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</si>
  <si>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</si>
  <si>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</si>
  <si>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</si>
  <si>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</si>
  <si>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</si>
  <si>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</si>
  <si>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</si>
  <si>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</si>
  <si>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</si>
  <si>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</si>
  <si>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</si>
  <si>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</si>
  <si>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</si>
  <si>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</si>
  <si>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</si>
  <si>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</si>
  <si>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</si>
  <si>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</si>
  <si>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</si>
  <si>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</si>
  <si>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</si>
  <si>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</si>
  <si>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</si>
  <si>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</si>
  <si>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</si>
  <si>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</si>
  <si>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</si>
  <si>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</si>
  <si>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</si>
  <si>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</si>
  <si>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</si>
  <si>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</si>
  <si>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</si>
  <si>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</si>
  <si>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</si>
  <si>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</si>
  <si>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</si>
  <si>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</si>
  <si>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</si>
  <si>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</si>
  <si>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</si>
  <si>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</si>
  <si>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</si>
  <si>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</si>
  <si>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</si>
  <si>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</si>
  <si>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</si>
  <si>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</si>
  <si>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</si>
  <si>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</si>
  <si>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</si>
  <si>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</si>
  <si>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</si>
  <si>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</si>
  <si>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</si>
  <si>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</si>
  <si>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</si>
  <si>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</si>
  <si>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</si>
  <si>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</si>
  <si>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</si>
  <si>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</si>
  <si>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</si>
  <si>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</si>
  <si>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</si>
  <si>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</si>
  <si>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</si>
  <si>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</si>
  <si>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</si>
  <si>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</si>
  <si>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</si>
  <si>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</si>
  <si>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</si>
  <si>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</si>
  <si>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</si>
  <si>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</si>
  <si>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</si>
  <si>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</si>
  <si>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</si>
  <si>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</si>
  <si>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</si>
  <si>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</si>
  <si>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</si>
  <si>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</si>
  <si>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</si>
  <si>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</si>
  <si>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</si>
  <si>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</si>
  <si>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</si>
  <si>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</si>
  <si>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</si>
  <si>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</si>
  <si>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</si>
  <si>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</si>
  <si>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</si>
  <si>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</si>
  <si>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</si>
  <si>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</si>
  <si>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</si>
  <si>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</si>
  <si>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</si>
  <si>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</si>
  <si>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</si>
  <si>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</si>
  <si>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</si>
  <si>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</si>
  <si>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</si>
  <si>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</si>
  <si>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</si>
  <si>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</si>
  <si>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</si>
  <si>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</si>
  <si>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</si>
  <si>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</si>
  <si>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</si>
  <si>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</si>
  <si>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</si>
  <si>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</si>
  <si>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</si>
  <si>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</si>
  <si>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</si>
  <si>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</si>
  <si>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</si>
  <si>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</si>
  <si>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</si>
  <si>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</si>
  <si>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</si>
  <si>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</si>
  <si>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</si>
  <si>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</si>
  <si>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</si>
  <si>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</si>
  <si>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</si>
  <si>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</si>
  <si>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</si>
  <si>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</si>
  <si>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</si>
  <si>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</si>
  <si>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</si>
  <si>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</si>
  <si>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</si>
  <si>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</si>
  <si>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</si>
  <si>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</si>
  <si>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</si>
  <si>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</si>
  <si>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</si>
  <si>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</si>
  <si>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</si>
  <si>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</si>
  <si>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</si>
  <si>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</si>
  <si>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</si>
  <si>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</si>
  <si>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</si>
  <si>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</si>
  <si>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</si>
  <si>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</si>
  <si>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</si>
  <si>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</si>
  <si>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</si>
  <si>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</si>
  <si>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</si>
  <si>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</si>
  <si>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</si>
  <si>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</si>
  <si>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</si>
  <si>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</si>
  <si>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</si>
  <si>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</si>
  <si>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</si>
  <si>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</si>
  <si>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</si>
  <si>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</si>
  <si>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</si>
  <si>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</si>
  <si>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</si>
  <si>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</si>
  <si>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</si>
  <si>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</si>
  <si>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</si>
  <si>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</si>
  <si>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</si>
  <si>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</si>
  <si>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</si>
  <si>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</si>
  <si>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</si>
  <si>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</si>
  <si>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</si>
  <si>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</si>
  <si>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</si>
  <si>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</si>
  <si>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</si>
  <si>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</si>
  <si>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</si>
  <si>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</si>
  <si>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</si>
  <si>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</si>
  <si>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</si>
  <si>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</si>
  <si>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</si>
  <si>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</si>
  <si>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</si>
  <si>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</si>
  <si>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</si>
  <si>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</si>
  <si>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</si>
  <si>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</si>
  <si>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</si>
  <si>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</si>
  <si>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</si>
  <si>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</si>
  <si>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</si>
  <si>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</si>
  <si>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</si>
  <si>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</si>
  <si>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</si>
  <si>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</si>
  <si>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</si>
  <si>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</si>
  <si>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</si>
  <si>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</si>
  <si>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</si>
  <si>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</si>
  <si>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</si>
  <si>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</si>
  <si>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</si>
  <si>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</si>
  <si>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</si>
  <si>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</si>
  <si>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</si>
  <si>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</si>
  <si>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</si>
  <si>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</si>
  <si>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</si>
  <si>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</si>
  <si>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</si>
  <si>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</si>
  <si>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</si>
  <si>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</si>
  <si>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</si>
  <si>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</si>
  <si>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</si>
  <si>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</si>
  <si>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</si>
  <si>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</si>
  <si>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</si>
  <si>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</si>
  <si>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</si>
  <si>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</si>
  <si>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</si>
  <si>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</si>
  <si>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</si>
  <si>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</si>
  <si>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</si>
  <si>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</si>
  <si>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</si>
  <si>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</si>
  <si>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</si>
  <si>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</si>
  <si>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</si>
  <si>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</si>
  <si>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</si>
  <si>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</si>
  <si>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</si>
  <si>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</si>
  <si>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</si>
  <si>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</si>
  <si>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</si>
  <si>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</si>
  <si>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</si>
  <si>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</si>
  <si>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</si>
  <si>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</si>
  <si>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</si>
  <si>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</si>
  <si>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</si>
  <si>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</si>
  <si>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</si>
  <si>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</si>
  <si>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</si>
  <si>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</si>
  <si>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</si>
  <si>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</si>
  <si>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</si>
  <si>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</si>
  <si>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</si>
  <si>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</si>
  <si>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</si>
  <si>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</si>
  <si>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</si>
  <si>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</si>
  <si>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</si>
  <si>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</si>
  <si>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</si>
  <si>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</si>
  <si>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</si>
  <si>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</si>
  <si>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</si>
  <si>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</si>
  <si>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</si>
  <si>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</si>
  <si>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</si>
  <si>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</si>
  <si>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</si>
  <si>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</si>
  <si>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</si>
  <si>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</si>
  <si>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</si>
  <si>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</si>
  <si>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</si>
  <si>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</si>
  <si>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</si>
  <si>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</si>
  <si>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</si>
  <si>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</si>
  <si>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</si>
  <si>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</si>
  <si>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</si>
  <si>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</si>
  <si>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</si>
  <si>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</si>
  <si>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</si>
  <si>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</si>
  <si>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</si>
  <si>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</si>
  <si>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</si>
  <si>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</si>
  <si>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</si>
  <si>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</si>
  <si>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</si>
  <si>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</si>
  <si>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</si>
  <si>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</si>
  <si>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</si>
  <si>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</si>
  <si>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</si>
  <si>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</si>
  <si>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</si>
  <si>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</si>
  <si>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</si>
  <si>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</si>
  <si>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</si>
  <si>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</si>
  <si>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</si>
  <si>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</si>
  <si>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</si>
  <si>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</si>
  <si>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</si>
  <si>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</si>
  <si>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</si>
  <si>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</si>
  <si>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</si>
  <si>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</si>
  <si>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</si>
  <si>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</si>
  <si>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</si>
  <si>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</si>
  <si>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</si>
  <si>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</si>
  <si>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</si>
  <si>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</si>
  <si>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</si>
  <si>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</si>
  <si>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</si>
  <si>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</si>
  <si>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</si>
  <si>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</si>
  <si>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</si>
  <si>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</si>
  <si>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</si>
  <si>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</si>
  <si>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</si>
  <si>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</si>
  <si>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</si>
  <si>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</si>
  <si>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</si>
  <si>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</si>
  <si>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</si>
  <si>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</si>
  <si>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</si>
  <si>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</si>
  <si>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</si>
  <si>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</si>
  <si>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</si>
  <si>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</si>
  <si>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</si>
  <si>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</si>
  <si>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</si>
  <si>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</si>
  <si>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</si>
  <si>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</si>
  <si>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</si>
  <si>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</si>
  <si>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</si>
  <si>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</si>
  <si>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</si>
  <si>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</si>
  <si>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</si>
  <si>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</si>
  <si>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</si>
  <si>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</si>
  <si>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</si>
  <si>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</si>
  <si>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</si>
  <si>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</si>
  <si>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</si>
  <si>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</si>
  <si>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</si>
  <si>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</si>
  <si>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</si>
  <si>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</si>
  <si>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</si>
  <si>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</si>
  <si>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</si>
  <si>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</si>
  <si>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</si>
  <si>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</si>
  <si>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</si>
  <si>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</si>
  <si>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</si>
  <si>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</si>
  <si>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</si>
  <si>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</si>
  <si>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</si>
  <si>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</si>
  <si>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</si>
  <si>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</si>
  <si>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</si>
  <si>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</si>
  <si>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</si>
  <si>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</si>
  <si>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</si>
  <si>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</si>
  <si>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</si>
  <si>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</si>
  <si>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</si>
  <si>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</si>
  <si>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</si>
  <si>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</si>
  <si>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</si>
  <si>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</si>
  <si>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</si>
  <si>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</si>
  <si>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</si>
  <si>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</si>
  <si>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</si>
  <si>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</si>
  <si>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</si>
  <si>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</si>
  <si>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</si>
  <si>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</si>
  <si>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</si>
  <si>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</si>
  <si>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</si>
  <si>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</si>
  <si>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</si>
  <si>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</si>
  <si>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</si>
  <si>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</si>
  <si>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</si>
  <si>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</si>
  <si>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</si>
  <si>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</si>
  <si>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</si>
  <si>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</si>
  <si>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</si>
  <si>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</si>
  <si>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</si>
  <si>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</si>
  <si>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</si>
  <si>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</si>
  <si>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</si>
  <si>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</si>
  <si>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</si>
  <si>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</si>
  <si>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</si>
  <si>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</si>
  <si>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</si>
  <si>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</si>
  <si>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</si>
  <si>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</si>
  <si>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</si>
  <si>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</si>
  <si>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</si>
  <si>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</si>
  <si>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</si>
  <si>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</si>
  <si>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</si>
  <si>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</si>
  <si>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</si>
  <si>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</si>
  <si>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</si>
  <si>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</si>
  <si>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</si>
  <si>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</si>
  <si>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</si>
  <si>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</si>
  <si>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</si>
  <si>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</si>
  <si>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</si>
  <si>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</si>
  <si>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</si>
  <si>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</si>
  <si>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</si>
  <si>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</si>
  <si>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</si>
  <si>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</si>
  <si>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</si>
  <si>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</si>
  <si>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</si>
  <si>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</si>
  <si>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</si>
  <si>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</si>
  <si>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</si>
  <si>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</si>
  <si>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</si>
  <si>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</si>
  <si>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</si>
  <si>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</si>
  <si>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</si>
  <si>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</si>
  <si>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</si>
  <si>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</si>
  <si>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</si>
  <si>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</si>
  <si>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</si>
  <si>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</si>
  <si>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</si>
  <si>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</si>
  <si>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</si>
  <si>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</si>
  <si>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</si>
  <si>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</si>
  <si>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</si>
  <si>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</si>
  <si>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</si>
  <si>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</si>
  <si>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</si>
  <si>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</si>
  <si>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</si>
  <si>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</si>
  <si>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</si>
  <si>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</si>
  <si>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</si>
  <si>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</si>
  <si>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</si>
  <si>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</si>
  <si>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</si>
  <si>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</si>
  <si>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</si>
  <si>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</si>
  <si>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</si>
  <si>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</si>
  <si>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</si>
  <si>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</si>
  <si>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</si>
  <si>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</si>
  <si>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</si>
  <si>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</si>
  <si>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</si>
  <si>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</si>
  <si>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</si>
  <si>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</si>
  <si>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</si>
  <si>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</si>
  <si>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</si>
  <si>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</si>
  <si>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</si>
  <si>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</si>
  <si>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</si>
  <si>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</si>
  <si>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</si>
  <si>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</si>
  <si>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</si>
  <si>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</si>
  <si>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</si>
  <si>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</si>
  <si>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</si>
  <si>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</si>
  <si>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</si>
  <si>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</si>
  <si>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</si>
  <si>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</si>
  <si>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</si>
  <si>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</si>
  <si>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</si>
  <si>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</si>
  <si>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</si>
  <si>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</si>
  <si>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</si>
  <si>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</si>
  <si>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</si>
  <si>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</si>
  <si>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</si>
  <si>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</si>
  <si>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</si>
  <si>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</si>
  <si>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</si>
  <si>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</si>
  <si>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</si>
  <si>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</si>
  <si>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</si>
  <si>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</si>
  <si>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</si>
  <si>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</si>
  <si>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</si>
  <si>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</si>
  <si>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</si>
  <si>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</si>
  <si>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</si>
  <si>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</si>
  <si>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</si>
  <si>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</si>
  <si>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</si>
  <si>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</si>
  <si>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</si>
  <si>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</si>
  <si>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</si>
  <si>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</si>
  <si>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</si>
  <si>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</si>
  <si>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</si>
  <si>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</si>
  <si>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</si>
  <si>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</si>
  <si>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</si>
  <si>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</si>
  <si>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</si>
  <si>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</si>
  <si>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</si>
  <si>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</si>
  <si>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</si>
  <si>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</si>
  <si>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</si>
  <si>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</si>
  <si>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</si>
  <si>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</si>
  <si>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</si>
  <si>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</si>
  <si>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</si>
  <si>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</si>
  <si>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</si>
  <si>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</si>
  <si>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</si>
  <si>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</si>
  <si>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</si>
  <si>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</si>
  <si>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</si>
  <si>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</si>
  <si>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</si>
  <si>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</si>
  <si>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</si>
  <si>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</si>
  <si>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</si>
  <si>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</si>
  <si>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</si>
  <si>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</si>
  <si>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</si>
  <si>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</si>
  <si>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</si>
  <si>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</si>
  <si>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</si>
  <si>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</si>
  <si>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</si>
  <si>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</si>
  <si>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</si>
  <si>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</si>
  <si>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</si>
  <si>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</si>
  <si>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</si>
  <si>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</si>
  <si>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</si>
  <si>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</si>
  <si>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</si>
  <si>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</si>
  <si>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</si>
  <si>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</si>
  <si>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</si>
  <si>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</si>
  <si>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</si>
  <si>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</si>
  <si>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</si>
  <si>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</si>
  <si>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</si>
  <si>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</si>
  <si>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</si>
  <si>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</si>
  <si>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</si>
  <si>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</si>
  <si>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</si>
  <si>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</si>
  <si>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</si>
  <si>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</si>
  <si>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</si>
  <si>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</si>
  <si>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</si>
  <si>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</si>
  <si>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</si>
  <si>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</si>
  <si>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</si>
  <si>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</si>
  <si>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</si>
  <si>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</si>
  <si>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</si>
  <si>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</si>
  <si>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</si>
  <si>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</si>
  <si>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</si>
  <si>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</si>
  <si>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</si>
  <si>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</si>
  <si>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</si>
  <si>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</si>
  <si>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</si>
  <si>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</si>
  <si>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</si>
  <si>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</si>
  <si>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</si>
  <si>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</si>
  <si>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</si>
  <si>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</si>
  <si>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</si>
  <si>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</si>
  <si>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</si>
  <si>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</si>
  <si>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</si>
  <si>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</si>
  <si>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</si>
  <si>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</si>
  <si>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</si>
  <si>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</si>
  <si>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</si>
  <si>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</si>
  <si>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</si>
  <si>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</si>
  <si>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</si>
  <si>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</si>
  <si>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</si>
  <si>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</si>
  <si>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</si>
  <si>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</si>
  <si>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</si>
  <si>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</si>
  <si>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</si>
  <si>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</si>
  <si>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</si>
  <si>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</si>
  <si>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</si>
  <si>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</si>
  <si>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</si>
  <si>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</si>
  <si>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</si>
  <si>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</si>
  <si>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</si>
  <si>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</si>
  <si>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</si>
  <si>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</si>
  <si>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</si>
  <si>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</si>
  <si>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</si>
  <si>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</si>
  <si>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</si>
  <si>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</si>
  <si>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</si>
  <si>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</si>
  <si>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</si>
  <si>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</si>
  <si>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</si>
  <si>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</si>
  <si>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</si>
  <si>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</si>
  <si>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</si>
  <si>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</si>
  <si>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</si>
  <si>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</si>
  <si>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</si>
  <si>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</si>
  <si>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</si>
  <si>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</si>
  <si>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</si>
  <si>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</si>
  <si>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</si>
  <si>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</si>
  <si>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</si>
  <si>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</si>
  <si>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</si>
  <si>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</si>
  <si>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</si>
  <si>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</si>
  <si>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</si>
  <si>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</si>
  <si>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</si>
  <si>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</si>
  <si>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</si>
  <si>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</si>
  <si>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</si>
  <si>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</si>
  <si>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</si>
  <si>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</si>
  <si>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</si>
  <si>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</si>
  <si>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</si>
  <si>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</si>
  <si>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</si>
  <si>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</si>
  <si>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</si>
  <si>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</si>
  <si>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</si>
  <si>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</si>
  <si>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</si>
  <si>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</si>
  <si>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</si>
  <si>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</si>
  <si>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</si>
  <si>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</si>
  <si>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</si>
  <si>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</si>
  <si>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</si>
  <si>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</si>
  <si>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</si>
  <si>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</si>
  <si>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</si>
  <si>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</si>
  <si>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</si>
  <si>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</si>
  <si>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</si>
  <si>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</si>
  <si>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</si>
  <si>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</si>
  <si>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</si>
  <si>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</si>
  <si>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</si>
  <si>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</si>
  <si>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</si>
  <si>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</si>
  <si>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</si>
  <si>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</si>
  <si>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</si>
  <si>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</si>
  <si>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</si>
  <si>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</si>
  <si>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</si>
  <si>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</si>
  <si>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</si>
  <si>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</si>
  <si>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</si>
  <si>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</si>
  <si>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</si>
  <si>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</si>
  <si>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</si>
  <si>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</si>
  <si>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</si>
  <si>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</si>
  <si>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</si>
  <si>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</si>
  <si>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</si>
  <si>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</si>
  <si>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</si>
  <si>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</si>
  <si>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</si>
  <si>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</si>
  <si>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</si>
  <si>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</si>
  <si>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</si>
  <si>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</si>
  <si>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</si>
  <si>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</si>
  <si>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</si>
  <si>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</si>
  <si>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</si>
  <si>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</si>
  <si>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</si>
  <si>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</si>
  <si>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</si>
  <si>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</si>
  <si>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</si>
  <si>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</si>
  <si>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</si>
  <si>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</si>
  <si>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</si>
  <si>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</si>
  <si>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</si>
  <si>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</si>
  <si>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</si>
  <si>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</si>
  <si>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</si>
  <si>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</si>
  <si>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</si>
  <si>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</si>
  <si>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</si>
  <si>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</si>
  <si>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</si>
  <si>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</si>
  <si>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</si>
  <si>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</si>
  <si>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</si>
  <si>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</si>
  <si>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</si>
  <si>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</si>
  <si>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</si>
  <si>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</si>
  <si>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</si>
  <si>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</si>
  <si>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</si>
  <si>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</si>
  <si>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</si>
  <si>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</si>
  <si>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</si>
  <si>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</si>
  <si>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</si>
  <si>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</si>
  <si>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</si>
  <si>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</si>
  <si>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</si>
  <si>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</si>
  <si>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</si>
  <si>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</si>
  <si>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</si>
  <si>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</si>
  <si>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</si>
  <si>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</si>
  <si>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</si>
  <si>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</si>
  <si>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</si>
  <si>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</si>
  <si>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</si>
  <si>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</si>
  <si>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</si>
  <si>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</si>
  <si>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</si>
  <si>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</si>
  <si>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</si>
  <si>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</si>
  <si>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</si>
  <si>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</si>
  <si>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</si>
  <si>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</si>
  <si>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</si>
  <si>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</si>
  <si>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</si>
  <si>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</si>
  <si>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</si>
  <si>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</si>
  <si>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</si>
  <si>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</si>
  <si>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</si>
  <si>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</si>
  <si>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</si>
  <si>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</si>
  <si>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</si>
  <si>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</si>
  <si>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</si>
  <si>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</si>
  <si>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</si>
  <si>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</si>
  <si>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</si>
  <si>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</si>
  <si>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</si>
  <si>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</si>
  <si>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</si>
  <si>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</si>
  <si>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</si>
  <si>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</si>
  <si>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</si>
  <si>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</si>
  <si>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</si>
  <si>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</si>
  <si>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</si>
  <si>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</si>
  <si>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</si>
  <si>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</si>
  <si>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</si>
  <si>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</si>
  <si>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</si>
  <si>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</si>
  <si>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</si>
  <si>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</si>
  <si>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</si>
  <si>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</si>
  <si>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</si>
  <si>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</si>
  <si>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</si>
  <si>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</si>
  <si>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</si>
  <si>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</si>
  <si>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</si>
  <si>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</si>
  <si>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</si>
  <si>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</si>
  <si>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</si>
  <si>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</si>
  <si>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</si>
  <si>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</si>
  <si>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</si>
  <si>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</si>
  <si>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</si>
  <si>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</si>
  <si>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</si>
  <si>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</si>
  <si>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</si>
  <si>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</si>
  <si>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</si>
  <si>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</si>
  <si>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</si>
  <si>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</si>
  <si>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</si>
  <si>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</si>
  <si>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</si>
  <si>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</si>
  <si>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</si>
  <si>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</si>
  <si>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</si>
  <si>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</si>
  <si>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</si>
  <si>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</si>
  <si>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</si>
  <si>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</si>
  <si>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</si>
  <si>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</si>
  <si>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</si>
  <si>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</si>
  <si>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</si>
  <si>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</si>
  <si>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</si>
  <si>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</si>
  <si>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</si>
  <si>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</si>
  <si>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</si>
  <si>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</si>
  <si>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</si>
  <si>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</si>
  <si>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</si>
  <si>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</si>
  <si>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</si>
  <si>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</si>
  <si>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</si>
  <si>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</si>
  <si>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</si>
  <si>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</si>
  <si>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</si>
  <si>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</si>
  <si>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</si>
  <si>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</si>
  <si>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</si>
  <si>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</si>
  <si>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</si>
  <si>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</si>
  <si>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</si>
  <si>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</si>
  <si>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</si>
  <si>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</si>
  <si>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</si>
  <si>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</si>
  <si>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</si>
  <si>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</si>
  <si>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</si>
  <si>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</si>
  <si>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</si>
  <si>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</si>
  <si>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</si>
  <si>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</si>
  <si>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</si>
  <si>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</si>
  <si>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</si>
  <si>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</si>
  <si>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</si>
  <si>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</si>
  <si>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</si>
  <si>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</si>
  <si>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</si>
  <si>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</si>
  <si>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</si>
  <si>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</si>
  <si>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</si>
  <si>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</si>
  <si>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</si>
  <si>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</si>
  <si>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</si>
  <si>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</si>
  <si>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</si>
  <si>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</si>
  <si>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</si>
  <si>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</si>
  <si>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</si>
  <si>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</si>
  <si>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</si>
  <si>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</si>
  <si>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</si>
  <si>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</si>
  <si>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</si>
  <si>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</si>
  <si>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</si>
  <si>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</si>
  <si>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</si>
  <si>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</si>
  <si>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</si>
  <si>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</si>
  <si>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</si>
  <si>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</si>
  <si>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</si>
  <si>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</si>
  <si>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</si>
  <si>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</si>
  <si>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</si>
  <si>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</si>
  <si>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</si>
  <si>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</si>
  <si>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</si>
  <si>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</si>
  <si>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</si>
  <si>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</si>
  <si>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</si>
  <si>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</si>
  <si>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</si>
  <si>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</si>
  <si>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</si>
  <si>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</si>
  <si>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</si>
  <si>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</si>
  <si>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</si>
  <si>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</si>
  <si>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</si>
  <si>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</si>
  <si>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</si>
  <si>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</si>
  <si>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</si>
  <si>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</si>
  <si>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</si>
  <si>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</si>
  <si>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</si>
  <si>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</si>
  <si>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</si>
  <si>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</si>
  <si>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</si>
  <si>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</si>
  <si>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</si>
  <si>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</si>
  <si>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</si>
  <si>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</si>
  <si>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</si>
  <si>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</si>
  <si>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</si>
  <si>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</si>
  <si>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</si>
  <si>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</si>
  <si>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</si>
  <si>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</si>
  <si>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</si>
  <si>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</si>
  <si>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</si>
  <si>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</si>
  <si>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</si>
  <si>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</si>
  <si>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</si>
  <si>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</si>
  <si>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</si>
  <si>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</si>
  <si>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</si>
  <si>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</si>
  <si>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</si>
  <si>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</si>
  <si>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</si>
  <si>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</si>
  <si>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</si>
  <si>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</si>
  <si>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</si>
  <si>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</si>
  <si>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</si>
  <si>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</si>
  <si>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</si>
  <si>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</si>
  <si>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</si>
  <si>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</si>
  <si>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</si>
  <si>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</si>
  <si>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</si>
  <si>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</si>
  <si>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</si>
  <si>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</si>
  <si>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</si>
  <si>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</si>
  <si>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</si>
  <si>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</si>
  <si>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</si>
  <si>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</si>
  <si>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</si>
  <si>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</si>
  <si>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</si>
  <si>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</si>
  <si>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</si>
  <si>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</si>
  <si>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</si>
  <si>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</si>
  <si>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</si>
  <si>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</si>
  <si>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</si>
  <si>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</si>
  <si>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</si>
  <si>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</si>
  <si>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</si>
  <si>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</si>
  <si>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</si>
  <si>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</si>
  <si>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</si>
  <si>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</si>
  <si>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</si>
  <si>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</si>
  <si>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</si>
  <si>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</si>
  <si>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</si>
  <si>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</si>
  <si>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</si>
  <si>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</si>
  <si>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</si>
  <si>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</si>
  <si>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</si>
  <si>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</si>
  <si>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</si>
  <si>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</si>
  <si>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</si>
  <si>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</si>
  <si>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</si>
  <si>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</si>
  <si>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</si>
  <si>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</si>
  <si>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</si>
  <si>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</si>
  <si>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</si>
  <si>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</si>
  <si>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</si>
  <si>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</si>
  <si>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</si>
  <si>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</si>
  <si>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</si>
  <si>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</si>
  <si>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</si>
  <si>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</si>
  <si>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</si>
  <si>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</si>
  <si>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</si>
  <si>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</si>
  <si>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</si>
  <si>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</si>
  <si>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</si>
  <si>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</si>
  <si>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</si>
  <si>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</si>
  <si>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</si>
  <si>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</si>
  <si>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</si>
  <si>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</si>
  <si>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</si>
  <si>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</si>
  <si>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</si>
  <si>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</si>
  <si>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</si>
  <si>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</si>
  <si>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</si>
  <si>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</si>
  <si>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</si>
  <si>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</si>
  <si>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</si>
  <si>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</si>
  <si>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</si>
  <si>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</si>
  <si>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</si>
  <si>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</si>
  <si>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</si>
  <si>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</si>
  <si>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</si>
  <si>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</si>
  <si>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</si>
  <si>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</si>
  <si>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</si>
  <si>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</si>
  <si>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</si>
  <si>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</si>
  <si>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</si>
  <si>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</si>
  <si>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</si>
  <si>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</si>
  <si>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</si>
  <si>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</si>
  <si>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</si>
  <si>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</si>
  <si>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</si>
  <si>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</si>
  <si>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</si>
  <si>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</si>
  <si>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</si>
  <si>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</si>
  <si>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</si>
  <si>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</si>
  <si>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</si>
  <si>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</si>
  <si>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</si>
  <si>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</si>
  <si>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</si>
  <si>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</si>
  <si>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</si>
  <si>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</si>
  <si>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</si>
  <si>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</si>
  <si>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</si>
  <si>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</si>
  <si>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</si>
  <si>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</si>
  <si>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</si>
  <si>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</si>
  <si>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</si>
  <si>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</si>
  <si>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</si>
  <si>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</si>
  <si>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</si>
  <si>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</si>
  <si>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</si>
  <si>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</si>
  <si>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</si>
  <si>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</si>
  <si>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</si>
  <si>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</si>
  <si>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</si>
  <si>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</si>
  <si>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</si>
  <si>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</si>
  <si>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</si>
  <si>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</si>
  <si>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</si>
  <si>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</si>
  <si>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</si>
  <si>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</si>
  <si>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</si>
  <si>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</si>
  <si>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</si>
  <si>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</si>
  <si>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</si>
  <si>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</si>
  <si>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</si>
  <si>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</si>
  <si>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</si>
  <si>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</si>
  <si>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</si>
  <si>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</si>
  <si>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</si>
  <si>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</si>
  <si>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</si>
  <si>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</si>
  <si>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</si>
  <si>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</si>
  <si>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</si>
  <si>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</si>
  <si>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</si>
  <si>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</si>
  <si>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</si>
  <si>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</si>
  <si>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</si>
  <si>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</si>
  <si>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</si>
  <si>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</si>
  <si>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</si>
  <si>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</si>
  <si>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</si>
  <si>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</si>
  <si>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</si>
  <si>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</si>
  <si>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</si>
  <si>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</si>
  <si>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</si>
  <si>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</si>
  <si>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</si>
  <si>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</si>
  <si>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</si>
  <si>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</si>
  <si>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</si>
  <si>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</si>
  <si>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</si>
  <si>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</si>
  <si>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</si>
  <si>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</si>
  <si>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</si>
  <si>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</si>
  <si>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</si>
  <si>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</si>
  <si>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</si>
  <si>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</si>
  <si>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</si>
  <si>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</si>
  <si>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</si>
  <si>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</si>
  <si>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</si>
  <si>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</si>
  <si>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</si>
  <si>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</si>
  <si>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</si>
  <si>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</si>
  <si>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</si>
  <si>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</si>
  <si>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</si>
  <si>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</si>
  <si>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</si>
  <si>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</si>
  <si>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</si>
  <si>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</si>
  <si>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</si>
  <si>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</si>
  <si>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</si>
  <si>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</si>
  <si>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</si>
  <si>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</si>
  <si>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</si>
  <si>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</si>
  <si>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</si>
  <si>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</si>
  <si>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</si>
  <si>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</si>
  <si>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</si>
  <si>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</si>
  <si>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</si>
  <si>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</si>
  <si>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</si>
  <si>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</si>
  <si>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</si>
  <si>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</si>
  <si>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</si>
  <si>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</si>
  <si>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</si>
  <si>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</si>
  <si>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</si>
  <si>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</si>
  <si>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</si>
  <si>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</si>
  <si>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</si>
  <si>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</si>
  <si>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</si>
  <si>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</si>
  <si>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</si>
  <si>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</si>
  <si>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</si>
  <si>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</si>
  <si>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</si>
  <si>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</si>
  <si>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</si>
  <si>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</si>
  <si>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</si>
  <si>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</si>
  <si>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</si>
  <si>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</si>
  <si>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</si>
  <si>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</si>
  <si>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</si>
  <si>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</si>
  <si>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</si>
  <si>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</si>
  <si>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</si>
  <si>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</si>
  <si>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</si>
  <si>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</si>
  <si>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</si>
  <si>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</si>
  <si>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</si>
  <si>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</si>
  <si>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</si>
  <si>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</si>
  <si>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</si>
  <si>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</si>
  <si>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</si>
  <si>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</si>
  <si>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</si>
  <si>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</si>
  <si>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</si>
  <si>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</si>
  <si>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</si>
  <si>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</si>
  <si>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</si>
  <si>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</si>
  <si>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</si>
  <si>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</si>
  <si>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</si>
  <si>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</si>
  <si>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</si>
  <si>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</si>
  <si>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</si>
  <si>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</si>
  <si>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</si>
  <si>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</si>
  <si>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</si>
  <si>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</si>
  <si>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</si>
  <si>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</si>
  <si>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</si>
  <si>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</si>
  <si>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</si>
  <si>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</si>
  <si>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</si>
  <si>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</si>
  <si>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</si>
  <si>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</si>
  <si>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</si>
  <si>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</si>
  <si>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</si>
  <si>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</si>
  <si>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</si>
  <si>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</si>
  <si>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</si>
  <si>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</si>
  <si>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</si>
  <si>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</si>
  <si>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</si>
  <si>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</si>
  <si>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</si>
  <si>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</si>
  <si>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</si>
  <si>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</si>
  <si>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</si>
  <si>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</si>
  <si>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</si>
  <si>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</si>
  <si>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</si>
  <si>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</si>
  <si>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</si>
  <si>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</si>
  <si>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</si>
  <si>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</si>
  <si>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</si>
  <si>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</si>
  <si>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</si>
  <si>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</si>
  <si>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</si>
  <si>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</si>
  <si>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</si>
  <si>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</si>
  <si>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</si>
  <si>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</si>
  <si>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</si>
  <si>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</si>
  <si>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</si>
  <si>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</si>
  <si>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</si>
  <si>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</si>
  <si>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</si>
  <si>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</si>
  <si>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</si>
  <si>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</si>
  <si>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</si>
  <si>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</si>
  <si>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</si>
  <si>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</si>
  <si>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</si>
  <si>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</si>
  <si>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</si>
  <si>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</si>
  <si>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</si>
  <si>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</si>
  <si>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</si>
  <si>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</si>
  <si>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</si>
  <si>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</si>
  <si>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</si>
  <si>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</si>
  <si>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</si>
  <si>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</si>
  <si>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</si>
  <si>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</si>
  <si>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</si>
  <si>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</si>
  <si>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</si>
  <si>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</si>
  <si>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</si>
  <si>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</si>
  <si>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</si>
  <si>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</si>
  <si>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</si>
  <si>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</si>
  <si>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</si>
  <si>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</si>
  <si>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</si>
  <si>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</si>
  <si>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</si>
  <si>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</si>
  <si>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</si>
  <si>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</si>
  <si>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</si>
  <si>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</si>
  <si>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</si>
  <si>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</si>
  <si>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</si>
  <si>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</si>
  <si>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</si>
  <si>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</si>
  <si>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</si>
  <si>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</si>
  <si>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</si>
  <si>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</si>
  <si>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</si>
  <si>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</si>
  <si>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</si>
  <si>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</si>
  <si>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</si>
  <si>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</si>
  <si>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</si>
  <si>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</si>
  <si>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</si>
  <si>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</si>
  <si>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</si>
  <si>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</si>
  <si>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</si>
  <si>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</si>
  <si>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</si>
  <si>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</si>
  <si>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</si>
  <si>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</si>
  <si>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</si>
  <si>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</si>
  <si>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</si>
  <si>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</si>
  <si>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</si>
  <si>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</si>
  <si>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</si>
  <si>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</si>
  <si>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</si>
  <si>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</si>
  <si>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</si>
  <si>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</si>
  <si>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</si>
  <si>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</si>
  <si>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</si>
  <si>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</si>
  <si>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</si>
  <si>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</si>
  <si>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</si>
  <si>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</si>
  <si>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</si>
  <si>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</si>
  <si>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</si>
  <si>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</si>
  <si>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</si>
  <si>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</si>
  <si>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</si>
  <si>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</si>
  <si>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</si>
  <si>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</si>
  <si>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</si>
  <si>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</si>
  <si>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</si>
  <si>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</si>
  <si>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</si>
  <si>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</si>
  <si>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</si>
  <si>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</si>
  <si>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</si>
  <si>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</si>
  <si>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</si>
  <si>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</si>
  <si>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</si>
  <si>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</si>
  <si>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</si>
  <si>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</si>
  <si>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</si>
  <si>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</si>
  <si>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</si>
  <si>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</si>
  <si>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</si>
  <si>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</si>
  <si>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</si>
  <si>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</si>
  <si>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</si>
  <si>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</si>
  <si>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</si>
  <si>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</si>
  <si>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</si>
  <si>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</si>
  <si>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</si>
  <si>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</si>
  <si>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</si>
  <si>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</si>
  <si>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</si>
  <si>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</si>
  <si>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</si>
  <si>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</si>
  <si>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</si>
  <si>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</si>
  <si>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</si>
  <si>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</si>
  <si>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</si>
  <si>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</si>
  <si>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</si>
  <si>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</si>
  <si>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</si>
  <si>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</si>
  <si>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</si>
  <si>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</si>
  <si>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</si>
  <si>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</si>
  <si>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</si>
  <si>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</si>
  <si>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</si>
  <si>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</si>
  <si>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</si>
  <si>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</si>
  <si>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</si>
  <si>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</si>
  <si>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</si>
  <si>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</si>
  <si>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</si>
  <si>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</si>
  <si>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</si>
  <si>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</si>
  <si>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</si>
  <si>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</si>
  <si>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</si>
  <si>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</si>
  <si>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</si>
  <si>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</si>
  <si>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</si>
  <si>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</si>
  <si>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</si>
  <si>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</si>
  <si>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</si>
  <si>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</si>
  <si>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</si>
  <si>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</si>
  <si>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</si>
  <si>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</si>
  <si>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</si>
  <si>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</si>
  <si>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</si>
  <si>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</si>
  <si>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</si>
  <si>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</si>
  <si>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</si>
  <si>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</si>
  <si>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</si>
  <si>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</si>
  <si>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</si>
  <si>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</si>
  <si>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</si>
  <si>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</si>
  <si>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</si>
  <si>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</si>
  <si>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</si>
  <si>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</si>
  <si>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</si>
  <si>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</si>
  <si>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</si>
  <si>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</si>
  <si>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</si>
  <si>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</si>
  <si>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</si>
  <si>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</si>
  <si>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</si>
  <si>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</si>
  <si>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</si>
  <si>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</si>
  <si>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</si>
  <si>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</si>
  <si>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</si>
  <si>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</si>
  <si>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</si>
  <si>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</si>
  <si>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</si>
  <si>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</si>
  <si>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</si>
  <si>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</si>
  <si>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</si>
  <si>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</si>
  <si>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</si>
  <si>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</si>
  <si>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</si>
  <si>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</si>
  <si>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</si>
  <si>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</si>
  <si>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</si>
  <si>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</si>
  <si>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</si>
  <si>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</si>
  <si>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</si>
  <si>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</si>
  <si>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</si>
  <si>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</si>
  <si>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</si>
  <si>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</si>
  <si>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</si>
  <si>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</si>
  <si>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</si>
  <si>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</si>
  <si>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</si>
  <si>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</si>
  <si>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</si>
  <si>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</si>
  <si>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</si>
  <si>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</si>
  <si>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</si>
  <si>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</si>
  <si>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</si>
  <si>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</si>
  <si>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</si>
  <si>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</si>
  <si>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</si>
  <si>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</si>
  <si>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</si>
  <si>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</si>
  <si>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</si>
  <si>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</si>
  <si>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</si>
  <si>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</si>
  <si>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</si>
  <si>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</si>
  <si>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</si>
  <si>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</si>
  <si>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</si>
  <si>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</si>
  <si>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</si>
  <si>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</si>
  <si>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</si>
  <si>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</si>
  <si>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</si>
  <si>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</si>
  <si>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</si>
  <si>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</si>
  <si>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</si>
  <si>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</si>
  <si>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</si>
  <si>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</si>
  <si>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</si>
  <si>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</si>
  <si>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</si>
  <si>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</si>
  <si>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</si>
  <si>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</si>
  <si>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</si>
  <si>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</si>
  <si>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</si>
  <si>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</si>
  <si>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</si>
  <si>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</si>
  <si>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</si>
  <si>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</si>
  <si>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</si>
  <si>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</si>
  <si>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</si>
  <si>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</si>
  <si>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</si>
  <si>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</si>
  <si>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</si>
  <si>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</si>
  <si>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</si>
  <si>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</si>
  <si>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</si>
  <si>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</si>
  <si>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</si>
  <si>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</si>
  <si>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</si>
  <si>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</si>
  <si>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</si>
  <si>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</si>
  <si>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</si>
  <si>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</si>
  <si>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</si>
  <si>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</si>
  <si>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</si>
  <si>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</si>
  <si>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</si>
  <si>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</si>
  <si>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</si>
  <si>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</si>
  <si>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</si>
  <si>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</si>
  <si>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</si>
  <si>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</si>
  <si>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</si>
  <si>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</si>
  <si>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</si>
  <si>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</si>
  <si>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</si>
  <si>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</si>
  <si>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</si>
  <si>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</si>
  <si>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</si>
  <si>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</si>
  <si>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</si>
  <si>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</si>
  <si>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</si>
  <si>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</si>
  <si>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</si>
  <si>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</si>
  <si>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</si>
  <si>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</si>
  <si>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</si>
  <si>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</si>
  <si>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</si>
  <si>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</si>
  <si>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</si>
  <si>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</si>
  <si>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</si>
  <si>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</si>
  <si>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</si>
  <si>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</si>
  <si>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</si>
  <si>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</si>
  <si>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</si>
  <si>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</si>
  <si>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</si>
  <si>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</si>
  <si>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</si>
  <si>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</si>
  <si>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</si>
  <si>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</si>
  <si>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</si>
  <si>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</si>
  <si>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</si>
  <si>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</si>
  <si>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</si>
  <si>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</si>
  <si>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</si>
  <si>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</si>
  <si>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</si>
  <si>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</si>
  <si>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</si>
  <si>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</si>
  <si>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</si>
  <si>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</si>
  <si>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</si>
  <si>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</si>
  <si>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</si>
  <si>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</si>
  <si>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</si>
  <si>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</si>
  <si>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</si>
  <si>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</si>
  <si>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</si>
  <si>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</si>
  <si>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</si>
  <si>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</si>
  <si>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</si>
  <si>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</si>
  <si>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</si>
  <si>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</si>
  <si>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</si>
  <si>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</si>
  <si>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</si>
  <si>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</si>
  <si>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</si>
  <si>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</si>
  <si>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</si>
  <si>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</si>
  <si>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</si>
  <si>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</si>
  <si>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</si>
  <si>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</si>
  <si>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</si>
  <si>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</si>
  <si>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</si>
  <si>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</si>
  <si>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</si>
  <si>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</si>
  <si>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</si>
  <si>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</si>
  <si>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</si>
  <si>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</si>
  <si>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</si>
  <si>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</si>
  <si>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</si>
  <si>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</si>
  <si>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</si>
  <si>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</si>
  <si>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</si>
  <si>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</si>
  <si>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</si>
  <si>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</si>
  <si>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</si>
  <si>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</si>
  <si>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</si>
  <si>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</si>
  <si>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</si>
  <si>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</si>
  <si>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</si>
  <si>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</si>
  <si>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</si>
  <si>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</si>
  <si>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</si>
  <si>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</si>
  <si>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</si>
  <si>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</si>
  <si>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</si>
  <si>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</si>
  <si>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</si>
  <si>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</si>
  <si>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</si>
  <si>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</si>
  <si>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</si>
  <si>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</si>
  <si>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</si>
  <si>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</si>
  <si>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</si>
  <si>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</si>
  <si>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</si>
  <si>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</si>
  <si>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</si>
  <si>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</si>
  <si>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</si>
  <si>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</si>
  <si>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</si>
  <si>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</si>
  <si>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</si>
  <si>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</si>
  <si>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</si>
  <si>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</si>
  <si>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</si>
  <si>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</si>
  <si>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</si>
  <si>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</si>
  <si>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</si>
  <si>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</si>
  <si>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</si>
  <si>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</si>
  <si>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</si>
  <si>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</si>
  <si>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</si>
  <si>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</si>
  <si>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</si>
  <si>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</si>
  <si>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</si>
  <si>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</si>
  <si>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</si>
  <si>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</si>
  <si>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</si>
  <si>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</si>
  <si>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</si>
  <si>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</si>
  <si>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</si>
  <si>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</si>
  <si>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</si>
  <si>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</si>
  <si>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</si>
  <si>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</si>
  <si>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</si>
  <si>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</si>
  <si>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</si>
  <si>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</si>
  <si>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</si>
  <si>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</si>
  <si>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</si>
  <si>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</si>
  <si>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</si>
  <si>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</si>
  <si>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</si>
  <si>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</si>
  <si>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</si>
  <si>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</si>
  <si>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</si>
  <si>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</si>
  <si>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</si>
  <si>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</si>
  <si>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</si>
  <si>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</si>
  <si>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</si>
  <si>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</si>
  <si>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</si>
  <si>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</si>
  <si>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</si>
  <si>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</si>
  <si>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</si>
  <si>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</si>
  <si>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</si>
  <si>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</si>
  <si>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</si>
  <si>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</si>
  <si>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</si>
  <si>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</si>
  <si>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</si>
  <si>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</si>
  <si>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</si>
  <si>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</si>
  <si>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</si>
  <si>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</si>
  <si>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</si>
  <si>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</si>
  <si>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</si>
  <si>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</si>
  <si>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</si>
  <si>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</si>
  <si>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</si>
  <si>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</si>
  <si>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</si>
  <si>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</si>
  <si>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</si>
  <si>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</si>
  <si>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</si>
  <si>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</si>
  <si>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</si>
  <si>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</si>
  <si>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</si>
  <si>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</si>
  <si>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</si>
  <si>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</si>
  <si>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</si>
  <si>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</si>
  <si>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</si>
  <si>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</si>
  <si>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</si>
  <si>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</si>
  <si>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</si>
  <si>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</si>
  <si>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</si>
  <si>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</si>
  <si>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</si>
  <si>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</si>
  <si>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</si>
  <si>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</si>
  <si>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</si>
  <si>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</si>
  <si>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</si>
  <si>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</si>
  <si>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</si>
  <si>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</si>
  <si>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</si>
  <si>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</si>
  <si>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</si>
  <si>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</si>
  <si>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</si>
  <si>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</si>
  <si>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</si>
  <si>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</si>
  <si>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</si>
  <si>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</si>
  <si>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</si>
  <si>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</si>
  <si>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</si>
  <si>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</si>
  <si>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</si>
  <si>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</si>
  <si>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</si>
  <si>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</si>
  <si>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</si>
  <si>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</si>
  <si>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</si>
  <si>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</si>
  <si>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</si>
  <si>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</si>
  <si>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</si>
  <si>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</si>
  <si>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</si>
  <si>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</si>
  <si>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</si>
  <si>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</si>
  <si>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</si>
  <si>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</si>
  <si>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</si>
  <si>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</si>
  <si>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</si>
  <si>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</si>
  <si>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</si>
  <si>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</si>
  <si>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</si>
  <si>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</si>
  <si>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</si>
  <si>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</si>
  <si>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</si>
  <si>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</si>
  <si>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</si>
  <si>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</si>
  <si>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</si>
  <si>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</si>
  <si>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</si>
  <si>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</si>
  <si>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</si>
  <si>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</si>
  <si>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</si>
  <si>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</si>
  <si>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</si>
  <si>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</si>
  <si>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</si>
  <si>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</si>
  <si>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</si>
  <si>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</si>
  <si>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</si>
  <si>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</si>
  <si>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</si>
  <si>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</si>
  <si>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</si>
  <si>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</si>
  <si>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</si>
  <si>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</si>
  <si>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</si>
  <si>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</si>
  <si>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</si>
  <si>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</si>
  <si>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</si>
  <si>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</si>
  <si>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</si>
  <si>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</si>
  <si>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</si>
  <si>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</si>
  <si>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</si>
  <si>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</si>
  <si>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</si>
  <si>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</si>
  <si>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</si>
  <si>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</si>
  <si>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</si>
  <si>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</si>
  <si>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</si>
  <si>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</si>
  <si>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</si>
  <si>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</si>
  <si>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</si>
  <si>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</si>
  <si>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</si>
  <si>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</si>
  <si>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</si>
  <si>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</si>
  <si>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</si>
  <si>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</si>
  <si>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</si>
  <si>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</si>
  <si>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</si>
  <si>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</si>
  <si>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</si>
  <si>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</si>
  <si>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</si>
  <si>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</si>
  <si>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</si>
  <si>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</si>
  <si>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</si>
  <si>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</si>
  <si>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</si>
  <si>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</si>
  <si>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</si>
  <si>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</si>
  <si>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</si>
  <si>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</si>
  <si>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</si>
  <si>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</si>
  <si>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</si>
  <si>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</si>
  <si>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</si>
  <si>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</si>
  <si>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</si>
  <si>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</si>
  <si>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</si>
  <si>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</si>
  <si>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</si>
  <si>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</si>
  <si>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</si>
  <si>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</si>
  <si>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</si>
  <si>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</si>
  <si>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</si>
  <si>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</si>
  <si>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</si>
  <si>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</si>
  <si>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</si>
  <si>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</si>
  <si>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</si>
  <si>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</si>
  <si>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</si>
  <si>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</si>
  <si>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</si>
  <si>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</si>
  <si>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</si>
  <si>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</si>
  <si>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</si>
  <si>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</si>
  <si>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</si>
  <si>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</si>
  <si>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</si>
  <si>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</si>
  <si>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</si>
  <si>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</si>
  <si>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</si>
  <si>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</si>
  <si>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</si>
  <si>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</si>
  <si>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</si>
  <si>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</si>
  <si>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</si>
  <si>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</si>
  <si>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</si>
  <si>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</si>
  <si>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</si>
  <si>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</si>
  <si>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</si>
  <si>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</si>
  <si>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</si>
  <si>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</si>
  <si>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</si>
  <si>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</si>
  <si>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</si>
  <si>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</si>
  <si>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</si>
  <si>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</si>
  <si>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</si>
  <si>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</si>
  <si>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</si>
  <si>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</si>
  <si>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</si>
  <si>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</si>
  <si>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</si>
  <si>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</si>
  <si>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</si>
  <si>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</si>
  <si>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</si>
  <si>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</si>
  <si>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</si>
  <si>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</si>
  <si>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</si>
  <si>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</si>
  <si>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</si>
  <si>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</si>
  <si>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</si>
  <si>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</si>
  <si>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</si>
  <si>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</si>
  <si>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</si>
  <si>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</si>
  <si>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</si>
  <si>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</si>
  <si>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</si>
  <si>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</si>
  <si>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</si>
  <si>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</si>
  <si>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</si>
  <si>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</si>
  <si>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</si>
  <si>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</si>
  <si>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</si>
  <si>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</si>
  <si>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</si>
  <si>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</si>
  <si>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</si>
  <si>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</si>
  <si>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</si>
  <si>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</si>
  <si>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</si>
  <si>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</si>
  <si>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</si>
  <si>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</si>
  <si>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</si>
  <si>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</si>
  <si>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</si>
  <si>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</si>
  <si>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</si>
  <si>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</si>
  <si>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</si>
  <si>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</si>
  <si>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</si>
  <si>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</si>
  <si>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</si>
  <si>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</si>
  <si>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</si>
  <si>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</si>
  <si>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</si>
  <si>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</si>
  <si>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</si>
  <si>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</si>
  <si>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</si>
  <si>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</si>
  <si>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</si>
  <si>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</si>
  <si>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</si>
  <si>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</si>
  <si>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</si>
  <si>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</si>
  <si>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</si>
  <si>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</si>
  <si>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</si>
  <si>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</si>
  <si>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</si>
  <si>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</si>
  <si>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</si>
  <si>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</si>
  <si>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</si>
  <si>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</si>
  <si>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</si>
  <si>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</si>
  <si>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</si>
  <si>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</si>
  <si>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</si>
  <si>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</si>
  <si>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</si>
  <si>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</si>
  <si>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</si>
  <si>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</si>
  <si>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</si>
  <si>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</si>
  <si>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</si>
  <si>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</si>
  <si>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</si>
  <si>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</si>
  <si>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</si>
  <si>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</si>
  <si>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</si>
  <si>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</si>
  <si>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</si>
  <si>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</si>
  <si>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</si>
  <si>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</si>
  <si>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</si>
  <si>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</si>
  <si>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</si>
  <si>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</si>
  <si>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</si>
  <si>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</si>
  <si>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</si>
  <si>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</si>
  <si>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</si>
  <si>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</si>
  <si>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</si>
  <si>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</si>
  <si>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</si>
  <si>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</si>
  <si>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</si>
  <si>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</si>
  <si>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</si>
  <si>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</si>
  <si>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</si>
  <si>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</si>
  <si>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</si>
  <si>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</si>
  <si>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</si>
  <si>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</si>
  <si>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</si>
  <si>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</si>
  <si>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</si>
  <si>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</si>
  <si>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</si>
  <si>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</si>
  <si>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</si>
  <si>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</si>
  <si>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</si>
  <si>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</si>
  <si>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</si>
  <si>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</si>
  <si>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</si>
  <si>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</si>
  <si>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</si>
  <si>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</si>
  <si>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</si>
  <si>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</si>
  <si>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</si>
  <si>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</si>
  <si>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</si>
  <si>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</si>
  <si>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</si>
  <si>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</si>
  <si>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</si>
  <si>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</si>
  <si>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</si>
  <si>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</si>
  <si>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</si>
  <si>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</si>
  <si>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</si>
  <si>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</si>
  <si>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</si>
  <si>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</si>
  <si>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</si>
  <si>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</si>
  <si>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</si>
  <si>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</si>
  <si>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</si>
  <si>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</si>
  <si>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</si>
  <si>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</si>
  <si>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</si>
  <si>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</si>
  <si>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</si>
  <si>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</si>
  <si>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</si>
  <si>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</si>
  <si>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</si>
  <si>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</si>
  <si>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</si>
  <si>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</si>
  <si>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</si>
  <si>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</si>
  <si>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</si>
  <si>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</si>
  <si>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</si>
  <si>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</si>
  <si>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</si>
  <si>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</si>
  <si>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</si>
  <si>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</si>
  <si>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</si>
  <si>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</si>
  <si>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</si>
  <si>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</si>
  <si>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</si>
  <si>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</si>
  <si>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</si>
  <si>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</si>
  <si>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</si>
  <si>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</si>
  <si>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</si>
  <si>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</si>
  <si>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</si>
  <si>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</si>
  <si>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</si>
  <si>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</si>
  <si>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</si>
  <si>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</si>
  <si>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</si>
  <si>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</si>
  <si>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</si>
  <si>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</si>
  <si>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</si>
  <si>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</si>
  <si>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</si>
  <si>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</si>
  <si>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</si>
  <si>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</si>
  <si>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</si>
  <si>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</si>
  <si>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</si>
  <si>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</si>
  <si>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</si>
  <si>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</si>
  <si>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</si>
  <si>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</si>
  <si>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</si>
  <si>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</si>
  <si>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</si>
  <si>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</si>
  <si>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</si>
  <si>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</si>
  <si>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</si>
  <si>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</si>
  <si>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</si>
  <si>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</si>
  <si>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</si>
  <si>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</si>
  <si>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</si>
  <si>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</si>
  <si>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</si>
  <si>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</si>
  <si>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</si>
  <si>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</si>
  <si>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</si>
  <si>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</si>
  <si>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</si>
  <si>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</si>
  <si>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</si>
  <si>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</si>
  <si>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</si>
  <si>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</si>
  <si>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</si>
  <si>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</si>
  <si>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</si>
  <si>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</si>
  <si>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</si>
  <si>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</si>
  <si>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</si>
  <si>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</si>
  <si>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</si>
  <si>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</si>
  <si>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</si>
  <si>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</si>
  <si>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</si>
  <si>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</si>
  <si>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</si>
  <si>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</si>
  <si>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</si>
  <si>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</si>
  <si>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</si>
  <si>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</si>
  <si>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</si>
  <si>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</si>
  <si>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</si>
  <si>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</si>
  <si>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</si>
  <si>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</si>
  <si>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</si>
  <si>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</si>
  <si>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</si>
  <si>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</si>
  <si>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</si>
  <si>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</si>
  <si>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</si>
  <si>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</si>
  <si>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</si>
  <si>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</si>
  <si>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</si>
  <si>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</si>
  <si>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</si>
  <si>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</si>
  <si>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</si>
  <si>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</si>
  <si>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</si>
  <si>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</si>
  <si>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</si>
  <si>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</si>
  <si>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</si>
  <si>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</si>
  <si>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</si>
  <si>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</si>
  <si>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</si>
  <si>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</si>
  <si>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</si>
  <si>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</si>
  <si>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</si>
  <si>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</si>
  <si>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</si>
  <si>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</si>
  <si>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</si>
  <si>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</si>
  <si>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</si>
  <si>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</si>
  <si>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</si>
  <si>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</si>
  <si>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</si>
  <si>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</si>
  <si>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</si>
  <si>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</si>
  <si>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</si>
  <si>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</si>
  <si>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</si>
  <si>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</si>
  <si>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</si>
  <si>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</si>
  <si>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</si>
  <si>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</si>
  <si>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</si>
  <si>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</si>
  <si>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</si>
  <si>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</si>
  <si>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</si>
  <si>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</si>
  <si>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</si>
  <si>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</si>
  <si>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</si>
  <si>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</si>
  <si>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</si>
  <si>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</si>
  <si>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</si>
  <si>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</si>
  <si>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</si>
  <si>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</si>
  <si>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</si>
  <si>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</si>
  <si>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</si>
  <si>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</si>
  <si>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</si>
  <si>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</si>
  <si>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</si>
  <si>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</si>
  <si>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</si>
  <si>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</si>
  <si>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</si>
  <si>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</si>
  <si>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</si>
  <si>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</si>
  <si>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</si>
  <si>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</si>
  <si>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</si>
  <si>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</si>
  <si>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</si>
  <si>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</si>
  <si>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</si>
  <si>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</si>
  <si>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</si>
  <si>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</si>
  <si>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</si>
  <si>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</si>
  <si>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</si>
  <si>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</si>
  <si>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</si>
  <si>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</si>
  <si>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</si>
  <si>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</si>
  <si>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</si>
  <si>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</si>
  <si>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</si>
  <si>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</si>
  <si>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</si>
  <si>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</si>
  <si>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</si>
  <si>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</si>
  <si>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</si>
  <si>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</si>
  <si>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</si>
  <si>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</si>
  <si>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</si>
  <si>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</si>
  <si>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</si>
  <si>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</si>
  <si>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</si>
  <si>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</si>
  <si>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</si>
  <si>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</si>
  <si>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</si>
  <si>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</si>
  <si>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</si>
  <si>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</si>
  <si>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</si>
  <si>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</si>
  <si>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</si>
  <si>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</si>
  <si>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</si>
  <si>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</si>
  <si>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</si>
  <si>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</si>
  <si>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</si>
  <si>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</si>
  <si>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</si>
  <si>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</si>
  <si>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</si>
  <si>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</si>
  <si>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</si>
  <si>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</si>
  <si>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</si>
  <si>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</si>
  <si>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</si>
  <si>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</si>
  <si>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</si>
  <si>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</si>
  <si>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</si>
  <si>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</si>
  <si>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</si>
  <si>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</si>
  <si>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</si>
  <si>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</si>
  <si>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</si>
  <si>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</si>
  <si>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</si>
  <si>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</si>
  <si>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</si>
  <si>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</si>
  <si>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</si>
  <si>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</si>
  <si>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</si>
  <si>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</si>
  <si>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</si>
  <si>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</si>
  <si>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</si>
  <si>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</si>
  <si>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</si>
  <si>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</si>
  <si>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</si>
  <si>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</si>
  <si>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</si>
  <si>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</si>
  <si>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</si>
  <si>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</si>
  <si>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</si>
  <si>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</si>
  <si>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</si>
  <si>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</si>
  <si>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</si>
  <si>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</si>
  <si>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</si>
  <si>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</si>
  <si>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</si>
  <si>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</si>
  <si>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</si>
  <si>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</si>
  <si>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</si>
  <si>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</si>
  <si>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</si>
  <si>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</si>
  <si>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</si>
  <si>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</si>
  <si>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</si>
  <si>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</si>
  <si>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</si>
  <si>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</si>
  <si>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</si>
  <si>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</si>
  <si>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</si>
  <si>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</si>
  <si>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</si>
  <si>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</si>
  <si>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</si>
  <si>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</si>
  <si>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</si>
  <si>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</si>
  <si>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</si>
  <si>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</si>
  <si>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</si>
  <si>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</si>
  <si>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</si>
  <si>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</si>
  <si>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</si>
  <si>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</si>
  <si>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</si>
  <si>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</si>
  <si>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</si>
  <si>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</si>
  <si>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</si>
  <si>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</si>
  <si>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</si>
  <si>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</si>
  <si>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</si>
  <si>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</si>
  <si>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</si>
  <si>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</si>
  <si>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</si>
  <si>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</si>
  <si>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</si>
  <si>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</si>
  <si>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</si>
  <si>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</si>
  <si>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</si>
  <si>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</si>
  <si>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</si>
  <si>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</si>
  <si>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</si>
  <si>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</si>
  <si>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</si>
  <si>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</si>
  <si>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</si>
  <si>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</si>
  <si>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</si>
  <si>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</si>
  <si>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</si>
  <si>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</si>
  <si>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</si>
  <si>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</si>
  <si>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</si>
  <si>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</si>
  <si>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</si>
  <si>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</si>
  <si>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</si>
  <si>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</si>
  <si>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</si>
  <si>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</si>
  <si>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</si>
  <si>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</si>
  <si>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</si>
  <si>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</si>
  <si>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</si>
  <si>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</si>
  <si>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</si>
  <si>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</si>
  <si>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</si>
  <si>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</si>
  <si>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</si>
  <si>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</si>
  <si>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</si>
  <si>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</si>
  <si>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</si>
  <si>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</si>
  <si>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</si>
  <si>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</si>
  <si>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</si>
  <si>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</si>
  <si>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</si>
  <si>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</si>
  <si>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</si>
  <si>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</si>
  <si>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</si>
  <si>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</si>
  <si>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</si>
  <si>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</si>
  <si>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</si>
  <si>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</si>
  <si>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</si>
  <si>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</si>
  <si>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</si>
  <si>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</si>
  <si>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</si>
  <si>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</si>
  <si>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</si>
  <si>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</si>
  <si>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</si>
  <si>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</si>
  <si>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</si>
  <si>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</si>
  <si>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</si>
  <si>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</si>
  <si>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</si>
  <si>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</si>
  <si>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</si>
  <si>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</si>
  <si>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</si>
  <si>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</si>
  <si>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</si>
  <si>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</si>
  <si>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</si>
  <si>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</si>
  <si>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</si>
  <si>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</si>
  <si>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</si>
  <si>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</si>
  <si>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</si>
  <si>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</si>
  <si>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</si>
  <si>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</si>
  <si>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</si>
  <si>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</si>
  <si>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</si>
  <si>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</si>
  <si>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</si>
  <si>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</si>
  <si>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</si>
  <si>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</si>
  <si>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</si>
  <si>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</si>
  <si>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</si>
  <si>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</si>
  <si>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</si>
  <si>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</si>
  <si>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</si>
  <si>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</si>
  <si>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</si>
  <si>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</si>
  <si>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</si>
  <si>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</si>
  <si>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</si>
  <si>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</si>
  <si>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</si>
  <si>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</si>
  <si>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</si>
  <si>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</si>
  <si>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</si>
  <si>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</si>
  <si>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</si>
  <si>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</si>
  <si>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</si>
  <si>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</si>
  <si>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</si>
  <si>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</si>
  <si>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</si>
  <si>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</si>
  <si>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</si>
  <si>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</si>
  <si>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</si>
  <si>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</si>
  <si>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</si>
  <si>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</si>
  <si>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</si>
  <si>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</si>
  <si>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</si>
  <si>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</si>
  <si>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</si>
  <si>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</si>
  <si>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</si>
  <si>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</si>
  <si>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</si>
  <si>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</si>
  <si>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</si>
  <si>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</si>
  <si>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</si>
  <si>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</si>
  <si>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</si>
  <si>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</si>
  <si>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</si>
  <si>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</si>
  <si>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</si>
  <si>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</si>
  <si>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</si>
  <si>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</si>
  <si>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</si>
  <si>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</si>
  <si>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</si>
  <si>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</si>
  <si>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</si>
  <si>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</si>
  <si>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</si>
  <si>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</si>
  <si>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</si>
  <si>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</si>
  <si>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</si>
  <si>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</si>
  <si>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</si>
  <si>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</si>
  <si>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</si>
  <si>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</si>
  <si>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</si>
  <si>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</si>
  <si>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</si>
  <si>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</si>
  <si>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</si>
  <si>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</si>
  <si>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</si>
  <si>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</si>
  <si>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</si>
  <si>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</si>
  <si>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</si>
  <si>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</si>
  <si>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</si>
  <si>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</si>
  <si>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</si>
  <si>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</si>
  <si>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</si>
  <si>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</si>
  <si>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</si>
  <si>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</si>
  <si>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</si>
  <si>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</si>
  <si>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</si>
  <si>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</si>
  <si>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</si>
  <si>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</si>
  <si>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</si>
  <si>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</si>
  <si>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</si>
  <si>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</si>
  <si>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</si>
  <si>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</si>
  <si>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</si>
  <si>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</si>
  <si>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</si>
  <si>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</si>
  <si>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</si>
  <si>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</si>
  <si>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</si>
  <si>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</si>
  <si>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</si>
  <si>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</si>
  <si>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</si>
  <si>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</si>
  <si>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</si>
  <si>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</si>
  <si>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</si>
  <si>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</si>
  <si>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</si>
  <si>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</si>
  <si>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</si>
  <si>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</si>
  <si>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</si>
  <si>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</si>
  <si>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</si>
  <si>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</si>
  <si>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</si>
  <si>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</si>
  <si>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</si>
  <si>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</si>
  <si>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</si>
  <si>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</si>
  <si>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</si>
  <si>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</si>
  <si>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</si>
  <si>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</si>
  <si>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</si>
  <si>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</si>
  <si>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</si>
  <si>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</si>
  <si>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</si>
  <si>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</si>
  <si>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</si>
  <si>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</si>
  <si>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</si>
  <si>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</si>
  <si>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</si>
  <si>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</si>
  <si>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</si>
  <si>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</si>
  <si>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</si>
  <si>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</si>
  <si>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</si>
  <si>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</si>
  <si>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</si>
  <si>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</si>
  <si>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</si>
  <si>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</si>
  <si>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</si>
  <si>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</si>
  <si>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</si>
  <si>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</si>
  <si>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</si>
  <si>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</si>
  <si>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</si>
  <si>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</si>
  <si>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</si>
  <si>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</si>
  <si>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</si>
  <si>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</si>
  <si>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</si>
  <si>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</si>
  <si>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</si>
  <si>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</si>
  <si>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</si>
  <si>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</si>
  <si>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</si>
  <si>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</si>
  <si>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</si>
  <si>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</si>
  <si>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</si>
  <si>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</si>
  <si>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</si>
  <si>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</si>
  <si>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</si>
  <si>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</si>
  <si>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</si>
  <si>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</si>
  <si>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</si>
  <si>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</si>
  <si>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</si>
  <si>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</si>
  <si>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</si>
  <si>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</si>
  <si>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</si>
  <si>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</si>
  <si>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</si>
  <si>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</si>
  <si>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</si>
  <si>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</si>
  <si>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</si>
  <si>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</si>
  <si>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</si>
  <si>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</si>
  <si>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</si>
  <si>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</si>
  <si>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</si>
  <si>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</si>
  <si>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</si>
  <si>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</si>
  <si>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</si>
  <si>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</si>
  <si>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</si>
  <si>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</si>
  <si>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</si>
  <si>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</si>
  <si>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</si>
  <si>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</si>
  <si>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</si>
  <si>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</si>
  <si>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</si>
  <si>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</si>
  <si>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</si>
  <si>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</si>
  <si>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</si>
  <si>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</si>
  <si>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</si>
  <si>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</si>
  <si>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</si>
  <si>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</si>
  <si>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</si>
  <si>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</si>
  <si>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</si>
  <si>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</si>
  <si>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</si>
  <si>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</si>
  <si>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</si>
  <si>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</si>
  <si>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</si>
  <si>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</si>
  <si>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</si>
  <si>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</si>
  <si>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</si>
  <si>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</si>
  <si>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</si>
  <si>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</si>
  <si>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</si>
  <si>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</si>
  <si>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</si>
  <si>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</si>
  <si>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</si>
  <si>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</si>
  <si>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</si>
  <si>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</si>
  <si>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</si>
  <si>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</si>
  <si>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</si>
  <si>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</si>
  <si>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</si>
  <si>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</si>
  <si>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</si>
  <si>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</si>
  <si>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</si>
  <si>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</si>
  <si>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</si>
  <si>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</si>
  <si>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</si>
  <si>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</si>
  <si>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</si>
  <si>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</si>
  <si>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</si>
  <si>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</si>
  <si>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</si>
  <si>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</si>
  <si>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</si>
  <si>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</si>
  <si>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</si>
  <si>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</si>
  <si>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</si>
  <si>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</si>
  <si>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</si>
  <si>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</si>
  <si>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</si>
  <si>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</si>
  <si>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</si>
  <si>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</si>
  <si>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</si>
  <si>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</si>
  <si>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</si>
  <si>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</si>
  <si>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</si>
  <si>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</si>
  <si>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</si>
  <si>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</si>
  <si>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</si>
  <si>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</si>
  <si>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</si>
  <si>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</si>
  <si>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</si>
  <si>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</si>
  <si>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</si>
  <si>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</si>
  <si>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</si>
  <si>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</si>
  <si>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</si>
  <si>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</si>
  <si>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</si>
  <si>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</si>
  <si>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</si>
  <si>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</si>
  <si>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</si>
  <si>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</si>
  <si>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</si>
  <si>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</si>
  <si>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</si>
  <si>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</si>
  <si>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</si>
  <si>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</si>
  <si>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</si>
  <si>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</si>
  <si>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</si>
  <si>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</si>
  <si>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</si>
  <si>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</si>
  <si>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</si>
  <si>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</si>
  <si>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</si>
  <si>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</si>
  <si>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</si>
  <si>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</si>
  <si>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</si>
  <si>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</si>
  <si>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</si>
  <si>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</si>
  <si>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</si>
  <si>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</si>
  <si>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</si>
  <si>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</si>
  <si>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</si>
  <si>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</si>
  <si>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</si>
  <si>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</si>
  <si>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</si>
  <si>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</si>
  <si>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</si>
  <si>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</si>
  <si>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</si>
  <si>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</si>
  <si>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</si>
  <si>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</si>
  <si>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</si>
  <si>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</si>
  <si>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</si>
  <si>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</si>
  <si>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</si>
  <si>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</si>
  <si>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</si>
  <si>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</si>
  <si>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</si>
  <si>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</si>
  <si>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</si>
  <si>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</si>
  <si>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</si>
  <si>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</si>
  <si>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</si>
  <si>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</si>
  <si>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</si>
  <si>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</si>
  <si>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</si>
  <si>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</si>
  <si>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</si>
  <si>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</si>
  <si>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</si>
  <si>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</si>
  <si>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</si>
  <si>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</si>
  <si>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</si>
  <si>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</si>
  <si>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</si>
  <si>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</si>
  <si>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</si>
  <si>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</si>
  <si>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</si>
  <si>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</si>
  <si>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</si>
  <si>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</si>
  <si>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</si>
  <si>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</si>
  <si>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</si>
  <si>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</si>
  <si>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</si>
  <si>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</si>
  <si>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</si>
  <si>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</si>
  <si>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</si>
  <si>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</si>
  <si>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</si>
  <si>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</si>
  <si>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</si>
  <si>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</si>
  <si>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</si>
  <si>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</si>
  <si>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</si>
  <si>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</si>
  <si>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</si>
  <si>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</si>
  <si>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</si>
  <si>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</si>
  <si>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</si>
  <si>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</si>
  <si>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</si>
  <si>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</si>
  <si>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</si>
  <si>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</si>
  <si>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</si>
  <si>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</si>
  <si>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</si>
  <si>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</si>
  <si>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</si>
  <si>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</si>
  <si>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</si>
  <si>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</si>
  <si>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</si>
  <si>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</si>
  <si>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</si>
  <si>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</si>
  <si>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</si>
  <si>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</si>
  <si>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</si>
  <si>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</si>
  <si>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</si>
  <si>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</si>
  <si>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</si>
  <si>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</si>
  <si>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</si>
  <si>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</si>
  <si>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</si>
  <si>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</si>
  <si>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</si>
  <si>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</si>
  <si>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</si>
  <si>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</si>
  <si>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</si>
  <si>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</si>
  <si>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</si>
  <si>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</si>
  <si>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</si>
  <si>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</si>
  <si>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</si>
  <si>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</si>
  <si>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</si>
  <si>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</si>
  <si>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</si>
  <si>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</si>
  <si>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</si>
  <si>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</si>
  <si>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</si>
  <si>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</si>
  <si>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</si>
  <si>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</si>
  <si>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</si>
  <si>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</si>
  <si>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</si>
  <si>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</si>
  <si>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</si>
  <si>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</si>
  <si>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</si>
  <si>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</si>
  <si>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</si>
  <si>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</si>
  <si>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</si>
  <si>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</si>
  <si>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</si>
  <si>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</si>
  <si>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</si>
  <si>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</si>
  <si>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</si>
  <si>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</si>
  <si>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</si>
  <si>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</si>
  <si>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</si>
  <si>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</si>
  <si>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</si>
  <si>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</si>
  <si>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</si>
  <si>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</si>
  <si>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</si>
  <si>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</si>
  <si>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</si>
  <si>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</si>
  <si>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</si>
  <si>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</si>
  <si>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</si>
  <si>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</si>
  <si>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</si>
  <si>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</si>
  <si>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</si>
  <si>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</si>
  <si>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</si>
  <si>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</si>
  <si>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</si>
  <si>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</si>
  <si>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</si>
  <si>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</si>
  <si>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</si>
  <si>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</si>
  <si>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</si>
  <si>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</si>
  <si>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</si>
  <si>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</si>
  <si>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</si>
  <si>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</si>
  <si>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</si>
  <si>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</si>
  <si>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</si>
  <si>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</si>
  <si>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</si>
  <si>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</si>
  <si>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</si>
  <si>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</si>
  <si>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</si>
  <si>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</si>
  <si>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</si>
  <si>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</si>
  <si>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</si>
  <si>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</si>
  <si>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</si>
  <si>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</si>
  <si>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</si>
  <si>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</si>
  <si>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</si>
  <si>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</si>
  <si>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</si>
  <si>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</si>
  <si>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</si>
  <si>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</si>
  <si>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</si>
  <si>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</si>
  <si>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</si>
  <si>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</si>
  <si>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</si>
  <si>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</si>
  <si>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</si>
  <si>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</si>
  <si>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</si>
  <si>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</si>
  <si>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</si>
  <si>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</si>
  <si>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</si>
  <si>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</si>
  <si>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</si>
  <si>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</si>
  <si>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</si>
  <si>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</si>
  <si>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</si>
  <si>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</si>
  <si>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</si>
  <si>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</si>
  <si>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</si>
  <si>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</si>
  <si>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</si>
  <si>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</si>
  <si>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</si>
  <si>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</si>
  <si>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</si>
  <si>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</si>
  <si>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</si>
  <si>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</si>
  <si>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</si>
  <si>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</si>
  <si>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</si>
  <si>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</si>
  <si>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</si>
  <si>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</si>
  <si>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</si>
  <si>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</si>
  <si>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</si>
  <si>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</si>
  <si>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</si>
  <si>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</si>
  <si>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</si>
  <si>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</si>
  <si>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</si>
  <si>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</si>
  <si>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</si>
  <si>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</si>
  <si>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</si>
  <si>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</si>
  <si>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</si>
  <si>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</si>
  <si>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</si>
  <si>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</si>
  <si>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</si>
  <si>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</si>
  <si>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</si>
  <si>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</si>
  <si>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</si>
  <si>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</si>
  <si>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</si>
  <si>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</si>
  <si>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</si>
  <si>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</si>
  <si>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</si>
  <si>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</si>
  <si>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</si>
  <si>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</si>
  <si>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</si>
  <si>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</si>
  <si>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</si>
  <si>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</si>
  <si>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</si>
  <si>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</si>
  <si>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</si>
  <si>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</si>
  <si>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</si>
  <si>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</si>
  <si>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</si>
  <si>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</si>
  <si>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</si>
  <si>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</si>
  <si>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</si>
  <si>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</si>
  <si>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</si>
  <si>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</si>
  <si>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</si>
  <si>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</si>
  <si>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</si>
  <si>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</si>
  <si>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</si>
  <si>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</si>
  <si>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</si>
  <si>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</si>
  <si>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</si>
  <si>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</si>
  <si>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</si>
  <si>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</si>
  <si>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</si>
  <si>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</si>
  <si>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</si>
  <si>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</si>
  <si>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</si>
  <si>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</si>
  <si>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</si>
  <si>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</si>
  <si>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</si>
  <si>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</si>
  <si>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</si>
  <si>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</si>
  <si>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</si>
  <si>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</si>
  <si>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</si>
  <si>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</si>
  <si>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</si>
  <si>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</si>
  <si>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</si>
  <si>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</si>
  <si>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</si>
  <si>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</si>
  <si>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</si>
  <si>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</si>
  <si>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</si>
  <si>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</si>
  <si>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</si>
  <si>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</si>
  <si>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</si>
  <si>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</si>
  <si>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</si>
  <si>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</si>
  <si>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</si>
  <si>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</si>
  <si>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</si>
  <si>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</si>
  <si>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</si>
  <si>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</si>
  <si>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</si>
  <si>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</si>
  <si>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</si>
  <si>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</si>
  <si>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</si>
  <si>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</si>
  <si>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</si>
  <si>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</si>
  <si>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</si>
  <si>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</si>
  <si>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</si>
  <si>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</si>
  <si>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</si>
  <si>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</si>
  <si>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</si>
  <si>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</si>
  <si>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</si>
  <si>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</si>
  <si>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</si>
  <si>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</si>
  <si>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</si>
  <si>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</si>
  <si>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</si>
  <si>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</si>
  <si>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</si>
  <si>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</si>
  <si>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</si>
  <si>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</si>
  <si>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</si>
  <si>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</si>
  <si>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</si>
  <si>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</si>
  <si>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</si>
  <si>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</si>
  <si>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</si>
  <si>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</si>
  <si>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</si>
  <si>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</si>
  <si>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</si>
  <si>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</si>
  <si>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</si>
  <si>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</si>
  <si>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</si>
  <si>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</si>
  <si>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</si>
  <si>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</si>
  <si>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</si>
  <si>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</si>
  <si>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</si>
  <si>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</si>
  <si>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</si>
  <si>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</si>
  <si>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</si>
  <si>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</si>
  <si>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</si>
  <si>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</si>
  <si>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</si>
  <si>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</si>
  <si>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</si>
  <si>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</si>
  <si>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</si>
  <si>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</si>
  <si>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</si>
  <si>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</si>
  <si>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</si>
  <si>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</si>
  <si>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</si>
  <si>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</si>
  <si>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</si>
  <si>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</si>
  <si>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</si>
  <si>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</si>
  <si>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</si>
  <si>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</si>
  <si>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</si>
  <si>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</si>
  <si>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</si>
  <si>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</si>
  <si>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</si>
  <si>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</si>
  <si>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</si>
  <si>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</si>
  <si>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</si>
  <si>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</si>
  <si>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</si>
  <si>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</si>
  <si>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</si>
  <si>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</si>
  <si>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</si>
  <si>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</si>
  <si>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</si>
  <si>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</si>
  <si>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</si>
  <si>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</si>
  <si>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</si>
  <si>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</si>
  <si>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</si>
  <si>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</si>
  <si>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</si>
  <si>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</si>
  <si>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</si>
  <si>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</si>
  <si>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</si>
  <si>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</si>
  <si>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</si>
  <si>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</si>
  <si>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</si>
  <si>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</si>
  <si>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</si>
  <si>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</si>
  <si>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</si>
  <si>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</si>
  <si>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</si>
  <si>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</si>
  <si>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</si>
  <si>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</si>
  <si>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</si>
  <si>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</si>
  <si>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</si>
  <si>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</si>
  <si>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</si>
  <si>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</si>
  <si>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</si>
  <si>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</si>
  <si>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</si>
  <si>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</si>
  <si>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</si>
  <si>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</si>
  <si>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</si>
  <si>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</si>
  <si>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</si>
  <si>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</si>
  <si>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</si>
  <si>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</si>
  <si>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</si>
  <si>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</si>
  <si>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</si>
  <si>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</si>
  <si>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</si>
  <si>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</si>
  <si>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</si>
  <si>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</si>
  <si>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</si>
  <si>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</si>
  <si>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</si>
  <si>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</si>
  <si>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</si>
  <si>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</si>
  <si>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</si>
  <si>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</si>
  <si>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</si>
  <si>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</si>
  <si>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</si>
  <si>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</si>
  <si>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</si>
  <si>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</si>
  <si>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</si>
  <si>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</si>
  <si>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</si>
  <si>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</si>
  <si>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</si>
  <si>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</si>
  <si>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</si>
  <si>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</si>
  <si>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</si>
  <si>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</si>
  <si>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</si>
  <si>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</si>
  <si>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</si>
  <si>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</si>
  <si>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</si>
  <si>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</si>
  <si>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</si>
  <si>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</si>
  <si>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</si>
  <si>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</si>
  <si>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</si>
  <si>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</si>
  <si>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</si>
  <si>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</si>
  <si>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</si>
  <si>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</si>
  <si>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</si>
  <si>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</si>
  <si>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</si>
  <si>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</si>
  <si>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</si>
  <si>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</si>
  <si>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</si>
  <si>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</si>
  <si>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</si>
  <si>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</si>
  <si>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</si>
  <si>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</si>
  <si>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</si>
  <si>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</si>
  <si>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</si>
  <si>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</si>
  <si>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</si>
  <si>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</si>
  <si>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</si>
  <si>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</si>
  <si>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</si>
  <si>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</si>
  <si>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</si>
  <si>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</si>
  <si>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</si>
  <si>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</si>
  <si>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</si>
  <si>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</si>
  <si>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</si>
  <si>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</si>
  <si>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</si>
  <si>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</si>
  <si>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</si>
  <si>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</si>
  <si>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</si>
  <si>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</si>
  <si>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</si>
  <si>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</si>
  <si>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</si>
  <si>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</si>
  <si>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</si>
  <si>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</si>
  <si>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</si>
  <si>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</si>
  <si>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</si>
  <si>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</si>
  <si>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</si>
  <si>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</si>
  <si>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</si>
  <si>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</si>
  <si>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</si>
  <si>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</si>
  <si>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</si>
  <si>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</si>
  <si>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</si>
  <si>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</si>
  <si>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</si>
  <si>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</si>
  <si>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</si>
  <si>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</si>
  <si>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</si>
  <si>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</si>
  <si>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</si>
  <si>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</si>
  <si>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</si>
  <si>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</si>
  <si>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</si>
  <si>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</si>
  <si>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</si>
  <si>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</si>
  <si>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</si>
  <si>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</si>
  <si>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</si>
  <si>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</si>
  <si>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</si>
  <si>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</si>
  <si>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</si>
  <si>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</si>
  <si>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</si>
  <si>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</si>
  <si>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</si>
  <si>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</si>
  <si>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</si>
  <si>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</si>
  <si>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</si>
  <si>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</si>
  <si>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</si>
  <si>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</si>
  <si>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</si>
  <si>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</si>
  <si>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</si>
  <si>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</si>
  <si>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</si>
  <si>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</si>
  <si>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</si>
  <si>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</si>
  <si>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</si>
  <si>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</si>
  <si>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</si>
  <si>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</si>
  <si>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</si>
  <si>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</si>
  <si>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</si>
  <si>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</si>
  <si>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</si>
  <si>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</si>
  <si>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</si>
  <si>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</si>
  <si>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</si>
  <si>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</si>
  <si>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</si>
  <si>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</si>
  <si>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</si>
  <si>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</si>
  <si>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</si>
  <si>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</si>
  <si>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</si>
  <si>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</si>
  <si>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</si>
  <si>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</si>
  <si>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</si>
  <si>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</si>
  <si>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</si>
  <si>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</si>
  <si>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</si>
  <si>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</si>
  <si>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</si>
  <si>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</si>
  <si>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</si>
  <si>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</si>
  <si>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</si>
  <si>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</si>
  <si>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</si>
  <si>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</si>
  <si>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</si>
  <si>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</si>
  <si>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</si>
  <si>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</si>
  <si>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</si>
  <si>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</si>
  <si>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</si>
  <si>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</si>
  <si>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</si>
  <si>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</si>
  <si>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</si>
  <si>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</si>
  <si>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</si>
  <si>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</si>
  <si>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</si>
  <si>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</si>
  <si>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</si>
  <si>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</si>
  <si>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</si>
  <si>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</si>
  <si>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</si>
  <si>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</si>
  <si>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</si>
  <si>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</si>
  <si>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</si>
  <si>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</si>
  <si>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</si>
  <si>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</si>
  <si>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</si>
  <si>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</si>
  <si>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</si>
  <si>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</si>
  <si>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</si>
  <si>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</si>
  <si>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</si>
  <si>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</si>
  <si>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</si>
  <si>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</si>
  <si>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</si>
  <si>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</si>
  <si>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</si>
  <si>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</si>
  <si>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</si>
  <si>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</si>
  <si>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</si>
  <si>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</si>
  <si>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</si>
  <si>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</si>
  <si>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</si>
  <si>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</si>
  <si>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</si>
  <si>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</si>
  <si>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</si>
  <si>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</si>
  <si>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</si>
  <si>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</si>
  <si>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</si>
  <si>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</si>
  <si>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</si>
  <si>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</si>
  <si>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</si>
  <si>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</si>
  <si>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</si>
  <si>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</si>
  <si>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</si>
  <si>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</si>
  <si>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</si>
  <si>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</si>
  <si>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</si>
  <si>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</si>
  <si>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</si>
  <si>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</si>
  <si>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</si>
  <si>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</si>
  <si>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</si>
  <si>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</si>
  <si>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</si>
  <si>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</si>
  <si>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</si>
  <si>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</si>
  <si>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</si>
  <si>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</si>
  <si>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</si>
  <si>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</si>
  <si>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</si>
  <si>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</si>
  <si>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</si>
  <si>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</si>
  <si>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</si>
  <si>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</si>
  <si>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</si>
  <si>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</si>
  <si>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</si>
  <si>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</si>
  <si>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</si>
  <si>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</si>
  <si>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</si>
  <si>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</si>
  <si>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</si>
  <si>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</si>
  <si>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</si>
  <si>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</si>
  <si>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</si>
  <si>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</si>
  <si>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</si>
  <si>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</si>
  <si>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</si>
  <si>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</si>
  <si>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</si>
  <si>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</si>
  <si>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</si>
  <si>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</si>
  <si>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</si>
  <si>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</si>
  <si>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</si>
  <si>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</si>
  <si>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</si>
  <si>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</si>
  <si>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</si>
  <si>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</si>
  <si>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</si>
  <si>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</si>
  <si>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</si>
  <si>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</si>
  <si>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</si>
  <si>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</si>
  <si>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</si>
  <si>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</si>
  <si>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</si>
  <si>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</si>
  <si>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</si>
  <si>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</si>
  <si>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</si>
  <si>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</si>
  <si>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</si>
  <si>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</si>
  <si>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</si>
  <si>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</si>
  <si>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</si>
  <si>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</si>
  <si>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</si>
  <si>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</si>
  <si>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</si>
  <si>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</si>
  <si>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</si>
  <si>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</si>
  <si>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</si>
  <si>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</si>
  <si>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</si>
  <si>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</si>
  <si>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</si>
  <si>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</si>
  <si>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</si>
  <si>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</si>
  <si>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</si>
  <si>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</si>
  <si>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</si>
  <si>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</si>
  <si>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</si>
  <si>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</si>
  <si>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</si>
  <si>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</si>
  <si>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</si>
  <si>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</si>
  <si>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</si>
  <si>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</si>
  <si>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</si>
  <si>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</si>
  <si>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</si>
  <si>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</si>
  <si>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</si>
  <si>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</si>
  <si>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</si>
  <si>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</si>
  <si>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</si>
  <si>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</si>
  <si>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</si>
  <si>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</si>
  <si>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</si>
  <si>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</si>
  <si>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</si>
  <si>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</si>
  <si>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</si>
  <si>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</si>
  <si>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</si>
  <si>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</si>
  <si>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</si>
  <si>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</si>
  <si>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</si>
  <si>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</si>
  <si>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</si>
  <si>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</si>
  <si>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</si>
  <si>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</si>
  <si>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</si>
  <si>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</si>
  <si>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</si>
  <si>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</si>
  <si>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</si>
  <si>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</si>
  <si>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</si>
  <si>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</si>
  <si>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</si>
  <si>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</si>
  <si>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</si>
  <si>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</si>
  <si>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</si>
  <si>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</si>
  <si>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</si>
  <si>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</si>
  <si>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</si>
  <si>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</si>
  <si>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</si>
  <si>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</si>
  <si>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</si>
  <si>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</si>
  <si>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</si>
  <si>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</si>
  <si>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</si>
  <si>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</si>
  <si>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</si>
  <si>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</si>
  <si>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</si>
  <si>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</si>
  <si>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</si>
  <si>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</si>
  <si>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</si>
  <si>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</si>
  <si>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</si>
  <si>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</si>
  <si>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</si>
  <si>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</si>
  <si>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</si>
  <si>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</si>
  <si>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</si>
  <si>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</si>
  <si>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</si>
  <si>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</si>
  <si>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</si>
  <si>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</si>
  <si>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</si>
  <si>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</si>
  <si>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</si>
  <si>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</si>
  <si>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</si>
  <si>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</si>
  <si>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</si>
  <si>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</si>
  <si>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</si>
  <si>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</si>
  <si>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</si>
  <si>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</si>
  <si>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</si>
  <si>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</si>
  <si>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</si>
  <si>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</si>
  <si>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</si>
  <si>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</si>
  <si>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</si>
  <si>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</si>
  <si>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</si>
  <si>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</si>
  <si>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</si>
  <si>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</si>
  <si>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</si>
  <si>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</si>
  <si>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</si>
  <si>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</si>
  <si>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</si>
  <si>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</si>
  <si>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</si>
  <si>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</si>
  <si>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</si>
  <si>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</si>
  <si>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</si>
  <si>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</si>
  <si>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</si>
  <si>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</si>
  <si>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r>
      <t>percent funded</t>
    </r>
    <r>
      <rPr>
        <b/>
        <sz val="12"/>
        <color rgb="FF24292E"/>
        <rFont val="Segoe UI"/>
        <family val="2"/>
      </rPr>
      <t> </t>
    </r>
  </si>
  <si>
    <r>
      <t>average donation</t>
    </r>
    <r>
      <rPr>
        <sz val="12"/>
        <color rgb="FF24292E"/>
        <rFont val="Segoe UI"/>
        <family val="2"/>
      </rPr>
      <t> </t>
    </r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</si>
  <si>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</si>
  <si>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</si>
  <si>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</si>
  <si>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</si>
  <si>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</si>
  <si>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</si>
  <si>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</si>
  <si>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</si>
  <si>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</si>
  <si>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</si>
  <si>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</si>
  <si>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</si>
  <si>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</si>
  <si>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</si>
  <si>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</si>
  <si>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</si>
  <si>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</si>
  <si>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</si>
  <si>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</si>
  <si>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</si>
  <si>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</si>
  <si>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</si>
  <si>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</si>
  <si>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</si>
  <si>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</si>
  <si>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</si>
  <si>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</si>
  <si>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</si>
  <si>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</si>
  <si>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</si>
  <si>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</si>
  <si>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</si>
  <si>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</si>
  <si>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</si>
  <si>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</si>
  <si>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</si>
  <si>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</si>
  <si>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</si>
  <si>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</si>
  <si>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</si>
  <si>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</si>
  <si>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</si>
  <si>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</si>
  <si>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</si>
  <si>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</si>
  <si>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</si>
  <si>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</si>
  <si>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</si>
  <si>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</si>
  <si>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</si>
  <si>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</si>
  <si>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</si>
  <si>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</si>
  <si>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</si>
  <si>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</si>
  <si>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</si>
  <si>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r>
      <t>Date Created Conversion</t>
    </r>
    <r>
      <rPr>
        <sz val="12"/>
        <color rgb="FF24292E"/>
        <rFont val="Segoe UI"/>
        <family val="2"/>
      </rPr>
      <t> </t>
    </r>
  </si>
  <si>
    <r>
      <t>Date Ended Conversion</t>
    </r>
    <r>
      <rPr>
        <sz val="12"/>
        <color rgb="FF24292E"/>
        <rFont val="Segoe UI"/>
        <family val="2"/>
      </rPr>
      <t> </t>
    </r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</si>
  <si>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</si>
  <si>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</si>
  <si>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</si>
  <si>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</si>
  <si>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</si>
  <si>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</si>
  <si>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</si>
  <si>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</si>
  <si>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</si>
  <si>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</si>
  <si>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</si>
  <si>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</si>
  <si>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</si>
  <si>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</si>
  <si>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name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</si>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</sst>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4292E"/>
      <name val="Consolas"/>
      <family val="3"/>
    </font>
    <font>
      <b/>
      <sz val="12"/>
      <color rgb="FF24292E"/>
      <name val="Segoe UI"/>
      <family val="2"/>
    </font>
    <font>
      <sz val="10"/>
      <color rgb="FF24292E"/>
      <name val="Consolas"/>
      <family val="3"/>
    </font>
    <font>
      <sz val="12"/>
      <color rgb="FF24292E"/>
      <name val="Segoe UI"/>
      <family val="2"/>
    </font>
    <font>
      <sz val="8.8000000000000007"/>
      <color rgb="FF000000"/>
      <name val="Courier New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" fontId="2" fillId="0" borderId="0" xfId="0" applyNumberFormat="1" applyFont="1" applyFill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6" fillId="0" borderId="0" xfId="0" applyNumberFormat="1" applyFont="1"/>
    <xf numFmtId="14" fontId="0" fillId="0" borderId="0" xfId="0" applyNumberFormat="1"/>
    <xf numFmtId="0" fontId="5" fillId="0" borderId="0" xfId="0" applyFont="1" applyAlignment="1">
      <alignment vertical="top"/>
    </xf>
    <xf numFmtId="0" fontId="1" fillId="0" borderId="0" xfId="0" applyFont="1" applyFill="1" applyAlignment="1">
      <alignment horizontal="center" wrapText="1"/>
    </xf>
    <xf numFmtId="0" fontId="0" fillId="0" borderId="0" xfId="0" applyFill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[StarterBook-Homework1 - George_Varkey.xlsx]Pivot - Country!PivotTable4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Campaign outcomes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19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2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lumMod val="60000"/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2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5.0786021353669372E-2"/>
          <c:y val="0.23452311405745213"/>
          <c:w val="0.93618788931539298"/>
          <c:h val="0.53990929030436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-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-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Country'!$B$5:$B$14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AD-4E1A-B27C-9901C97E677E}"/>
            </c:ext>
          </c:extLst>
        </c:ser>
        <c:ser>
          <c:idx val="1"/>
          <c:order val="1"/>
          <c:tx>
            <c:strRef>
              <c:f>'Pivot -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-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AD-4E1A-B27C-9901C97E677E}"/>
            </c:ext>
          </c:extLst>
        </c:ser>
        <c:ser>
          <c:idx val="2"/>
          <c:order val="2"/>
          <c:tx>
            <c:strRef>
              <c:f>'Pivot -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-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Country'!$D$5:$D$14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AD-4E1A-B27C-9901C97E677E}"/>
            </c:ext>
          </c:extLst>
        </c:ser>
        <c:ser>
          <c:idx val="3"/>
          <c:order val="3"/>
          <c:tx>
            <c:strRef>
              <c:f>'Pivot -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-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Country'!$E$5:$E$14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11-4B44-AB21-CC7FB40CB14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545019064"/>
        <c:axId val="545018736"/>
      </c:barChart>
      <c:catAx>
        <c:axId val="545019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18736"/>
        <c:crosses val="autoZero"/>
        <c:auto val="1"/>
        <c:lblAlgn val="ctr"/>
        <c:lblOffset val="100"/>
        <c:noMultiLvlLbl val="0"/>
      </c:catAx>
      <c:valAx>
        <c:axId val="545018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1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[StarterBook-Homework1 - George_Varkey.xlsx]Pivot - Country 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 category</a:t>
            </a:r>
            <a:r>
              <a:rPr lang="en-US" baseline="0"/>
              <a:t> wise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Country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Country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Country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E-4589-B14B-0F80275C82B5}"/>
            </c:ext>
          </c:extLst>
        </c:ser>
        <c:ser>
          <c:idx val="1"/>
          <c:order val="1"/>
          <c:tx>
            <c:strRef>
              <c:f>'Pivot - Country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Country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Country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1DDE-4589-B14B-0F80275C82B5}"/>
            </c:ext>
          </c:extLst>
        </c:ser>
        <c:ser>
          <c:idx val="2"/>
          <c:order val="2"/>
          <c:tx>
            <c:strRef>
              <c:f>'Pivot - Country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Country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Country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1DDE-4589-B14B-0F80275C82B5}"/>
            </c:ext>
          </c:extLst>
        </c:ser>
        <c:ser>
          <c:idx val="3"/>
          <c:order val="3"/>
          <c:tx>
            <c:strRef>
              <c:f>'Pivot - Country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Country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Country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EA9C-421B-9BC5-C03BE23DA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48097328"/>
        <c:axId val="548098640"/>
      </c:barChart>
      <c:catAx>
        <c:axId val="54809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098640"/>
        <c:crosses val="autoZero"/>
        <c:auto val="1"/>
        <c:lblAlgn val="ctr"/>
        <c:lblOffset val="100"/>
        <c:noMultiLvlLbl val="0"/>
      </c:catAx>
      <c:valAx>
        <c:axId val="54809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09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[StarterBook-Homework1 - George_Varkey.xlsx]Pivot - Years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</a:t>
            </a:r>
            <a:r>
              <a:rPr lang="en-US" baseline="0"/>
              <a:t> </a:t>
            </a:r>
            <a:r>
              <a:rPr lang="en-US"/>
              <a:t>wise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rgbClr val="FFFF00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6"/>
            </a:solidFill>
            <a:ln>
              <a:solidFill>
                <a:srgbClr val="FFFF00"/>
              </a:solidFill>
            </a:ln>
            <a:effectLst/>
          </c:spPr>
        </c:marker>
        <c:dLbl>
          <c:idx val="0"/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rgbClr val="FF0000"/>
            </a:solidFill>
            <a:round/>
          </a:ln>
          <a:effectLst/>
        </c:spPr>
        <c:marker>
          <c:symbol val="circle"/>
          <c:size val="17"/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6"/>
            </a:solidFill>
            <a:round/>
          </a:ln>
          <a:effectLst/>
        </c:spPr>
        <c:marker>
          <c:spPr>
            <a:solidFill>
              <a:srgbClr val="7030A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solidFill>
                <a:srgbClr val="7030A0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Years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solidFill>
                  <a:srgbClr val="FFFF00"/>
                </a:solidFill>
              </a:ln>
              <a:effectLst/>
            </c:spPr>
          </c:marker>
          <c:dLbls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- Years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Years Category'!$B$6:$B$18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57-4CFC-9EDF-6954F7D13387}"/>
            </c:ext>
          </c:extLst>
        </c:ser>
        <c:ser>
          <c:idx val="1"/>
          <c:order val="1"/>
          <c:tx>
            <c:strRef>
              <c:f>'Pivot - Years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- Years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Years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57-4CFC-9EDF-6954F7D13387}"/>
            </c:ext>
          </c:extLst>
        </c:ser>
        <c:ser>
          <c:idx val="2"/>
          <c:order val="2"/>
          <c:tx>
            <c:strRef>
              <c:f>'Pivot - Years 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- Years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Years Category'!$D$6:$D$18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57-4CFC-9EDF-6954F7D1338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47933880"/>
        <c:axId val="547934208"/>
      </c:lineChart>
      <c:catAx>
        <c:axId val="5479338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34208"/>
        <c:crosses val="autoZero"/>
        <c:auto val="1"/>
        <c:lblAlgn val="ctr"/>
        <c:lblOffset val="100"/>
        <c:noMultiLvlLbl val="0"/>
      </c:catAx>
      <c:valAx>
        <c:axId val="5479342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3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300219</xdr:colOff>
      <xdr:row>0</xdr:row>
      <xdr:rowOff>10467</xdr:rowOff>
    </xdr:from>
    <xdr:to>
      <xdr:col>13</xdr:col>
      <xdr:colOff>617555</xdr:colOff>
      <xdr:row>23</xdr:row>
      <xdr:rowOff>146538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140701-50F6-4FDF-BACF-9A249C0B0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158749</xdr:colOff>
      <xdr:row>2</xdr:row>
      <xdr:rowOff>139700</xdr:rowOff>
    </xdr:from>
    <xdr:to>
      <xdr:col>11</xdr:col>
      <xdr:colOff>957791</xdr:colOff>
      <xdr:row>19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5BE887-1F6A-488A-97CB-A9FF1E5A9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9524</xdr:rowOff>
    </xdr:from>
    <xdr:to>
      <xdr:col>17</xdr:col>
      <xdr:colOff>161925</xdr:colOff>
      <xdr:row>19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AEAD8-1F55-4D66-9BA7-E90B54F69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cent, Ann" refreshedDate="43133.567690856478" createdVersion="6" refreshedVersion="6" minRefreshableVersion="3" recordCount="4114" xr:uid="{00000000-000A-0000-FFFF-FFFF00000000}">
  <cacheSource type="worksheet">
    <worksheetSource ref="A1:R4115" sheet="conditional forma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 " numFmtId="1">
      <sharedItems containsSemiMixedTypes="0" containsString="0" containsNumber="1" minValue="0" maxValue="2260300"/>
    </cacheField>
    <cacheField name="average donation 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cent, Ann" refreshedDate="43133.700063657408" createdVersion="6" refreshedVersion="6" minRefreshableVersion="3" recordCount="4115" xr:uid="{00000000-000A-0000-FFFF-FFFF01000000}">
  <cacheSource type="worksheet">
    <worksheetSource ref="A1:T1048576" sheet="conditional forma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 " numFmtId="1">
      <sharedItems containsString="0" containsBlank="1" containsNumber="1" minValue="0" maxValue="2260300"/>
    </cacheField>
    <cacheField name="average donation 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 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4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7">
    <chartFormat chart="0" format="1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F47" firstHeaderRow="1" firstDataRow="2" firstDataCol="1" rowPageCount="2" colPageCount="1"/>
  <pivotFields count="18">
    <pivotField subtotalTop="0" showAll="0"/>
    <pivotField dataField="1" subtotalTop="0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ubtotalTop="0" showAll="0"/>
    <pivotField subtotalTop="0" showAll="0"/>
    <pivotField subtotalTop="0" showAll="0"/>
    <pivotField axis="axisCol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80">
    <chartFormat chart="0" format="1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1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h="1" x="3"/>
        <item x="0"/>
        <item h="1" x="4"/>
        <item t="default"/>
      </items>
    </pivotField>
    <pivotField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axis="axisRow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91" zoomScaleNormal="91" workbookViewId="0">
      <selection activeCell="B2" sqref="B2"/>
    </sheetView>
  </sheetViews>
  <sheetFormatPr defaultRowHeight="15" x14ac:dyDescent="0.25"/>
  <cols>
    <col min="2" max="2" width="17.7109375" style="2" customWidth="1"/>
    <col min="3" max="3" width="22" style="2" customWidth="1"/>
    <col min="4" max="4" width="12.140625" customWidth="1"/>
    <col min="5" max="7" width="12.5703125" customWidth="1"/>
    <col min="8" max="8" width="8.7109375" customWidth="1"/>
    <col min="9" max="9" width="14.85546875" customWidth="1"/>
    <col min="10" max="10" width="17" customWidth="1"/>
    <col min="11" max="11" width="15.42578125" customWidth="1"/>
    <col min="12" max="12" width="8.85546875" customWidth="1"/>
    <col min="13" max="13" width="13.140625" customWidth="1"/>
    <col min="14" max="14" width="23.5703125" customWidth="1"/>
    <col min="15" max="15" width="16.85546875" style="4" bestFit="1" customWidth="1"/>
    <col min="16" max="16" width="19.140625" bestFit="1" customWidth="1"/>
    <col min="17" max="17" width="28.5703125" bestFit="1" customWidth="1"/>
    <col min="18" max="18" width="14.7109375" bestFit="1" customWidth="1"/>
    <col min="19" max="19" width="26.5703125" style="12" customWidth="1"/>
    <col min="20" max="20" width="24.7109375" style="12" bestFit="1" customWidth="1"/>
  </cols>
  <sheetData>
    <row r="1" spans="1:21" s="2" customFormat="1" ht="30.75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6" t="s">
        <v>8307</v>
      </c>
      <c r="Q1" s="6" t="s">
        <v>8308</v>
      </c>
      <c r="R1" s="6" t="s">
        <v>8309</v>
      </c>
      <c r="S1" s="10" t="s">
        <v>8364</v>
      </c>
      <c r="T1" s="10" t="s">
        <v>8365</v>
      </c>
      <c r="U1" s="2" t="s">
        <v>8400</v>
      </c>
    </row>
    <row r="2" spans="1:21" ht="105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(E2/D2)*100</f>
        <v>136.85882352941178</v>
      </c>
      <c r="P2">
        <f>IFERROR(E2/L2,0)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2">
        <f>(((I2/60)/60)/24)+DATE(1970,1,1)</f>
        <v>42208.125</v>
      </c>
    </row>
    <row r="3" spans="1:21" ht="45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(E3/D3)*100</f>
        <v>142.60827250608273</v>
      </c>
      <c r="P3">
        <f t="shared" ref="P3:P66" si="1">IFERROR(E3/L3,0)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1" ht="90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105</v>
      </c>
      <c r="P4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2">
        <f t="shared" si="3"/>
        <v>42415.702349537038</v>
      </c>
    </row>
    <row r="5" spans="1:21" ht="60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2">
        <f t="shared" si="3"/>
        <v>41858.515127314815</v>
      </c>
    </row>
    <row r="6" spans="1:21" ht="105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2">
        <f t="shared" si="3"/>
        <v>42357.834247685183</v>
      </c>
    </row>
    <row r="7" spans="1:21" ht="90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2">
        <f t="shared" si="3"/>
        <v>42580.232638888891</v>
      </c>
    </row>
    <row r="8" spans="1:21" ht="105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2">
        <f t="shared" si="3"/>
        <v>41804.072337962964</v>
      </c>
    </row>
    <row r="9" spans="1:21" ht="105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2">
        <f t="shared" si="3"/>
        <v>42556.047071759262</v>
      </c>
    </row>
    <row r="10" spans="1:21" ht="45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2">
        <f t="shared" si="3"/>
        <v>42475.875</v>
      </c>
    </row>
    <row r="11" spans="1:21" ht="90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2">
        <f t="shared" si="3"/>
        <v>42477.103518518517</v>
      </c>
    </row>
    <row r="12" spans="1:21" ht="90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2">
        <f t="shared" si="3"/>
        <v>41815.068043981482</v>
      </c>
    </row>
    <row r="13" spans="1:21" ht="120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2">
        <f t="shared" si="3"/>
        <v>42604.125</v>
      </c>
    </row>
    <row r="14" spans="1:21" ht="105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2">
        <f t="shared" si="3"/>
        <v>41836.125</v>
      </c>
    </row>
    <row r="15" spans="1:21" ht="75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2">
        <f t="shared" si="3"/>
        <v>42544.852083333331</v>
      </c>
    </row>
    <row r="16" spans="1:21" ht="45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2">
        <f t="shared" si="3"/>
        <v>41833.582638888889</v>
      </c>
    </row>
    <row r="17" spans="1:20" ht="105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2">
        <f t="shared" si="3"/>
        <v>42274.843055555553</v>
      </c>
    </row>
    <row r="18" spans="1:20" ht="105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2">
        <f t="shared" si="3"/>
        <v>41806.229166666664</v>
      </c>
    </row>
    <row r="19" spans="1:20" ht="90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2">
        <f t="shared" si="3"/>
        <v>41947.773402777777</v>
      </c>
    </row>
    <row r="20" spans="1:20" ht="105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2">
        <f t="shared" si="3"/>
        <v>41899.542314814818</v>
      </c>
    </row>
    <row r="21" spans="1:20" ht="105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2">
        <f t="shared" si="3"/>
        <v>42205.816365740742</v>
      </c>
    </row>
    <row r="22" spans="1:20" ht="75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100.2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2">
        <f t="shared" si="3"/>
        <v>42260.758240740746</v>
      </c>
    </row>
    <row r="23" spans="1:20" ht="105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2">
        <f t="shared" si="3"/>
        <v>41908.627187500002</v>
      </c>
    </row>
    <row r="24" spans="1:20" ht="75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2">
        <f t="shared" si="3"/>
        <v>42005.332638888889</v>
      </c>
    </row>
    <row r="25" spans="1:20" ht="90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2">
        <f t="shared" si="3"/>
        <v>42124.638888888891</v>
      </c>
    </row>
    <row r="26" spans="1:20" ht="60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2">
        <f t="shared" si="3"/>
        <v>42262.818750000006</v>
      </c>
    </row>
    <row r="27" spans="1:20" ht="105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2">
        <f t="shared" si="3"/>
        <v>42378.025011574078</v>
      </c>
    </row>
    <row r="28" spans="1:20" ht="75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2">
        <f t="shared" si="3"/>
        <v>41868.515555555554</v>
      </c>
    </row>
    <row r="29" spans="1:20" ht="90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2">
        <f t="shared" si="3"/>
        <v>41959.206400462965</v>
      </c>
    </row>
    <row r="30" spans="1:20" ht="60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2">
        <f t="shared" si="3"/>
        <v>42354.96393518518</v>
      </c>
    </row>
    <row r="31" spans="1:20" ht="105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2">
        <f t="shared" si="3"/>
        <v>41842.67324074074</v>
      </c>
    </row>
    <row r="32" spans="1:20" ht="10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2">
        <f t="shared" si="3"/>
        <v>41872.292997685188</v>
      </c>
    </row>
    <row r="33" spans="1:20" ht="90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100</v>
      </c>
      <c r="P33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2">
        <f t="shared" si="3"/>
        <v>42394.79206018518</v>
      </c>
    </row>
    <row r="34" spans="1:20" ht="105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2">
        <f t="shared" si="3"/>
        <v>42503.165972222225</v>
      </c>
    </row>
    <row r="35" spans="1:20" ht="90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2">
        <f t="shared" si="3"/>
        <v>42316.702557870376</v>
      </c>
    </row>
    <row r="36" spans="1:20" ht="105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2">
        <f t="shared" si="3"/>
        <v>41856.321770833332</v>
      </c>
    </row>
    <row r="37" spans="1:20" ht="75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2">
        <f t="shared" si="3"/>
        <v>42122</v>
      </c>
    </row>
    <row r="38" spans="1:20" ht="60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2">
        <f t="shared" si="3"/>
        <v>42098.265335648146</v>
      </c>
    </row>
    <row r="39" spans="1:20" ht="105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2">
        <f t="shared" si="3"/>
        <v>42062.693043981482</v>
      </c>
    </row>
    <row r="40" spans="1:20" ht="90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2">
        <f t="shared" si="3"/>
        <v>41405.057222222218</v>
      </c>
    </row>
    <row r="41" spans="1:20" ht="105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2">
        <f t="shared" si="3"/>
        <v>41784.957638888889</v>
      </c>
    </row>
    <row r="42" spans="1:20" ht="105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2">
        <f t="shared" si="3"/>
        <v>41809.166666666664</v>
      </c>
    </row>
    <row r="43" spans="1:20" ht="105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2">
        <f t="shared" si="3"/>
        <v>41917.568912037037</v>
      </c>
    </row>
    <row r="44" spans="1:20" ht="120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2">
        <f t="shared" si="3"/>
        <v>42001.639189814814</v>
      </c>
    </row>
    <row r="45" spans="1:20" ht="105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2">
        <f t="shared" si="3"/>
        <v>41833</v>
      </c>
    </row>
    <row r="46" spans="1:20" ht="120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2">
        <f t="shared" si="3"/>
        <v>41919.098807870374</v>
      </c>
    </row>
    <row r="47" spans="1:20" ht="10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2">
        <f t="shared" si="3"/>
        <v>42487.623923611114</v>
      </c>
    </row>
    <row r="48" spans="1:20" ht="105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2">
        <f t="shared" si="3"/>
        <v>42353.964976851858</v>
      </c>
    </row>
    <row r="49" spans="1:20" ht="105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2">
        <f t="shared" si="3"/>
        <v>41992.861192129625</v>
      </c>
    </row>
    <row r="50" spans="1:20" ht="105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2">
        <f t="shared" si="3"/>
        <v>42064.5</v>
      </c>
    </row>
    <row r="51" spans="1:20" ht="45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2">
        <f t="shared" si="3"/>
        <v>42301.176446759258</v>
      </c>
    </row>
    <row r="52" spans="1:20" ht="90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2">
        <f t="shared" si="3"/>
        <v>42034.708333333328</v>
      </c>
    </row>
    <row r="53" spans="1:20" ht="105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2">
        <f t="shared" si="3"/>
        <v>42226.928668981483</v>
      </c>
    </row>
    <row r="54" spans="1:20" ht="10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2">
        <f t="shared" si="3"/>
        <v>41837.701921296299</v>
      </c>
    </row>
    <row r="55" spans="1:20" ht="60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2">
        <f t="shared" si="3"/>
        <v>41733.916666666664</v>
      </c>
    </row>
    <row r="56" spans="1:20" ht="105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2">
        <f t="shared" si="3"/>
        <v>42363.713206018518</v>
      </c>
    </row>
    <row r="57" spans="1:20" ht="90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2">
        <f t="shared" si="3"/>
        <v>42517.968935185185</v>
      </c>
    </row>
    <row r="58" spans="1:20" ht="60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2">
        <f t="shared" si="3"/>
        <v>42163.666666666672</v>
      </c>
    </row>
    <row r="59" spans="1:20" ht="105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2">
        <f t="shared" si="3"/>
        <v>42119.83289351852</v>
      </c>
    </row>
    <row r="60" spans="1:20" ht="75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2">
        <f t="shared" si="3"/>
        <v>41962.786712962959</v>
      </c>
    </row>
    <row r="61" spans="1:20" ht="105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2">
        <f t="shared" si="3"/>
        <v>42261.875</v>
      </c>
    </row>
    <row r="62" spans="1:20" ht="75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2">
        <f t="shared" si="3"/>
        <v>41721</v>
      </c>
    </row>
    <row r="63" spans="1:20" ht="105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2">
        <f t="shared" si="3"/>
        <v>41431.814317129632</v>
      </c>
    </row>
    <row r="64" spans="1:20" ht="105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2">
        <f t="shared" si="3"/>
        <v>41336.799513888887</v>
      </c>
    </row>
    <row r="65" spans="1:20" ht="105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2">
        <f t="shared" si="3"/>
        <v>41636.207638888889</v>
      </c>
    </row>
    <row r="66" spans="1:20" ht="105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2">
        <f t="shared" si="3"/>
        <v>41463.01829861111</v>
      </c>
    </row>
    <row r="67" spans="1:20" ht="75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4">(E67/D67)*100</f>
        <v>107.52857142857141</v>
      </c>
      <c r="P67">
        <f t="shared" ref="P67:P130" si="5">IFERROR(E67/L67,0)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60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2">
        <f t="shared" si="7"/>
        <v>42569.849768518514</v>
      </c>
    </row>
    <row r="69" spans="1:20" ht="90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2">
        <f t="shared" si="7"/>
        <v>41105.583379629628</v>
      </c>
    </row>
    <row r="70" spans="1:20" ht="105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2">
        <f t="shared" si="7"/>
        <v>41693.569340277776</v>
      </c>
    </row>
    <row r="71" spans="1:20" ht="105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2">
        <f t="shared" si="7"/>
        <v>40818.290972222225</v>
      </c>
    </row>
    <row r="72" spans="1:20" ht="105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2">
        <f t="shared" si="7"/>
        <v>40790.896354166667</v>
      </c>
    </row>
    <row r="73" spans="1:20" ht="90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2">
        <f t="shared" si="7"/>
        <v>41057.271493055552</v>
      </c>
    </row>
    <row r="74" spans="1:20" ht="105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2">
        <f t="shared" si="7"/>
        <v>41228</v>
      </c>
    </row>
    <row r="75" spans="1:20" ht="105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4"/>
        <v>100</v>
      </c>
      <c r="P75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2">
        <f t="shared" si="7"/>
        <v>40666.165972222225</v>
      </c>
    </row>
    <row r="76" spans="1:20" ht="90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2">
        <f t="shared" si="7"/>
        <v>42390.487210648149</v>
      </c>
    </row>
    <row r="77" spans="1:20" ht="90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2">
        <f t="shared" si="7"/>
        <v>41387.209166666667</v>
      </c>
    </row>
    <row r="78" spans="1:20" ht="90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2">
        <f t="shared" si="7"/>
        <v>40904.733310185184</v>
      </c>
    </row>
    <row r="79" spans="1:20" ht="75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2">
        <f t="shared" si="7"/>
        <v>41050.124305555553</v>
      </c>
    </row>
    <row r="80" spans="1:20" ht="150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4"/>
        <v>2702</v>
      </c>
      <c r="P80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2">
        <f t="shared" si="7"/>
        <v>42614.730567129634</v>
      </c>
    </row>
    <row r="81" spans="1:20" ht="75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2">
        <f t="shared" si="7"/>
        <v>41754.776539351849</v>
      </c>
    </row>
    <row r="82" spans="1:20" ht="90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2">
        <f t="shared" si="7"/>
        <v>41618.083981481483</v>
      </c>
    </row>
    <row r="83" spans="1:20" ht="90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2">
        <f t="shared" si="7"/>
        <v>41104.126388888886</v>
      </c>
    </row>
    <row r="84" spans="1:20" ht="90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2">
        <f t="shared" si="7"/>
        <v>40825.820150462961</v>
      </c>
    </row>
    <row r="85" spans="1:20" ht="105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2">
        <f t="shared" si="7"/>
        <v>42057.479166666672</v>
      </c>
    </row>
    <row r="86" spans="1:20" ht="90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2">
        <f t="shared" si="7"/>
        <v>40678.757939814815</v>
      </c>
    </row>
    <row r="87" spans="1:20" ht="90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2">
        <f t="shared" si="7"/>
        <v>40809.125428240739</v>
      </c>
    </row>
    <row r="88" spans="1:20" ht="120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2">
        <f t="shared" si="7"/>
        <v>42365.59774305555</v>
      </c>
    </row>
    <row r="89" spans="1:20" ht="90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2">
        <f t="shared" si="7"/>
        <v>40332.070138888892</v>
      </c>
    </row>
    <row r="90" spans="1:20" ht="105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2">
        <f t="shared" si="7"/>
        <v>41812.65892361111</v>
      </c>
    </row>
    <row r="91" spans="1:20" ht="90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2">
        <f t="shared" si="7"/>
        <v>41427.752222222225</v>
      </c>
    </row>
    <row r="92" spans="1:20" ht="60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4"/>
        <v>100.4</v>
      </c>
      <c r="P92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2">
        <f t="shared" si="7"/>
        <v>40736.297442129631</v>
      </c>
    </row>
    <row r="93" spans="1:20" ht="90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2">
        <f t="shared" si="7"/>
        <v>40680.402361111112</v>
      </c>
    </row>
    <row r="94" spans="1:20" ht="105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2">
        <f t="shared" si="7"/>
        <v>42767.333333333328</v>
      </c>
    </row>
    <row r="95" spans="1:20" ht="105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2">
        <f t="shared" si="7"/>
        <v>41093.875</v>
      </c>
    </row>
    <row r="96" spans="1:20" ht="90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2">
        <f t="shared" si="7"/>
        <v>41736.717847222222</v>
      </c>
    </row>
    <row r="97" spans="1:20" ht="105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2">
        <f t="shared" si="7"/>
        <v>40965.005104166667</v>
      </c>
    </row>
    <row r="98" spans="1:20" ht="105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2">
        <f t="shared" si="7"/>
        <v>40391.125</v>
      </c>
    </row>
    <row r="99" spans="1:20" ht="90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4"/>
        <v>106.25</v>
      </c>
      <c r="P99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2">
        <f t="shared" si="7"/>
        <v>40736.135208333333</v>
      </c>
    </row>
    <row r="100" spans="1:20" ht="105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2">
        <f t="shared" si="7"/>
        <v>41250.979166666664</v>
      </c>
    </row>
    <row r="101" spans="1:20" ht="75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2">
        <f t="shared" si="7"/>
        <v>41661.902766203704</v>
      </c>
    </row>
    <row r="102" spans="1:20" ht="105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2">
        <f t="shared" si="7"/>
        <v>41217.794976851852</v>
      </c>
    </row>
    <row r="103" spans="1:20" ht="105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4"/>
        <v>100</v>
      </c>
      <c r="P103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2">
        <f t="shared" si="7"/>
        <v>41298.776736111111</v>
      </c>
    </row>
    <row r="104" spans="1:20" ht="90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2">
        <f t="shared" si="7"/>
        <v>40535.131168981483</v>
      </c>
    </row>
    <row r="105" spans="1:20" ht="75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2">
        <f t="shared" si="7"/>
        <v>41705.805902777778</v>
      </c>
    </row>
    <row r="106" spans="1:20" ht="60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4"/>
        <v>120</v>
      </c>
      <c r="P10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2">
        <f t="shared" si="7"/>
        <v>40636.041666666664</v>
      </c>
    </row>
    <row r="107" spans="1:20" ht="90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2">
        <f t="shared" si="7"/>
        <v>42504</v>
      </c>
    </row>
    <row r="108" spans="1:20" ht="30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2">
        <f t="shared" si="7"/>
        <v>41001.776631944449</v>
      </c>
    </row>
    <row r="109" spans="1:20" ht="105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2">
        <f t="shared" si="7"/>
        <v>40657.982488425929</v>
      </c>
    </row>
    <row r="110" spans="1:20" ht="75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2">
        <f t="shared" si="7"/>
        <v>41425.613078703704</v>
      </c>
    </row>
    <row r="111" spans="1:20" ht="90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2">
        <f t="shared" si="7"/>
        <v>40600.025810185187</v>
      </c>
    </row>
    <row r="112" spans="1:20" ht="90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2">
        <f t="shared" si="7"/>
        <v>41592.249305555553</v>
      </c>
    </row>
    <row r="113" spans="1:20" ht="90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2">
        <f t="shared" si="7"/>
        <v>42155.333182870367</v>
      </c>
    </row>
    <row r="114" spans="1:20" ht="105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2">
        <f t="shared" si="7"/>
        <v>41742.083333333336</v>
      </c>
    </row>
    <row r="115" spans="1:20" ht="45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2">
        <f t="shared" si="7"/>
        <v>40761.625</v>
      </c>
    </row>
    <row r="116" spans="1:20" ht="90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2">
        <f t="shared" si="7"/>
        <v>40943.738935185182</v>
      </c>
    </row>
    <row r="118" spans="1:20" ht="105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2">
        <f t="shared" si="7"/>
        <v>40641.455497685187</v>
      </c>
    </row>
    <row r="119" spans="1:20" ht="105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2">
        <f t="shared" si="7"/>
        <v>40338.791666666664</v>
      </c>
    </row>
    <row r="120" spans="1:20" ht="60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2">
        <f t="shared" si="7"/>
        <v>40753.053657407407</v>
      </c>
    </row>
    <row r="121" spans="1:20" ht="105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2">
        <f t="shared" si="7"/>
        <v>40768.958333333336</v>
      </c>
    </row>
    <row r="122" spans="1:20" ht="105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2">
        <f t="shared" si="7"/>
        <v>42646.049849537041</v>
      </c>
    </row>
    <row r="123" spans="1:20" ht="105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2">
        <f t="shared" si="7"/>
        <v>42112.427777777775</v>
      </c>
    </row>
    <row r="124" spans="1:20" ht="75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4"/>
        <v>0</v>
      </c>
      <c r="P124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2">
        <f t="shared" si="7"/>
        <v>42653.431793981479</v>
      </c>
    </row>
    <row r="125" spans="1:20" ht="105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2">
        <f t="shared" si="7"/>
        <v>41940.916666666664</v>
      </c>
    </row>
    <row r="126" spans="1:20" ht="10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4"/>
        <v>0</v>
      </c>
      <c r="P126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2">
        <f t="shared" si="7"/>
        <v>42139.928726851853</v>
      </c>
    </row>
    <row r="127" spans="1:20" ht="105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2">
        <f t="shared" si="7"/>
        <v>42769.993981481486</v>
      </c>
    </row>
    <row r="128" spans="1:20" ht="105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2">
        <f t="shared" si="7"/>
        <v>42166.083333333328</v>
      </c>
    </row>
    <row r="129" spans="1:20" ht="90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2">
        <f t="shared" si="7"/>
        <v>42097.582650462966</v>
      </c>
    </row>
    <row r="130" spans="1:20" ht="6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2">
        <f t="shared" si="7"/>
        <v>42663.22792824074</v>
      </c>
    </row>
    <row r="131" spans="1:20" ht="105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8">(E131/D131)*100</f>
        <v>0</v>
      </c>
      <c r="P131">
        <f t="shared" ref="P131:P194" si="9">IFERROR(E131/L131,0)</f>
        <v>0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105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2">
        <f t="shared" si="11"/>
        <v>42557</v>
      </c>
    </row>
    <row r="134" spans="1:20" ht="105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2">
        <f t="shared" si="11"/>
        <v>41950.854247685187</v>
      </c>
    </row>
    <row r="135" spans="1:20" ht="75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2">
        <f t="shared" si="11"/>
        <v>42521.729861111111</v>
      </c>
    </row>
    <row r="136" spans="1:20" ht="60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2">
        <f t="shared" si="11"/>
        <v>42251.708333333328</v>
      </c>
    </row>
    <row r="137" spans="1:20" ht="90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2">
        <f t="shared" si="11"/>
        <v>41821.791666666664</v>
      </c>
    </row>
    <row r="138" spans="1:20" ht="105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2">
        <f t="shared" si="11"/>
        <v>42140.427777777775</v>
      </c>
    </row>
    <row r="139" spans="1:20" ht="90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2">
        <f t="shared" si="11"/>
        <v>42289.573993055557</v>
      </c>
    </row>
    <row r="140" spans="1:20" ht="105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2">
        <f t="shared" si="11"/>
        <v>42217.207638888889</v>
      </c>
    </row>
    <row r="141" spans="1:20" ht="75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100</v>
      </c>
      <c r="P141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2">
        <f t="shared" si="11"/>
        <v>42197.920972222222</v>
      </c>
    </row>
    <row r="142" spans="1:20" ht="105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2">
        <f t="shared" si="11"/>
        <v>42083.15662037037</v>
      </c>
    </row>
    <row r="143" spans="1:20" ht="90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2">
        <f t="shared" si="11"/>
        <v>42155.153043981481</v>
      </c>
    </row>
    <row r="144" spans="1:20" ht="105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2">
        <f t="shared" si="11"/>
        <v>41959.934930555552</v>
      </c>
    </row>
    <row r="145" spans="1:20" ht="105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8"/>
        <v>0</v>
      </c>
      <c r="P145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2">
        <f t="shared" si="11"/>
        <v>42616.246527777781</v>
      </c>
    </row>
    <row r="146" spans="1:20" ht="10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2">
        <f t="shared" si="11"/>
        <v>42107.72074074074</v>
      </c>
    </row>
    <row r="147" spans="1:20" ht="105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2">
        <f t="shared" si="11"/>
        <v>42227.542268518519</v>
      </c>
    </row>
    <row r="148" spans="1:20" ht="105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2">
        <f t="shared" si="11"/>
        <v>42753.016180555554</v>
      </c>
    </row>
    <row r="149" spans="1:20" ht="45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8"/>
        <v>0</v>
      </c>
      <c r="P149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2">
        <f t="shared" si="11"/>
        <v>42012.762499999997</v>
      </c>
    </row>
    <row r="150" spans="1:20" ht="105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8"/>
        <v>0.08</v>
      </c>
      <c r="P150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2">
        <f t="shared" si="11"/>
        <v>42427.281666666662</v>
      </c>
    </row>
    <row r="151" spans="1:20" ht="90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2">
        <f t="shared" si="11"/>
        <v>41998.333333333328</v>
      </c>
    </row>
    <row r="152" spans="1:20" ht="7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2">
        <f t="shared" si="11"/>
        <v>42150.161828703705</v>
      </c>
    </row>
    <row r="153" spans="1:20" ht="105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2">
        <f t="shared" si="11"/>
        <v>42173.550821759258</v>
      </c>
    </row>
    <row r="154" spans="1:20" ht="60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2">
        <f t="shared" si="11"/>
        <v>41905.077546296299</v>
      </c>
    </row>
    <row r="155" spans="1:20" ht="10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2">
        <f t="shared" si="11"/>
        <v>41975.627824074079</v>
      </c>
    </row>
    <row r="156" spans="1:20" ht="75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2">
        <f t="shared" si="11"/>
        <v>42158.547395833331</v>
      </c>
    </row>
    <row r="157" spans="1:20" ht="105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2">
        <f t="shared" si="11"/>
        <v>42208.559432870374</v>
      </c>
    </row>
    <row r="158" spans="1:20" ht="12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2">
        <f t="shared" si="11"/>
        <v>41854.124953703707</v>
      </c>
    </row>
    <row r="159" spans="1:20" ht="90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2">
        <f t="shared" si="11"/>
        <v>42426.911712962959</v>
      </c>
    </row>
    <row r="160" spans="1:20" ht="90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8"/>
        <v>0</v>
      </c>
      <c r="P160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2">
        <f t="shared" si="11"/>
        <v>41934.07671296296</v>
      </c>
    </row>
    <row r="161" spans="1:20" ht="105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8"/>
        <v>2E-3</v>
      </c>
      <c r="P161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2">
        <f t="shared" si="11"/>
        <v>42554.434548611112</v>
      </c>
    </row>
    <row r="162" spans="1:20" ht="90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8"/>
        <v>0</v>
      </c>
      <c r="P162">
        <f t="shared" si="9"/>
        <v>0</v>
      </c>
      <c r="Q162" t="s">
        <v>8310</v>
      </c>
      <c r="R162" t="s">
        <v>8314</v>
      </c>
      <c r="S162" s="11">
        <f t="shared" si="10"/>
        <v>42171.913090277783</v>
      </c>
      <c r="T162" s="12">
        <f t="shared" si="11"/>
        <v>42231.913090277783</v>
      </c>
    </row>
    <row r="163" spans="1:20" ht="90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8"/>
        <v>0.01</v>
      </c>
      <c r="P163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2">
        <f t="shared" si="11"/>
        <v>41822.687442129631</v>
      </c>
    </row>
    <row r="164" spans="1:20" ht="90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2">
        <f t="shared" si="11"/>
        <v>41867.987500000003</v>
      </c>
    </row>
    <row r="165" spans="1:20" ht="105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8"/>
        <v>0</v>
      </c>
      <c r="P165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2">
        <f t="shared" si="11"/>
        <v>42278</v>
      </c>
    </row>
    <row r="166" spans="1:20" ht="105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2">
        <f t="shared" si="11"/>
        <v>41901.762743055559</v>
      </c>
    </row>
    <row r="167" spans="1:20" ht="6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8"/>
        <v>0</v>
      </c>
      <c r="P167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2">
        <f t="shared" si="11"/>
        <v>42381.658842592587</v>
      </c>
    </row>
    <row r="168" spans="1:20" ht="90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8"/>
        <v>60</v>
      </c>
      <c r="P168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2">
        <f t="shared" si="11"/>
        <v>42751.075949074075</v>
      </c>
    </row>
    <row r="169" spans="1:20" ht="10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8"/>
        <v>0.01</v>
      </c>
      <c r="P169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2">
        <f t="shared" si="11"/>
        <v>42220.927488425921</v>
      </c>
    </row>
    <row r="170" spans="1:20" ht="105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2">
        <f t="shared" si="11"/>
        <v>42082.793634259258</v>
      </c>
    </row>
    <row r="171" spans="1:20" ht="90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2">
        <f t="shared" si="11"/>
        <v>41930.505312499998</v>
      </c>
    </row>
    <row r="172" spans="1:20" ht="105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8"/>
        <v>3.25</v>
      </c>
      <c r="P172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2">
        <f t="shared" si="11"/>
        <v>42246.227777777778</v>
      </c>
    </row>
    <row r="173" spans="1:20" ht="10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8"/>
        <v>2E-3</v>
      </c>
      <c r="P173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2">
        <f t="shared" si="11"/>
        <v>42594.180717592593</v>
      </c>
    </row>
    <row r="174" spans="1:20" ht="90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8"/>
        <v>0</v>
      </c>
      <c r="P174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2">
        <f t="shared" si="11"/>
        <v>42082.353275462956</v>
      </c>
    </row>
    <row r="175" spans="1:20" ht="90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8"/>
        <v>0</v>
      </c>
      <c r="P175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2">
        <f t="shared" si="11"/>
        <v>42063.573009259257</v>
      </c>
    </row>
    <row r="176" spans="1:20" ht="105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8"/>
        <v>0</v>
      </c>
      <c r="P176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2">
        <f t="shared" si="11"/>
        <v>42132.758981481486</v>
      </c>
    </row>
    <row r="177" spans="1:20" ht="105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2">
        <f t="shared" si="11"/>
        <v>41880.777905092589</v>
      </c>
    </row>
    <row r="178" spans="1:20" ht="105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8"/>
        <v>0</v>
      </c>
      <c r="P178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2">
        <f t="shared" si="11"/>
        <v>42221.824062500003</v>
      </c>
    </row>
    <row r="179" spans="1:20" ht="6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2">
        <f t="shared" si="11"/>
        <v>42087.00608796296</v>
      </c>
    </row>
    <row r="180" spans="1:20" ht="75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8"/>
        <v>0</v>
      </c>
      <c r="P180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2">
        <f t="shared" si="11"/>
        <v>42334.997048611112</v>
      </c>
    </row>
    <row r="181" spans="1:20" ht="6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8"/>
        <v>20</v>
      </c>
      <c r="P181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2">
        <f t="shared" si="11"/>
        <v>42433.080497685187</v>
      </c>
    </row>
    <row r="182" spans="1:20" ht="90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2">
        <f t="shared" si="11"/>
        <v>42107.791666666672</v>
      </c>
    </row>
    <row r="183" spans="1:20" ht="105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2">
        <f t="shared" si="11"/>
        <v>42177.741840277777</v>
      </c>
    </row>
    <row r="184" spans="1:20" ht="105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8"/>
        <v>0</v>
      </c>
      <c r="P184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2">
        <f t="shared" si="11"/>
        <v>42742.011944444443</v>
      </c>
    </row>
    <row r="185" spans="1:20" ht="30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2">
        <f t="shared" si="11"/>
        <v>41969.851967592593</v>
      </c>
    </row>
    <row r="186" spans="1:20" ht="105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2">
        <f t="shared" si="11"/>
        <v>41883.165972222225</v>
      </c>
    </row>
    <row r="187" spans="1:20" ht="30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8"/>
        <v>5.5</v>
      </c>
      <c r="P18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2">
        <f t="shared" si="11"/>
        <v>42600.91133101852</v>
      </c>
    </row>
    <row r="188" spans="1:20" ht="90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8"/>
        <v>0</v>
      </c>
      <c r="P188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2">
        <f t="shared" si="11"/>
        <v>42797.833333333328</v>
      </c>
    </row>
    <row r="189" spans="1:20" ht="75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8"/>
        <v>16</v>
      </c>
      <c r="P189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2">
        <f t="shared" si="11"/>
        <v>42206.290972222225</v>
      </c>
    </row>
    <row r="190" spans="1:20" ht="105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8"/>
        <v>0</v>
      </c>
      <c r="P190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2">
        <f t="shared" si="11"/>
        <v>41887.18304398148</v>
      </c>
    </row>
    <row r="191" spans="1:20" ht="105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2">
        <f t="shared" si="11"/>
        <v>42616.690706018519</v>
      </c>
    </row>
    <row r="192" spans="1:20" ht="30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2">
        <f t="shared" si="11"/>
        <v>42537.650995370372</v>
      </c>
    </row>
    <row r="193" spans="1:20" ht="10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2">
        <f t="shared" si="11"/>
        <v>42279.441412037035</v>
      </c>
    </row>
    <row r="194" spans="1:20" ht="105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2">
        <f t="shared" si="11"/>
        <v>41929.792037037041</v>
      </c>
    </row>
    <row r="195" spans="1:20" ht="105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2">(E195/D195)*100</f>
        <v>0</v>
      </c>
      <c r="P195">
        <f t="shared" ref="P195:P258" si="13">IFERROR(E195/L195,0)</f>
        <v>0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90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0.12</v>
      </c>
      <c r="P19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2">
        <f t="shared" si="15"/>
        <v>42435.996886574074</v>
      </c>
    </row>
    <row r="197" spans="1:20" ht="90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2">
        <f t="shared" si="15"/>
        <v>42195.67050925926</v>
      </c>
    </row>
    <row r="198" spans="1:20" ht="90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2">
        <f t="shared" si="15"/>
        <v>42287.875</v>
      </c>
    </row>
    <row r="199" spans="1:20" ht="105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2">
        <f t="shared" si="15"/>
        <v>42783.875</v>
      </c>
    </row>
    <row r="200" spans="1:20" ht="90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2">
        <f t="shared" si="15"/>
        <v>41917.383356481485</v>
      </c>
    </row>
    <row r="201" spans="1:20" ht="105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2">
        <f t="shared" si="15"/>
        <v>42614.123865740738</v>
      </c>
    </row>
    <row r="202" spans="1:20" ht="60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2">
        <f t="shared" si="15"/>
        <v>41897.083368055559</v>
      </c>
    </row>
    <row r="203" spans="1:20" ht="105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2">
        <f t="shared" si="15"/>
        <v>42043.818622685183</v>
      </c>
    </row>
    <row r="204" spans="1:20" ht="30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2">
        <f t="shared" si="15"/>
        <v>42285.874305555553</v>
      </c>
    </row>
    <row r="205" spans="1:20" ht="9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2">
        <f t="shared" si="15"/>
        <v>42033.847962962958</v>
      </c>
    </row>
    <row r="206" spans="1:20" ht="105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2">
        <f t="shared" si="15"/>
        <v>42586.583368055552</v>
      </c>
    </row>
    <row r="207" spans="1:20" ht="90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2">
        <f t="shared" si="15"/>
        <v>42283.632199074069</v>
      </c>
    </row>
    <row r="208" spans="1:20" ht="60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2">
        <f t="shared" si="15"/>
        <v>42588.004432870366</v>
      </c>
    </row>
    <row r="209" spans="1:20" ht="90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2">
        <f t="shared" si="15"/>
        <v>42008.197199074071</v>
      </c>
    </row>
    <row r="210" spans="1:20" ht="105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2"/>
        <v>0</v>
      </c>
      <c r="P210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2">
        <f t="shared" si="15"/>
        <v>41989.369988425926</v>
      </c>
    </row>
    <row r="211" spans="1:20" ht="105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2"/>
        <v>0</v>
      </c>
      <c r="P211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2">
        <f t="shared" si="15"/>
        <v>42195.922858796301</v>
      </c>
    </row>
    <row r="212" spans="1:20" ht="105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2">
        <f t="shared" si="15"/>
        <v>42278.208333333328</v>
      </c>
    </row>
    <row r="213" spans="1:20" ht="105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2">
        <f t="shared" si="15"/>
        <v>42266.159918981488</v>
      </c>
    </row>
    <row r="214" spans="1:20" ht="75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2">
        <f t="shared" si="15"/>
        <v>42476.839351851857</v>
      </c>
    </row>
    <row r="215" spans="1:20" ht="7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2"/>
        <v>0.04</v>
      </c>
      <c r="P215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2">
        <f t="shared" si="15"/>
        <v>42232.587974537033</v>
      </c>
    </row>
    <row r="216" spans="1:20" ht="105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2">
        <f t="shared" si="15"/>
        <v>42069.64061342593</v>
      </c>
    </row>
    <row r="217" spans="1:20" ht="105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2">
        <f t="shared" si="15"/>
        <v>42417.999305555553</v>
      </c>
    </row>
    <row r="218" spans="1:20" ht="90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2">
        <f t="shared" si="15"/>
        <v>42001.64061342593</v>
      </c>
    </row>
    <row r="220" spans="1:20" ht="105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2"/>
        <v>2</v>
      </c>
      <c r="P220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2">
        <f t="shared" si="15"/>
        <v>42139.628344907411</v>
      </c>
    </row>
    <row r="221" spans="1:20" ht="75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2">
        <f t="shared" si="15"/>
        <v>42461.290972222225</v>
      </c>
    </row>
    <row r="222" spans="1:20" ht="90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2">
        <f t="shared" si="15"/>
        <v>42236.837499999994</v>
      </c>
    </row>
    <row r="223" spans="1:20" ht="45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2"/>
        <v>0</v>
      </c>
      <c r="P223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2">
        <f t="shared" si="15"/>
        <v>42091.79587962963</v>
      </c>
    </row>
    <row r="224" spans="1:20" ht="90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2"/>
        <v>13</v>
      </c>
      <c r="P224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2">
        <f t="shared" si="15"/>
        <v>42090.110416666663</v>
      </c>
    </row>
    <row r="225" spans="1:20" ht="105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2"/>
        <v>0</v>
      </c>
      <c r="P225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2">
        <f t="shared" si="15"/>
        <v>42512.045138888891</v>
      </c>
    </row>
    <row r="226" spans="1:20" ht="105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2"/>
        <v>0</v>
      </c>
      <c r="P226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2">
        <f t="shared" si="15"/>
        <v>42195.235254629632</v>
      </c>
    </row>
    <row r="227" spans="1:20" ht="90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2"/>
        <v>0</v>
      </c>
      <c r="P227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2">
        <f t="shared" si="15"/>
        <v>42468.919606481482</v>
      </c>
    </row>
    <row r="228" spans="1:20" ht="7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2">
        <f t="shared" si="15"/>
        <v>42155.395138888889</v>
      </c>
    </row>
    <row r="229" spans="1:20" ht="90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2"/>
        <v>0</v>
      </c>
      <c r="P229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2">
        <f t="shared" si="15"/>
        <v>42194.893993055557</v>
      </c>
    </row>
    <row r="230" spans="1:20" ht="6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2"/>
        <v>0</v>
      </c>
      <c r="P230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2">
        <f t="shared" si="15"/>
        <v>42156.686400462961</v>
      </c>
    </row>
    <row r="231" spans="1:20" ht="105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2"/>
        <v>0</v>
      </c>
      <c r="P231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2">
        <f t="shared" si="15"/>
        <v>42413.933993055558</v>
      </c>
    </row>
    <row r="232" spans="1:20" ht="105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2"/>
        <v>0.4</v>
      </c>
      <c r="P232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2">
        <f t="shared" si="15"/>
        <v>42159.777210648142</v>
      </c>
    </row>
    <row r="233" spans="1:20" ht="9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2"/>
        <v>0</v>
      </c>
      <c r="P233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2">
        <f t="shared" si="15"/>
        <v>42371.958923611113</v>
      </c>
    </row>
    <row r="234" spans="1:20" ht="105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2">
        <f t="shared" si="15"/>
        <v>42062.82576388889</v>
      </c>
    </row>
    <row r="235" spans="1:20" ht="90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2"/>
        <v>0</v>
      </c>
      <c r="P235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2">
        <f t="shared" si="15"/>
        <v>42642.911712962959</v>
      </c>
    </row>
    <row r="236" spans="1:20" ht="105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2">
        <f t="shared" si="15"/>
        <v>42176.035405092596</v>
      </c>
    </row>
    <row r="237" spans="1:20" ht="7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2"/>
        <v>0</v>
      </c>
      <c r="P237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2">
        <f t="shared" si="15"/>
        <v>42194.908530092594</v>
      </c>
    </row>
    <row r="238" spans="1:20" ht="105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2"/>
        <v>0</v>
      </c>
      <c r="P238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2">
        <f t="shared" si="15"/>
        <v>42374</v>
      </c>
    </row>
    <row r="239" spans="1:20" ht="45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2">
        <f t="shared" si="15"/>
        <v>42437.577187499999</v>
      </c>
    </row>
    <row r="240" spans="1:20" ht="105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2"/>
        <v>0</v>
      </c>
      <c r="P240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2">
        <f t="shared" si="15"/>
        <v>42734.375</v>
      </c>
    </row>
    <row r="241" spans="1:20" ht="10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2"/>
        <v>25</v>
      </c>
      <c r="P241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2">
        <f t="shared" si="15"/>
        <v>42316.5</v>
      </c>
    </row>
    <row r="242" spans="1:20" ht="120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2">
        <f t="shared" si="15"/>
        <v>41399.708460648151</v>
      </c>
    </row>
    <row r="243" spans="1:20" ht="105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2">
        <f t="shared" si="15"/>
        <v>41994.697962962964</v>
      </c>
    </row>
    <row r="244" spans="1:20" ht="90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2">
        <f t="shared" si="15"/>
        <v>40897.492939814816</v>
      </c>
    </row>
    <row r="245" spans="1:20" ht="90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2">
        <f t="shared" si="15"/>
        <v>41692.047500000001</v>
      </c>
    </row>
    <row r="246" spans="1:20" ht="105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2">
        <f t="shared" si="15"/>
        <v>40253.29583333333</v>
      </c>
    </row>
    <row r="247" spans="1:20" ht="105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2">
        <f t="shared" si="15"/>
        <v>41137.053067129629</v>
      </c>
    </row>
    <row r="248" spans="1:20" ht="90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2">
        <f t="shared" si="15"/>
        <v>40530.405150462961</v>
      </c>
    </row>
    <row r="249" spans="1:20" ht="105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2">
        <f t="shared" si="15"/>
        <v>40467.152083333334</v>
      </c>
    </row>
    <row r="250" spans="1:20" ht="105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2">
        <f t="shared" si="15"/>
        <v>40915.774409722224</v>
      </c>
    </row>
    <row r="251" spans="1:20" ht="12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2">
        <f t="shared" si="15"/>
        <v>40412.736111111109</v>
      </c>
    </row>
    <row r="252" spans="1:20" ht="105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2">
        <f t="shared" si="15"/>
        <v>41431.565868055557</v>
      </c>
    </row>
    <row r="253" spans="1:20" ht="105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2">
        <f t="shared" si="15"/>
        <v>41045.791666666664</v>
      </c>
    </row>
    <row r="254" spans="1:20" ht="75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2">
        <f t="shared" si="15"/>
        <v>40330.165972222225</v>
      </c>
    </row>
    <row r="255" spans="1:20" ht="120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2">
        <f t="shared" si="15"/>
        <v>40954.650868055556</v>
      </c>
    </row>
    <row r="256" spans="1:20" ht="90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2">
        <f t="shared" si="15"/>
        <v>42294.083333333328</v>
      </c>
    </row>
    <row r="257" spans="1:20" ht="60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2">
        <f t="shared" si="15"/>
        <v>40618.48474537037</v>
      </c>
    </row>
    <row r="258" spans="1:20" ht="105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2">
        <f t="shared" si="15"/>
        <v>41349.769293981481</v>
      </c>
    </row>
    <row r="259" spans="1:20" ht="105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16">(E259/D259)*100</f>
        <v>106.72648571428572</v>
      </c>
      <c r="P259">
        <f t="shared" ref="P259:P322" si="17">IFERROR(E259/L259,0)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105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2">
        <f t="shared" si="19"/>
        <v>40712.051689814813</v>
      </c>
    </row>
    <row r="261" spans="1:20" ht="105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2">
        <f t="shared" si="19"/>
        <v>42102.738067129627</v>
      </c>
    </row>
    <row r="262" spans="1:20" ht="75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2">
        <f t="shared" si="19"/>
        <v>40376.415972222225</v>
      </c>
    </row>
    <row r="263" spans="1:20" ht="75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2">
        <f t="shared" si="19"/>
        <v>41067.621527777781</v>
      </c>
    </row>
    <row r="264" spans="1:20" ht="60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2">
        <f t="shared" si="19"/>
        <v>40600.24800925926</v>
      </c>
    </row>
    <row r="265" spans="1:20" ht="105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2">
        <f t="shared" si="19"/>
        <v>41179.954791666663</v>
      </c>
    </row>
    <row r="266" spans="1:20" ht="12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2">
        <f t="shared" si="19"/>
        <v>41040.620312500003</v>
      </c>
    </row>
    <row r="267" spans="1:20" ht="12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2">
        <f t="shared" si="19"/>
        <v>40308.844444444447</v>
      </c>
    </row>
    <row r="268" spans="1:20" ht="120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2">
        <f t="shared" si="19"/>
        <v>40291.160416666666</v>
      </c>
    </row>
    <row r="269" spans="1:20" ht="90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2">
        <f t="shared" si="19"/>
        <v>41815.452534722222</v>
      </c>
    </row>
    <row r="270" spans="1:20" ht="105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2">
        <f t="shared" si="19"/>
        <v>40854.194189814814</v>
      </c>
    </row>
    <row r="271" spans="1:20" ht="90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2">
        <f t="shared" si="19"/>
        <v>42788.197013888886</v>
      </c>
    </row>
    <row r="272" spans="1:20" ht="90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2">
        <f t="shared" si="19"/>
        <v>40688.166666666664</v>
      </c>
    </row>
    <row r="273" spans="1:20" ht="90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2">
        <f t="shared" si="19"/>
        <v>41641.333333333336</v>
      </c>
    </row>
    <row r="274" spans="1:20" ht="90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2">
        <f t="shared" si="19"/>
        <v>40296.78402777778</v>
      </c>
    </row>
    <row r="275" spans="1:20" ht="120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2">
        <f t="shared" si="19"/>
        <v>40727.498449074075</v>
      </c>
    </row>
    <row r="276" spans="1:20" ht="105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2">
        <f t="shared" si="19"/>
        <v>41004.290972222225</v>
      </c>
    </row>
    <row r="277" spans="1:20" ht="90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2">
        <f t="shared" si="19"/>
        <v>41223.073680555557</v>
      </c>
    </row>
    <row r="278" spans="1:20" ht="105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2">
        <f t="shared" si="19"/>
        <v>41027.040208333332</v>
      </c>
    </row>
    <row r="279" spans="1:20" ht="105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2">
        <f t="shared" si="19"/>
        <v>42147.891423611116</v>
      </c>
    </row>
    <row r="280" spans="1:20" ht="75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2">
        <f t="shared" si="19"/>
        <v>41194.040960648148</v>
      </c>
    </row>
    <row r="281" spans="1:20" ht="90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2">
        <f t="shared" si="19"/>
        <v>42793.084027777775</v>
      </c>
    </row>
    <row r="282" spans="1:20" ht="105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2">
        <f t="shared" si="19"/>
        <v>41789.590682870366</v>
      </c>
    </row>
    <row r="283" spans="1:20" ht="105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2">
        <f t="shared" si="19"/>
        <v>40035.80972222222</v>
      </c>
    </row>
    <row r="284" spans="1:20" ht="90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2">
        <f t="shared" si="19"/>
        <v>40231.916666666664</v>
      </c>
    </row>
    <row r="285" spans="1:20" ht="45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2">
        <f t="shared" si="19"/>
        <v>40695.207638888889</v>
      </c>
    </row>
    <row r="286" spans="1:20" ht="105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2">
        <f t="shared" si="19"/>
        <v>40929.738194444442</v>
      </c>
    </row>
    <row r="287" spans="1:20" ht="90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2">
        <f t="shared" si="19"/>
        <v>41536.756111111114</v>
      </c>
    </row>
    <row r="288" spans="1:20" ht="90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2">
        <f t="shared" si="19"/>
        <v>41358.774583333332</v>
      </c>
    </row>
    <row r="289" spans="1:20" ht="60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2">
        <f t="shared" si="19"/>
        <v>41215.166666666664</v>
      </c>
    </row>
    <row r="290" spans="1:20" ht="105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2">
        <f t="shared" si="19"/>
        <v>41086.168900462959</v>
      </c>
    </row>
    <row r="291" spans="1:20" ht="90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2">
        <f t="shared" si="19"/>
        <v>41580.456412037034</v>
      </c>
    </row>
    <row r="292" spans="1:20" ht="90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2">
        <f t="shared" si="19"/>
        <v>40576.332638888889</v>
      </c>
    </row>
    <row r="293" spans="1:20" ht="90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2">
        <f t="shared" si="19"/>
        <v>41395.000694444447</v>
      </c>
    </row>
    <row r="294" spans="1:20" ht="105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2">
        <f t="shared" si="19"/>
        <v>40845.165972222225</v>
      </c>
    </row>
    <row r="295" spans="1:20" ht="105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2">
        <f t="shared" si="19"/>
        <v>41749.667986111112</v>
      </c>
    </row>
    <row r="296" spans="1:20" ht="120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2">
        <f t="shared" si="19"/>
        <v>40378.666666666664</v>
      </c>
    </row>
    <row r="297" spans="1:20" ht="105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2">
        <f t="shared" si="19"/>
        <v>41579</v>
      </c>
    </row>
    <row r="298" spans="1:20" ht="75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2">
        <f t="shared" si="19"/>
        <v>41159.475497685184</v>
      </c>
    </row>
    <row r="299" spans="1:20" ht="90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2">
        <f t="shared" si="19"/>
        <v>42125.165972222225</v>
      </c>
    </row>
    <row r="300" spans="1:20" ht="45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2">
        <f t="shared" si="19"/>
        <v>41768.875</v>
      </c>
    </row>
    <row r="301" spans="1:20" ht="105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2">
        <f t="shared" si="19"/>
        <v>40499.266898148147</v>
      </c>
    </row>
    <row r="302" spans="1:20" ht="105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2">
        <f t="shared" si="19"/>
        <v>40657.959930555553</v>
      </c>
    </row>
    <row r="303" spans="1:20" ht="90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2">
        <f t="shared" si="19"/>
        <v>41352.696006944447</v>
      </c>
    </row>
    <row r="304" spans="1:20" ht="105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2">
        <f t="shared" si="19"/>
        <v>40963.856921296298</v>
      </c>
    </row>
    <row r="305" spans="1:20" ht="90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2">
        <f t="shared" si="19"/>
        <v>41062.071134259262</v>
      </c>
    </row>
    <row r="306" spans="1:20" ht="60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2">
        <f t="shared" si="19"/>
        <v>41153.083333333336</v>
      </c>
    </row>
    <row r="307" spans="1:20" ht="7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2">
        <f t="shared" si="19"/>
        <v>40978.630196759259</v>
      </c>
    </row>
    <row r="308" spans="1:20" ht="60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2">
        <f t="shared" si="19"/>
        <v>41353.795520833337</v>
      </c>
    </row>
    <row r="309" spans="1:20" ht="30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2">
        <f t="shared" si="19"/>
        <v>41312.944456018515</v>
      </c>
    </row>
    <row r="310" spans="1:20" ht="90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2">
        <f t="shared" si="19"/>
        <v>40612.694560185184</v>
      </c>
    </row>
    <row r="311" spans="1:20" ht="90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2">
        <f t="shared" si="19"/>
        <v>41155.751550925925</v>
      </c>
    </row>
    <row r="312" spans="1:20" ht="10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2">
        <f t="shared" si="19"/>
        <v>40836.083333333336</v>
      </c>
    </row>
    <row r="313" spans="1:20" ht="90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2">
        <f t="shared" si="19"/>
        <v>40909.332638888889</v>
      </c>
    </row>
    <row r="314" spans="1:20" ht="105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2">
        <f t="shared" si="19"/>
        <v>41378.877685185187</v>
      </c>
    </row>
    <row r="315" spans="1:20" ht="105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2">
        <f t="shared" si="19"/>
        <v>40401.665972222225</v>
      </c>
    </row>
    <row r="316" spans="1:20" ht="105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2">
        <f t="shared" si="19"/>
        <v>41334.833194444444</v>
      </c>
    </row>
    <row r="317" spans="1:20" ht="90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2">
        <f t="shared" si="19"/>
        <v>41143.77238425926</v>
      </c>
    </row>
    <row r="318" spans="1:20" ht="75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2">
        <f t="shared" si="19"/>
        <v>41984.207638888889</v>
      </c>
    </row>
    <row r="319" spans="1:20" ht="75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2">
        <f t="shared" si="19"/>
        <v>41619.676886574074</v>
      </c>
    </row>
    <row r="320" spans="1:20" ht="90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2">
        <f t="shared" si="19"/>
        <v>41359.997118055559</v>
      </c>
    </row>
    <row r="321" spans="1:20" ht="120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2">
        <f t="shared" si="19"/>
        <v>40211.332638888889</v>
      </c>
    </row>
    <row r="322" spans="1:20" ht="105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2">
        <f t="shared" si="19"/>
        <v>42360.958333333328</v>
      </c>
    </row>
    <row r="323" spans="1:20" ht="75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20">(E323/D323)*100</f>
        <v>102.66285714285715</v>
      </c>
      <c r="P323">
        <f t="shared" ref="P323:P386" si="21">IFERROR(E323/L323,0)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75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2">
        <f t="shared" si="23"/>
        <v>42503.57</v>
      </c>
    </row>
    <row r="325" spans="1:20" ht="105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2">
        <f t="shared" si="23"/>
        <v>42725.332638888889</v>
      </c>
    </row>
    <row r="326" spans="1:20" ht="90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2">
        <f t="shared" si="23"/>
        <v>42217.626250000001</v>
      </c>
    </row>
    <row r="327" spans="1:20" ht="90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2">
        <f t="shared" si="23"/>
        <v>42724.187881944439</v>
      </c>
    </row>
    <row r="328" spans="1:20" ht="90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2">
        <f t="shared" si="23"/>
        <v>42808.956250000003</v>
      </c>
    </row>
    <row r="329" spans="1:20" ht="120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2">
        <f t="shared" si="23"/>
        <v>42085.333333333328</v>
      </c>
    </row>
    <row r="330" spans="1:20" ht="90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2">
        <f t="shared" si="23"/>
        <v>42309.166666666672</v>
      </c>
    </row>
    <row r="331" spans="1:20" ht="90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2">
        <f t="shared" si="23"/>
        <v>42315.166666666672</v>
      </c>
    </row>
    <row r="332" spans="1:20" ht="105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2">
        <f t="shared" si="23"/>
        <v>41411.165972222225</v>
      </c>
    </row>
    <row r="333" spans="1:20" ht="105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2">
        <f t="shared" si="23"/>
        <v>42538.581412037034</v>
      </c>
    </row>
    <row r="334" spans="1:20" ht="90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2">
        <f t="shared" si="23"/>
        <v>42305.333333333328</v>
      </c>
    </row>
    <row r="335" spans="1:20" ht="105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2">
        <f t="shared" si="23"/>
        <v>42467.59480324074</v>
      </c>
    </row>
    <row r="336" spans="1:20" ht="105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2">
        <f t="shared" si="23"/>
        <v>42139.791666666672</v>
      </c>
    </row>
    <row r="337" spans="1:20" ht="105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2">
        <f t="shared" si="23"/>
        <v>42132.916666666672</v>
      </c>
    </row>
    <row r="338" spans="1:20" ht="105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2">
        <f t="shared" si="23"/>
        <v>42321.637939814813</v>
      </c>
    </row>
    <row r="339" spans="1:20" ht="105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2">
        <f t="shared" si="23"/>
        <v>42077.086898148147</v>
      </c>
    </row>
    <row r="340" spans="1:20" ht="105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2">
        <f t="shared" si="23"/>
        <v>42616.041666666672</v>
      </c>
    </row>
    <row r="341" spans="1:20" ht="90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2">
        <f t="shared" si="23"/>
        <v>42123.760046296295</v>
      </c>
    </row>
    <row r="342" spans="1:20" ht="90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2">
        <f t="shared" si="23"/>
        <v>42802.875</v>
      </c>
    </row>
    <row r="343" spans="1:20" ht="90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2">
        <f t="shared" si="23"/>
        <v>41913.165972222225</v>
      </c>
    </row>
    <row r="344" spans="1:20" ht="75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2">
        <f t="shared" si="23"/>
        <v>42489.780844907407</v>
      </c>
    </row>
    <row r="345" spans="1:20" ht="105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2">
        <f t="shared" si="23"/>
        <v>41957.125</v>
      </c>
    </row>
    <row r="346" spans="1:20" ht="105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2">
        <f t="shared" si="23"/>
        <v>42156.097222222219</v>
      </c>
    </row>
    <row r="347" spans="1:20" ht="90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2">
        <f t="shared" si="23"/>
        <v>42144.944328703699</v>
      </c>
    </row>
    <row r="348" spans="1:20" ht="105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2">
        <f t="shared" si="23"/>
        <v>42291.500243055561</v>
      </c>
    </row>
    <row r="349" spans="1:20" ht="90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2">
        <f t="shared" si="23"/>
        <v>42322.537141203706</v>
      </c>
    </row>
    <row r="350" spans="1:20" ht="90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2">
        <f t="shared" si="23"/>
        <v>42237.58699074074</v>
      </c>
    </row>
    <row r="351" spans="1:20" ht="75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2">
        <f t="shared" si="23"/>
        <v>42790.498935185184</v>
      </c>
    </row>
    <row r="352" spans="1:20" ht="90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2">
        <f t="shared" si="23"/>
        <v>42624.165972222225</v>
      </c>
    </row>
    <row r="353" spans="1:20" ht="105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2">
        <f t="shared" si="23"/>
        <v>42467.923078703709</v>
      </c>
    </row>
    <row r="354" spans="1:20" ht="90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2">
        <f t="shared" si="23"/>
        <v>41920.167453703703</v>
      </c>
    </row>
    <row r="355" spans="1:20" ht="105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2">
        <f t="shared" si="23"/>
        <v>42327.833553240736</v>
      </c>
    </row>
    <row r="356" spans="1:20" ht="105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2">
        <f t="shared" si="23"/>
        <v>42468.786122685182</v>
      </c>
    </row>
    <row r="357" spans="1:20" ht="75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2">
        <f t="shared" si="23"/>
        <v>41974.3355787037</v>
      </c>
    </row>
    <row r="358" spans="1:20" ht="75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2">
        <f t="shared" si="23"/>
        <v>42445.761493055557</v>
      </c>
    </row>
    <row r="359" spans="1:20" ht="105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2">
        <f t="shared" si="23"/>
        <v>42118.222187499996</v>
      </c>
    </row>
    <row r="360" spans="1:20" ht="75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2">
        <f t="shared" si="23"/>
        <v>42536.625</v>
      </c>
    </row>
    <row r="361" spans="1:20" ht="90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2">
        <f t="shared" si="23"/>
        <v>41957.216666666667</v>
      </c>
    </row>
    <row r="362" spans="1:20" ht="105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2">
        <f t="shared" si="23"/>
        <v>42208.132638888885</v>
      </c>
    </row>
    <row r="363" spans="1:20" ht="105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2">
        <f t="shared" si="23"/>
        <v>41966.042893518519</v>
      </c>
    </row>
    <row r="364" spans="1:20" ht="105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2">
        <f t="shared" si="23"/>
        <v>41859</v>
      </c>
    </row>
    <row r="365" spans="1:20" ht="105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2">
        <f t="shared" si="23"/>
        <v>40300.806944444441</v>
      </c>
    </row>
    <row r="366" spans="1:20" ht="105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2">
        <f t="shared" si="23"/>
        <v>41811.165972222225</v>
      </c>
    </row>
    <row r="367" spans="1:20" ht="90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2">
        <f t="shared" si="23"/>
        <v>41698.606469907405</v>
      </c>
    </row>
    <row r="368" spans="1:20" ht="90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2">
        <f t="shared" si="23"/>
        <v>41049.793032407404</v>
      </c>
    </row>
    <row r="369" spans="1:20" ht="105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2">
        <f t="shared" si="23"/>
        <v>41395.207638888889</v>
      </c>
    </row>
    <row r="370" spans="1:20" ht="105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2">
        <f t="shared" si="23"/>
        <v>42078.563912037032</v>
      </c>
    </row>
    <row r="371" spans="1:20" ht="90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2">
        <f t="shared" si="23"/>
        <v>40923.551724537036</v>
      </c>
    </row>
    <row r="372" spans="1:20" ht="105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2">
        <f t="shared" si="23"/>
        <v>42741.795138888891</v>
      </c>
    </row>
    <row r="373" spans="1:20" ht="105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2">
        <f t="shared" si="23"/>
        <v>41306.767812500002</v>
      </c>
    </row>
    <row r="374" spans="1:20" ht="60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2">
        <f t="shared" si="23"/>
        <v>42465.666666666672</v>
      </c>
    </row>
    <row r="375" spans="1:20" ht="90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2">
        <f t="shared" si="23"/>
        <v>41108.91201388889</v>
      </c>
    </row>
    <row r="376" spans="1:20" ht="105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2">
        <f t="shared" si="23"/>
        <v>40802.889247685183</v>
      </c>
    </row>
    <row r="377" spans="1:20" ht="105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2">
        <f t="shared" si="23"/>
        <v>41699.720833333333</v>
      </c>
    </row>
    <row r="378" spans="1:20" ht="105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2">
        <f t="shared" si="23"/>
        <v>42607.452731481477</v>
      </c>
    </row>
    <row r="379" spans="1:20" ht="90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2">
        <f t="shared" si="23"/>
        <v>42322.292361111111</v>
      </c>
    </row>
    <row r="380" spans="1:20" ht="120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2">
        <f t="shared" si="23"/>
        <v>42394.994444444441</v>
      </c>
    </row>
    <row r="381" spans="1:20" ht="105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2">
        <f t="shared" si="23"/>
        <v>41032.688333333332</v>
      </c>
    </row>
    <row r="382" spans="1:20" ht="105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2">
        <f t="shared" si="23"/>
        <v>42392.719814814816</v>
      </c>
    </row>
    <row r="383" spans="1:20" ht="90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2">
        <f t="shared" si="23"/>
        <v>41120.208333333336</v>
      </c>
    </row>
    <row r="384" spans="1:20" ht="105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2">
        <f t="shared" si="23"/>
        <v>41158.709490740745</v>
      </c>
    </row>
    <row r="385" spans="1:20" ht="105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2">
        <f t="shared" si="23"/>
        <v>41778.117581018516</v>
      </c>
    </row>
    <row r="386" spans="1:20" ht="105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2">
        <f t="shared" si="23"/>
        <v>42010.781793981485</v>
      </c>
    </row>
    <row r="387" spans="1:20" ht="105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24">(E387/D387)*100</f>
        <v>105.982</v>
      </c>
      <c r="P387">
        <f t="shared" ref="P387:P450" si="25">IFERROR(E387/L387,0)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105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2">
        <f t="shared" si="27"/>
        <v>42226.951284722221</v>
      </c>
    </row>
    <row r="389" spans="1:20" ht="105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2">
        <f t="shared" si="27"/>
        <v>42231.25</v>
      </c>
    </row>
    <row r="390" spans="1:20" ht="90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2">
        <f t="shared" si="27"/>
        <v>42579.076157407413</v>
      </c>
    </row>
    <row r="391" spans="1:20" ht="105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2">
        <f t="shared" si="27"/>
        <v>41705.957638888889</v>
      </c>
    </row>
    <row r="392" spans="1:20" ht="90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2">
        <f t="shared" si="27"/>
        <v>42132.036712962959</v>
      </c>
    </row>
    <row r="393" spans="1:20" ht="90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2">
        <f t="shared" si="27"/>
        <v>40895.040972222225</v>
      </c>
    </row>
    <row r="394" spans="1:20" ht="105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2">
        <f t="shared" si="27"/>
        <v>40794.125</v>
      </c>
    </row>
    <row r="395" spans="1:20" ht="75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2">
        <f t="shared" si="27"/>
        <v>41557.708935185183</v>
      </c>
    </row>
    <row r="396" spans="1:20" ht="105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2">
        <f t="shared" si="27"/>
        <v>42477.776412037041</v>
      </c>
    </row>
    <row r="397" spans="1:20" ht="105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2">
        <f t="shared" si="27"/>
        <v>41026.897222222222</v>
      </c>
    </row>
    <row r="398" spans="1:20" ht="90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2">
        <f t="shared" si="27"/>
        <v>41097.564884259256</v>
      </c>
    </row>
    <row r="399" spans="1:20" ht="105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2">
        <f t="shared" si="27"/>
        <v>40422.155555555553</v>
      </c>
    </row>
    <row r="400" spans="1:20" ht="90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2">
        <f t="shared" si="27"/>
        <v>42123.793124999997</v>
      </c>
    </row>
    <row r="401" spans="1:20" ht="105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2">
        <f t="shared" si="27"/>
        <v>42718.5</v>
      </c>
    </row>
    <row r="402" spans="1:20" ht="90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2">
        <f t="shared" si="27"/>
        <v>41776.145833333336</v>
      </c>
    </row>
    <row r="403" spans="1:20" ht="105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2">
        <f t="shared" si="27"/>
        <v>40762.842245370368</v>
      </c>
    </row>
    <row r="404" spans="1:20" ht="105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2">
        <f t="shared" si="27"/>
        <v>42313.58121527778</v>
      </c>
    </row>
    <row r="405" spans="1:20" ht="90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2">
        <f t="shared" si="27"/>
        <v>40765.297222222223</v>
      </c>
    </row>
    <row r="406" spans="1:20" ht="90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2">
        <f t="shared" si="27"/>
        <v>41675.961111111108</v>
      </c>
    </row>
    <row r="407" spans="1:20" ht="75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2">
        <f t="shared" si="27"/>
        <v>41704.08494212963</v>
      </c>
    </row>
    <row r="408" spans="1:20" ht="90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2">
        <f t="shared" si="27"/>
        <v>40672.249305555553</v>
      </c>
    </row>
    <row r="409" spans="1:20" ht="90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2">
        <f t="shared" si="27"/>
        <v>40866.912615740745</v>
      </c>
    </row>
    <row r="410" spans="1:20" ht="105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2">
        <f t="shared" si="27"/>
        <v>41583.777662037035</v>
      </c>
    </row>
    <row r="411" spans="1:20" ht="90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2">
        <f t="shared" si="27"/>
        <v>42573.862777777773</v>
      </c>
    </row>
    <row r="412" spans="1:20" ht="90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2">
        <f t="shared" si="27"/>
        <v>42173.981446759266</v>
      </c>
    </row>
    <row r="413" spans="1:20" ht="105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2">
        <f t="shared" si="27"/>
        <v>41630.208333333336</v>
      </c>
    </row>
    <row r="414" spans="1:20" ht="105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2">
        <f t="shared" si="27"/>
        <v>41115.742800925924</v>
      </c>
    </row>
    <row r="415" spans="1:20" ht="90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2">
        <f t="shared" si="27"/>
        <v>41109.877442129626</v>
      </c>
    </row>
    <row r="416" spans="1:20" ht="90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2">
        <f t="shared" si="27"/>
        <v>41559.063252314816</v>
      </c>
    </row>
    <row r="417" spans="1:20" ht="105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2">
        <f t="shared" si="27"/>
        <v>41929.5</v>
      </c>
    </row>
    <row r="418" spans="1:20" ht="75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2">
        <f t="shared" si="27"/>
        <v>41678.396192129629</v>
      </c>
    </row>
    <row r="419" spans="1:20" ht="90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2">
        <f t="shared" si="27"/>
        <v>41372.189583333333</v>
      </c>
    </row>
    <row r="420" spans="1:20" ht="90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2">
        <f t="shared" si="27"/>
        <v>42208.282372685186</v>
      </c>
    </row>
    <row r="421" spans="1:20" ht="90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2">
        <f t="shared" si="27"/>
        <v>41454.842442129629</v>
      </c>
    </row>
    <row r="422" spans="1:20" ht="105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2">
        <f t="shared" si="27"/>
        <v>41712.194803240738</v>
      </c>
    </row>
    <row r="423" spans="1:20" ht="105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2">
        <f t="shared" si="27"/>
        <v>42237.491388888884</v>
      </c>
    </row>
    <row r="424" spans="1:20" ht="90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2">
        <f t="shared" si="27"/>
        <v>41893.260381944441</v>
      </c>
    </row>
    <row r="425" spans="1:20" ht="90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2">
        <f t="shared" si="27"/>
        <v>41430.92627314815</v>
      </c>
    </row>
    <row r="426" spans="1:20" ht="90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2">
        <f t="shared" si="27"/>
        <v>40994.334479166668</v>
      </c>
    </row>
    <row r="427" spans="1:20" ht="90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2">
        <f t="shared" si="27"/>
        <v>42335.902824074074</v>
      </c>
    </row>
    <row r="428" spans="1:20" ht="90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2">
        <f t="shared" si="27"/>
        <v>42430.711967592593</v>
      </c>
    </row>
    <row r="429" spans="1:20" ht="105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4"/>
        <v>0</v>
      </c>
      <c r="P429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2">
        <f t="shared" si="27"/>
        <v>42299.790972222225</v>
      </c>
    </row>
    <row r="430" spans="1:20" ht="6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2">
        <f t="shared" si="27"/>
        <v>41806.916666666664</v>
      </c>
    </row>
    <row r="431" spans="1:20" ht="105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4"/>
        <v>0</v>
      </c>
      <c r="P431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2">
        <f t="shared" si="27"/>
        <v>40144.207638888889</v>
      </c>
    </row>
    <row r="432" spans="1:20" ht="7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4"/>
        <v>2.4</v>
      </c>
      <c r="P432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2">
        <f t="shared" si="27"/>
        <v>41528.107256944444</v>
      </c>
    </row>
    <row r="433" spans="1:20" ht="90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2">
        <f t="shared" si="27"/>
        <v>42556.871331018512</v>
      </c>
    </row>
    <row r="434" spans="1:20" ht="120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2">
        <f t="shared" si="27"/>
        <v>42298.726631944446</v>
      </c>
    </row>
    <row r="435" spans="1:20" ht="12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4"/>
        <v>0</v>
      </c>
      <c r="P435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2">
        <f t="shared" si="27"/>
        <v>42288.629884259266</v>
      </c>
    </row>
    <row r="436" spans="1:20" ht="105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4"/>
        <v>5</v>
      </c>
      <c r="P43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2">
        <f t="shared" si="27"/>
        <v>41609.876180555555</v>
      </c>
    </row>
    <row r="437" spans="1:20" ht="105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2">
        <f t="shared" si="27"/>
        <v>41530.747453703705</v>
      </c>
    </row>
    <row r="438" spans="1:20" ht="90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4"/>
        <v>0</v>
      </c>
      <c r="P438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2">
        <f t="shared" si="27"/>
        <v>41486.36241898148</v>
      </c>
    </row>
    <row r="439" spans="1:20" ht="90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4"/>
        <v>0</v>
      </c>
      <c r="P439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2">
        <f t="shared" si="27"/>
        <v>42651.31858796296</v>
      </c>
    </row>
    <row r="440" spans="1:20" ht="90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2">
        <f t="shared" si="27"/>
        <v>42326.302754629629</v>
      </c>
    </row>
    <row r="441" spans="1:20" ht="105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4"/>
        <v>0</v>
      </c>
      <c r="P441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2">
        <f t="shared" si="27"/>
        <v>41929.761782407404</v>
      </c>
    </row>
    <row r="442" spans="1:20" ht="7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4"/>
        <v>0.1</v>
      </c>
      <c r="P442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2">
        <f t="shared" si="27"/>
        <v>42453.943900462968</v>
      </c>
    </row>
    <row r="443" spans="1:20" ht="105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4"/>
        <v>0</v>
      </c>
      <c r="P443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2">
        <f t="shared" si="27"/>
        <v>41580.793935185182</v>
      </c>
    </row>
    <row r="444" spans="1:20" ht="30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2">
        <f t="shared" si="27"/>
        <v>42054.888692129629</v>
      </c>
    </row>
    <row r="445" spans="1:20" ht="90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4"/>
        <v>0.1</v>
      </c>
      <c r="P445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2">
        <f t="shared" si="27"/>
        <v>41680.015057870369</v>
      </c>
    </row>
    <row r="446" spans="1:20" ht="7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4"/>
        <v>5</v>
      </c>
      <c r="P44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2">
        <f t="shared" si="27"/>
        <v>40954.906956018516</v>
      </c>
    </row>
    <row r="447" spans="1:20" ht="10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2">
        <f t="shared" si="27"/>
        <v>42145.335358796292</v>
      </c>
    </row>
    <row r="448" spans="1:20" ht="105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2">
        <f t="shared" si="27"/>
        <v>42067.083564814813</v>
      </c>
    </row>
    <row r="449" spans="1:20" ht="120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2">
        <f t="shared" si="27"/>
        <v>41356.513460648144</v>
      </c>
    </row>
    <row r="450" spans="1:20" ht="105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2">
        <f t="shared" si="27"/>
        <v>41773.758043981477</v>
      </c>
    </row>
    <row r="451" spans="1:20" ht="90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28">(E451/D451)*100</f>
        <v>2.25</v>
      </c>
      <c r="P451">
        <f t="shared" ref="P451:P514" si="29">IFERROR(E451/L451,0)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105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2">
        <f t="shared" si="31"/>
        <v>41684.946759259255</v>
      </c>
    </row>
    <row r="453" spans="1:20" ht="105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2">
        <f t="shared" si="31"/>
        <v>41664.715173611112</v>
      </c>
    </row>
    <row r="454" spans="1:20" ht="75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64</v>
      </c>
      <c r="P454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2">
        <f t="shared" si="31"/>
        <v>42137.703877314809</v>
      </c>
    </row>
    <row r="455" spans="1:20" ht="90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2">
        <f t="shared" si="31"/>
        <v>42054.824988425928</v>
      </c>
    </row>
    <row r="456" spans="1:20" ht="10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2">
        <f t="shared" si="31"/>
        <v>41969.551388888889</v>
      </c>
    </row>
    <row r="457" spans="1:20" ht="105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2">
        <f t="shared" si="31"/>
        <v>41016.021527777775</v>
      </c>
    </row>
    <row r="458" spans="1:20" ht="105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2">
        <f t="shared" si="31"/>
        <v>41569.165972222225</v>
      </c>
    </row>
    <row r="459" spans="1:20" ht="90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2">
        <f t="shared" si="31"/>
        <v>41867.767500000002</v>
      </c>
    </row>
    <row r="460" spans="1:20" ht="10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2">
        <f t="shared" si="31"/>
        <v>41408.69976851852</v>
      </c>
    </row>
    <row r="461" spans="1:20" ht="9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2">
        <f t="shared" si="31"/>
        <v>40860.682025462964</v>
      </c>
    </row>
    <row r="462" spans="1:20" ht="6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2">
        <f t="shared" si="31"/>
        <v>41791.166666666664</v>
      </c>
    </row>
    <row r="463" spans="1:20" ht="120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2">
        <f t="shared" si="31"/>
        <v>41427.84684027778</v>
      </c>
    </row>
    <row r="464" spans="1:20" ht="105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>
        <f t="shared" si="29"/>
        <v>0</v>
      </c>
      <c r="Q464" t="s">
        <v>8310</v>
      </c>
      <c r="R464" t="s">
        <v>8316</v>
      </c>
      <c r="S464" s="11">
        <f t="shared" si="30"/>
        <v>40705.126631944448</v>
      </c>
      <c r="T464" s="12">
        <f t="shared" si="31"/>
        <v>40765.126631944448</v>
      </c>
    </row>
    <row r="465" spans="1:20" ht="10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2">
        <f t="shared" si="31"/>
        <v>40810.710104166668</v>
      </c>
    </row>
    <row r="466" spans="1:20" ht="7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2">
        <f t="shared" si="31"/>
        <v>42508.848784722228</v>
      </c>
    </row>
    <row r="467" spans="1:20" ht="45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2">
        <f t="shared" si="31"/>
        <v>41817.120069444441</v>
      </c>
    </row>
    <row r="468" spans="1:20" ht="90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2">
        <f t="shared" si="31"/>
        <v>41159.942870370374</v>
      </c>
    </row>
    <row r="469" spans="1:20" ht="105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2">
        <f t="shared" si="31"/>
        <v>41180.679791666669</v>
      </c>
    </row>
    <row r="470" spans="1:20" ht="90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28"/>
        <v>0</v>
      </c>
      <c r="P470">
        <f t="shared" si="29"/>
        <v>0</v>
      </c>
      <c r="Q470" t="s">
        <v>8310</v>
      </c>
      <c r="R470" t="s">
        <v>8316</v>
      </c>
      <c r="S470" s="11">
        <f t="shared" si="30"/>
        <v>41041.167627314811</v>
      </c>
      <c r="T470" s="12">
        <f t="shared" si="31"/>
        <v>41101.160474537035</v>
      </c>
    </row>
    <row r="471" spans="1:20" ht="6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28"/>
        <v>0</v>
      </c>
      <c r="P471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2">
        <f t="shared" si="31"/>
        <v>41887.989861111113</v>
      </c>
    </row>
    <row r="472" spans="1:20" ht="105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2">
        <f t="shared" si="31"/>
        <v>41655.166666666664</v>
      </c>
    </row>
    <row r="473" spans="1:20" ht="105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2">
        <f t="shared" si="31"/>
        <v>41748.680312500001</v>
      </c>
    </row>
    <row r="474" spans="1:20" ht="105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2">
        <f t="shared" si="31"/>
        <v>41874.922662037039</v>
      </c>
    </row>
    <row r="475" spans="1:20" ht="90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2">
        <f t="shared" si="31"/>
        <v>41899.698136574072</v>
      </c>
    </row>
    <row r="476" spans="1:20" ht="90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2">
        <f t="shared" si="31"/>
        <v>42783.329039351855</v>
      </c>
    </row>
    <row r="477" spans="1:20" ht="105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28"/>
        <v>0</v>
      </c>
      <c r="P477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2">
        <f t="shared" si="31"/>
        <v>42130.086145833338</v>
      </c>
    </row>
    <row r="478" spans="1:20" ht="45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2">
        <f t="shared" si="31"/>
        <v>41793.165972222225</v>
      </c>
    </row>
    <row r="479" spans="1:20" ht="105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28"/>
        <v>0</v>
      </c>
      <c r="P479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2">
        <f t="shared" si="31"/>
        <v>41047.83488425926</v>
      </c>
    </row>
    <row r="480" spans="1:20" ht="90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28"/>
        <v>0</v>
      </c>
      <c r="P480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2">
        <f t="shared" si="31"/>
        <v>42095.869317129633</v>
      </c>
    </row>
    <row r="481" spans="1:20" ht="90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2">
        <f t="shared" si="31"/>
        <v>41964.449479166666</v>
      </c>
    </row>
    <row r="482" spans="1:20" ht="90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2">
        <f t="shared" si="31"/>
        <v>41495.500173611108</v>
      </c>
    </row>
    <row r="483" spans="1:20" ht="90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2">
        <f t="shared" si="31"/>
        <v>41192.672326388885</v>
      </c>
    </row>
    <row r="484" spans="1:20" ht="90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28"/>
        <v>0.1</v>
      </c>
      <c r="P484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2">
        <f t="shared" si="31"/>
        <v>42474.606944444444</v>
      </c>
    </row>
    <row r="485" spans="1:20" ht="105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2">
        <f t="shared" si="31"/>
        <v>41303.197592592594</v>
      </c>
    </row>
    <row r="486" spans="1:20" ht="12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2">
        <f t="shared" si="31"/>
        <v>42313.981157407412</v>
      </c>
    </row>
    <row r="487" spans="1:20" ht="75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2">
        <f t="shared" si="31"/>
        <v>41411.50577546296</v>
      </c>
    </row>
    <row r="488" spans="1:20" ht="9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2">
        <f t="shared" si="31"/>
        <v>41791.94258101852</v>
      </c>
    </row>
    <row r="489" spans="1:20" ht="90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28"/>
        <v>0</v>
      </c>
      <c r="P489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2">
        <f t="shared" si="31"/>
        <v>42729.636504629627</v>
      </c>
    </row>
    <row r="490" spans="1:20" ht="7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28"/>
        <v>0</v>
      </c>
      <c r="P490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2">
        <f t="shared" si="31"/>
        <v>42744.054398148146</v>
      </c>
    </row>
    <row r="491" spans="1:20" ht="90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2">
        <f t="shared" si="31"/>
        <v>40913.481249999997</v>
      </c>
    </row>
    <row r="492" spans="1:20" ht="30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28"/>
        <v>0</v>
      </c>
      <c r="P492">
        <f t="shared" si="29"/>
        <v>0</v>
      </c>
      <c r="Q492" t="s">
        <v>8310</v>
      </c>
      <c r="R492" t="s">
        <v>8316</v>
      </c>
      <c r="S492" s="11">
        <f t="shared" si="30"/>
        <v>41113.968576388892</v>
      </c>
      <c r="T492" s="12">
        <f t="shared" si="31"/>
        <v>41143.968576388892</v>
      </c>
    </row>
    <row r="493" spans="1:20" ht="90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28"/>
        <v>0</v>
      </c>
      <c r="P493">
        <f t="shared" si="29"/>
        <v>0</v>
      </c>
      <c r="Q493" t="s">
        <v>8310</v>
      </c>
      <c r="R493" t="s">
        <v>8316</v>
      </c>
      <c r="S493" s="11">
        <f t="shared" si="30"/>
        <v>42366.982627314821</v>
      </c>
      <c r="T493" s="12">
        <f t="shared" si="31"/>
        <v>42396.982627314821</v>
      </c>
    </row>
    <row r="494" spans="1:20" ht="9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28"/>
        <v>0</v>
      </c>
      <c r="P494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2">
        <f t="shared" si="31"/>
        <v>42656.03506944445</v>
      </c>
    </row>
    <row r="495" spans="1:20" ht="90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28"/>
        <v>0</v>
      </c>
      <c r="P495">
        <f t="shared" si="29"/>
        <v>0</v>
      </c>
      <c r="Q495" t="s">
        <v>8310</v>
      </c>
      <c r="R495" t="s">
        <v>8316</v>
      </c>
      <c r="S495" s="11">
        <f t="shared" si="30"/>
        <v>42114.726134259254</v>
      </c>
      <c r="T495" s="12">
        <f t="shared" si="31"/>
        <v>42144.726134259254</v>
      </c>
    </row>
    <row r="496" spans="1:20" ht="105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2">
        <f t="shared" si="31"/>
        <v>41823.125</v>
      </c>
    </row>
    <row r="497" spans="1:20" ht="90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28"/>
        <v>0</v>
      </c>
      <c r="P497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2">
        <f t="shared" si="31"/>
        <v>42201.827604166669</v>
      </c>
    </row>
    <row r="498" spans="1:20" ht="60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2">
        <f t="shared" si="31"/>
        <v>41680.93141203704</v>
      </c>
    </row>
    <row r="499" spans="1:20" ht="30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2">
        <f t="shared" si="31"/>
        <v>41998.208333333328</v>
      </c>
    </row>
    <row r="500" spans="1:20" ht="10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2">
        <f t="shared" si="31"/>
        <v>40900.762141203704</v>
      </c>
    </row>
    <row r="501" spans="1:20" ht="12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2">
        <f t="shared" si="31"/>
        <v>40098.874305555553</v>
      </c>
    </row>
    <row r="502" spans="1:20" ht="12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2">
        <f t="shared" si="31"/>
        <v>40306.927777777775</v>
      </c>
    </row>
    <row r="503" spans="1:20" ht="90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28"/>
        <v>0</v>
      </c>
      <c r="P503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2">
        <f t="shared" si="31"/>
        <v>40733.234386574077</v>
      </c>
    </row>
    <row r="504" spans="1:20" ht="105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2">
        <f t="shared" si="31"/>
        <v>40986.511863425927</v>
      </c>
    </row>
    <row r="505" spans="1:20" ht="105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2">
        <f t="shared" si="31"/>
        <v>42021.526655092588</v>
      </c>
    </row>
    <row r="506" spans="1:20" ht="120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2">
        <f t="shared" si="31"/>
        <v>41009.941979166666</v>
      </c>
    </row>
    <row r="507" spans="1:20" ht="90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2">
        <f t="shared" si="31"/>
        <v>42363.098217592589</v>
      </c>
    </row>
    <row r="508" spans="1:20" ht="7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2">
        <f t="shared" si="31"/>
        <v>41496.552314814813</v>
      </c>
    </row>
    <row r="509" spans="1:20" ht="105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28"/>
        <v>3.2</v>
      </c>
      <c r="P509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2">
        <f t="shared" si="31"/>
        <v>41201.958993055552</v>
      </c>
    </row>
    <row r="510" spans="1:20" ht="105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2">
        <f t="shared" si="31"/>
        <v>41054.593055555553</v>
      </c>
    </row>
    <row r="511" spans="1:20" ht="7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28"/>
        <v>0.2</v>
      </c>
      <c r="P511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2">
        <f t="shared" si="31"/>
        <v>42183.631597222222</v>
      </c>
    </row>
    <row r="512" spans="1:20" ht="90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28"/>
        <v>0</v>
      </c>
      <c r="P512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2">
        <f t="shared" si="31"/>
        <v>42430.176377314812</v>
      </c>
    </row>
    <row r="513" spans="1:20" ht="90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28"/>
        <v>3</v>
      </c>
      <c r="P513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2">
        <f t="shared" si="31"/>
        <v>41370.261365740742</v>
      </c>
    </row>
    <row r="514" spans="1:20" ht="120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2">
        <f t="shared" si="31"/>
        <v>42694.783877314811</v>
      </c>
    </row>
    <row r="515" spans="1:20" ht="7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32">(E515/D515)*100</f>
        <v>13.923999999999999</v>
      </c>
      <c r="P515">
        <f t="shared" ref="P515:P578" si="33">IFERROR(E515/L515,0)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90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2">
        <f t="shared" si="35"/>
        <v>41860.613969907405</v>
      </c>
    </row>
    <row r="517" spans="1:20" ht="90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2">
        <f t="shared" si="35"/>
        <v>42367.490752314814</v>
      </c>
    </row>
    <row r="518" spans="1:20" ht="6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2">
        <f t="shared" si="35"/>
        <v>42151.778703703705</v>
      </c>
    </row>
    <row r="519" spans="1:20" ht="90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2">
        <f t="shared" si="35"/>
        <v>42768.615289351852</v>
      </c>
    </row>
    <row r="520" spans="1:20" ht="105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2">
        <f t="shared" si="35"/>
        <v>42253.615277777775</v>
      </c>
    </row>
    <row r="521" spans="1:20" ht="10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2">
        <f t="shared" si="35"/>
        <v>41248.391446759262</v>
      </c>
    </row>
    <row r="522" spans="1:20" ht="105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2">
        <f t="shared" si="35"/>
        <v>42348.702094907407</v>
      </c>
    </row>
    <row r="523" spans="1:20" ht="105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2">
        <f t="shared" si="35"/>
        <v>42675.207638888889</v>
      </c>
    </row>
    <row r="524" spans="1:20" ht="90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2">
        <f t="shared" si="35"/>
        <v>42449.999131944445</v>
      </c>
    </row>
    <row r="525" spans="1:20" ht="90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2">
        <f t="shared" si="35"/>
        <v>42268.13282407407</v>
      </c>
    </row>
    <row r="526" spans="1:20" ht="105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2">
        <f t="shared" si="35"/>
        <v>42522.717233796298</v>
      </c>
    </row>
    <row r="527" spans="1:20" ht="105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2">
        <f t="shared" si="35"/>
        <v>41895.400937500002</v>
      </c>
    </row>
    <row r="528" spans="1:20" ht="90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2">
        <f t="shared" si="35"/>
        <v>42223.708333333328</v>
      </c>
    </row>
    <row r="529" spans="1:20" ht="105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2">
        <f t="shared" si="35"/>
        <v>42783.670138888891</v>
      </c>
    </row>
    <row r="530" spans="1:20" ht="45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2">
        <f t="shared" si="35"/>
        <v>42176.888888888891</v>
      </c>
    </row>
    <row r="531" spans="1:20" ht="120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2">
        <f t="shared" si="35"/>
        <v>42746.208333333328</v>
      </c>
    </row>
    <row r="532" spans="1:20" ht="105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2">
        <f t="shared" si="35"/>
        <v>42179.083333333328</v>
      </c>
    </row>
    <row r="533" spans="1:20" ht="105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2">
        <f t="shared" si="35"/>
        <v>42721.290972222225</v>
      </c>
    </row>
    <row r="534" spans="1:20" ht="90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2">
        <f t="shared" si="35"/>
        <v>42503.007037037038</v>
      </c>
    </row>
    <row r="535" spans="1:20" ht="90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2">
        <f t="shared" si="35"/>
        <v>42506.43478009259</v>
      </c>
    </row>
    <row r="536" spans="1:20" ht="105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2">
        <f t="shared" si="35"/>
        <v>42309.958333333328</v>
      </c>
    </row>
    <row r="537" spans="1:20" ht="75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2">
        <f t="shared" si="35"/>
        <v>42741.545196759253</v>
      </c>
    </row>
    <row r="538" spans="1:20" ht="120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2">
        <f t="shared" si="35"/>
        <v>42219.75</v>
      </c>
    </row>
    <row r="539" spans="1:20" ht="105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2">
        <f t="shared" si="35"/>
        <v>42312.810081018513</v>
      </c>
    </row>
    <row r="540" spans="1:20" ht="105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2">
        <f t="shared" si="35"/>
        <v>42503.794710648144</v>
      </c>
    </row>
    <row r="541" spans="1:20" ht="90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2">
        <f t="shared" si="35"/>
        <v>42556.049849537041</v>
      </c>
    </row>
    <row r="542" spans="1:20" ht="105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2">
        <f t="shared" si="35"/>
        <v>42039.817199074074</v>
      </c>
    </row>
    <row r="543" spans="1:20" ht="90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2">
        <f t="shared" si="35"/>
        <v>42306.046689814815</v>
      </c>
    </row>
    <row r="544" spans="1:20" ht="90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2">
        <f t="shared" si="35"/>
        <v>42493.695787037039</v>
      </c>
    </row>
    <row r="545" spans="1:20" ht="105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2">
        <f t="shared" si="35"/>
        <v>41944.092152777775</v>
      </c>
    </row>
    <row r="546" spans="1:20" ht="105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2"/>
        <v>1.2</v>
      </c>
      <c r="P54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2">
        <f t="shared" si="35"/>
        <v>42555.656944444447</v>
      </c>
    </row>
    <row r="547" spans="1:20" ht="105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2">
        <f t="shared" si="35"/>
        <v>42323.634131944447</v>
      </c>
    </row>
    <row r="548" spans="1:20" ht="105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2">
        <f t="shared" si="35"/>
        <v>42294.667997685188</v>
      </c>
    </row>
    <row r="549" spans="1:20" ht="105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2"/>
        <v>0</v>
      </c>
      <c r="P549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2">
        <f t="shared" si="35"/>
        <v>42410.696342592593</v>
      </c>
    </row>
    <row r="550" spans="1:20" ht="10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2"/>
        <v>0.09</v>
      </c>
      <c r="P550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2">
        <f t="shared" si="35"/>
        <v>42306.903333333335</v>
      </c>
    </row>
    <row r="551" spans="1:20" ht="105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2">
        <f t="shared" si="35"/>
        <v>42193.636828703704</v>
      </c>
    </row>
    <row r="552" spans="1:20" ht="105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2">
        <f t="shared" si="35"/>
        <v>42766.208333333328</v>
      </c>
    </row>
    <row r="553" spans="1:20" ht="90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2">
        <f t="shared" si="35"/>
        <v>42217.745138888888</v>
      </c>
    </row>
    <row r="554" spans="1:20" ht="90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2"/>
        <v>0</v>
      </c>
      <c r="P554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2">
        <f t="shared" si="35"/>
        <v>42378.616851851853</v>
      </c>
    </row>
    <row r="555" spans="1:20" ht="90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2">
        <f t="shared" si="35"/>
        <v>41957.761469907404</v>
      </c>
    </row>
    <row r="556" spans="1:20" ht="105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2">
        <f t="shared" si="35"/>
        <v>41931.684861111113</v>
      </c>
    </row>
    <row r="557" spans="1:20" ht="105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2"/>
        <v>0</v>
      </c>
      <c r="P557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2">
        <f t="shared" si="35"/>
        <v>42533.353506944448</v>
      </c>
    </row>
    <row r="558" spans="1:20" ht="6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2"/>
        <v>2.5</v>
      </c>
      <c r="P558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2">
        <f t="shared" si="35"/>
        <v>42375.860150462962</v>
      </c>
    </row>
    <row r="559" spans="1:20" ht="105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2">
        <f t="shared" si="35"/>
        <v>42706.983831018515</v>
      </c>
    </row>
    <row r="560" spans="1:20" ht="9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2"/>
        <v>0</v>
      </c>
      <c r="P560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2">
        <f t="shared" si="35"/>
        <v>42087.841493055559</v>
      </c>
    </row>
    <row r="561" spans="1:20" ht="105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2">
        <f t="shared" si="35"/>
        <v>42351.283101851848</v>
      </c>
    </row>
    <row r="562" spans="1:20" ht="10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2">
        <f t="shared" si="35"/>
        <v>41990.771354166667</v>
      </c>
    </row>
    <row r="563" spans="1:20" ht="105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2">
        <f t="shared" si="35"/>
        <v>42303.658715277779</v>
      </c>
    </row>
    <row r="564" spans="1:20" ht="105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2"/>
        <v>0</v>
      </c>
      <c r="P564">
        <f t="shared" si="33"/>
        <v>0</v>
      </c>
      <c r="Q564" t="s">
        <v>8319</v>
      </c>
      <c r="R564" t="s">
        <v>8320</v>
      </c>
      <c r="S564" s="11">
        <f t="shared" si="34"/>
        <v>42692.389062500006</v>
      </c>
      <c r="T564" s="12">
        <f t="shared" si="35"/>
        <v>42722.389062500006</v>
      </c>
    </row>
    <row r="565" spans="1:20" ht="105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2">
        <f t="shared" si="35"/>
        <v>42052.069988425923</v>
      </c>
    </row>
    <row r="566" spans="1:20" ht="12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2">
        <f t="shared" si="35"/>
        <v>42441.942997685182</v>
      </c>
    </row>
    <row r="567" spans="1:20" ht="105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2"/>
        <v>0</v>
      </c>
      <c r="P567">
        <f t="shared" si="33"/>
        <v>0</v>
      </c>
      <c r="Q567" t="s">
        <v>8319</v>
      </c>
      <c r="R567" t="s">
        <v>8320</v>
      </c>
      <c r="S567" s="11">
        <f t="shared" si="34"/>
        <v>42165.785289351858</v>
      </c>
      <c r="T567" s="12">
        <f t="shared" si="35"/>
        <v>42195.785289351858</v>
      </c>
    </row>
    <row r="568" spans="1:20" ht="90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2"/>
        <v>0.02</v>
      </c>
      <c r="P568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2">
        <f t="shared" si="35"/>
        <v>42565.68440972222</v>
      </c>
    </row>
    <row r="569" spans="1:20" ht="105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2"/>
        <v>0</v>
      </c>
      <c r="P569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2">
        <f t="shared" si="35"/>
        <v>42005.842523148152</v>
      </c>
    </row>
    <row r="570" spans="1:20" ht="120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2"/>
        <v>1</v>
      </c>
      <c r="P570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2">
        <f t="shared" si="35"/>
        <v>42385.458333333328</v>
      </c>
    </row>
    <row r="571" spans="1:20" ht="10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2"/>
        <v>0.8</v>
      </c>
      <c r="P571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2">
        <f t="shared" si="35"/>
        <v>42370.847361111111</v>
      </c>
    </row>
    <row r="572" spans="1:20" ht="75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2">
        <f t="shared" si="35"/>
        <v>42418.798252314817</v>
      </c>
    </row>
    <row r="573" spans="1:20" ht="105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2">
        <f t="shared" si="35"/>
        <v>42212.165972222225</v>
      </c>
    </row>
    <row r="574" spans="1:20" ht="90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2"/>
        <v>0</v>
      </c>
      <c r="P574">
        <f t="shared" si="33"/>
        <v>0</v>
      </c>
      <c r="Q574" t="s">
        <v>8319</v>
      </c>
      <c r="R574" t="s">
        <v>8320</v>
      </c>
      <c r="S574" s="11">
        <f t="shared" si="34"/>
        <v>42282.71629629629</v>
      </c>
      <c r="T574" s="12">
        <f t="shared" si="35"/>
        <v>42312.757962962962</v>
      </c>
    </row>
    <row r="575" spans="1:20" ht="120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2">
        <f t="shared" si="35"/>
        <v>42022.05</v>
      </c>
    </row>
    <row r="576" spans="1:20" ht="120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2">
        <f t="shared" si="35"/>
        <v>42662.443368055552</v>
      </c>
    </row>
    <row r="577" spans="1:20" ht="12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2">
        <f t="shared" si="35"/>
        <v>42168.692627314813</v>
      </c>
    </row>
    <row r="578" spans="1:20" ht="90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2">
        <f t="shared" si="35"/>
        <v>42091.43</v>
      </c>
    </row>
    <row r="579" spans="1:20" ht="105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36">(E579/D579)*100</f>
        <v>0.2</v>
      </c>
      <c r="P579">
        <f t="shared" ref="P579:P642" si="37">IFERROR(E579/L579,0)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45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2">
        <f t="shared" si="39"/>
        <v>42254.578622685185</v>
      </c>
    </row>
    <row r="581" spans="1:20" ht="60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2">
        <f t="shared" si="39"/>
        <v>41998.852118055554</v>
      </c>
    </row>
    <row r="582" spans="1:20" ht="105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2">
        <f t="shared" si="39"/>
        <v>42635.908182870371</v>
      </c>
    </row>
    <row r="583" spans="1:20" ht="105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2">
        <f t="shared" si="39"/>
        <v>42218.012777777782</v>
      </c>
    </row>
    <row r="584" spans="1:20" ht="105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2">
        <f t="shared" si="39"/>
        <v>42078.75</v>
      </c>
    </row>
    <row r="585" spans="1:20" ht="7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2">
        <f t="shared" si="39"/>
        <v>42082.896840277783</v>
      </c>
    </row>
    <row r="586" spans="1:20" ht="75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1</v>
      </c>
      <c r="P58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2">
        <f t="shared" si="39"/>
        <v>42079.674953703703</v>
      </c>
    </row>
    <row r="587" spans="1:20" ht="7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2">
        <f t="shared" si="39"/>
        <v>42339</v>
      </c>
    </row>
    <row r="588" spans="1:20" ht="90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2">
        <f t="shared" si="39"/>
        <v>42050.854247685187</v>
      </c>
    </row>
    <row r="589" spans="1:20" ht="120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2">
        <f t="shared" si="39"/>
        <v>42110.757326388892</v>
      </c>
    </row>
    <row r="590" spans="1:20" ht="105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2">
        <f t="shared" si="39"/>
        <v>42691.811180555553</v>
      </c>
    </row>
    <row r="591" spans="1:20" ht="30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2">
        <f t="shared" si="39"/>
        <v>42193.614571759259</v>
      </c>
    </row>
    <row r="592" spans="1:20" ht="105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2">
        <f t="shared" si="39"/>
        <v>42408.542361111111</v>
      </c>
    </row>
    <row r="593" spans="1:20" ht="10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2">
        <f t="shared" si="39"/>
        <v>42207.543171296296</v>
      </c>
    </row>
    <row r="594" spans="1:20" ht="105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2">
        <f t="shared" si="39"/>
        <v>41976.232175925921</v>
      </c>
    </row>
    <row r="595" spans="1:20" ht="105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2">
        <f t="shared" si="39"/>
        <v>42100.635937500003</v>
      </c>
    </row>
    <row r="596" spans="1:20" ht="45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2">
        <f t="shared" si="39"/>
        <v>42476.780162037037</v>
      </c>
    </row>
    <row r="597" spans="1:20" ht="105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2">
        <f t="shared" si="39"/>
        <v>42128.069884259254</v>
      </c>
    </row>
    <row r="598" spans="1:20" ht="75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6"/>
        <v>0.03</v>
      </c>
      <c r="P598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2">
        <f t="shared" si="39"/>
        <v>42676.896898148145</v>
      </c>
    </row>
    <row r="599" spans="1:20" ht="90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2">
        <f t="shared" si="39"/>
        <v>42582.666666666672</v>
      </c>
    </row>
    <row r="600" spans="1:20" ht="6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2">
        <f t="shared" si="39"/>
        <v>41978.00209490741</v>
      </c>
    </row>
    <row r="601" spans="1:20" ht="105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2">
        <f t="shared" si="39"/>
        <v>42071.636111111111</v>
      </c>
    </row>
    <row r="602" spans="1:20" ht="60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6"/>
        <v>2</v>
      </c>
      <c r="P602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2">
        <f t="shared" si="39"/>
        <v>42133.798171296294</v>
      </c>
    </row>
    <row r="603" spans="1:20" ht="105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2">
        <f t="shared" si="39"/>
        <v>41999.858090277776</v>
      </c>
    </row>
    <row r="604" spans="1:20" ht="90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6"/>
        <v>0</v>
      </c>
      <c r="P604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2">
        <f t="shared" si="39"/>
        <v>42173.79415509259</v>
      </c>
    </row>
    <row r="605" spans="1:20" ht="10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2">
        <f t="shared" si="39"/>
        <v>41865.639155092591</v>
      </c>
    </row>
    <row r="606" spans="1:20" ht="105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6"/>
        <v>0</v>
      </c>
      <c r="P606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2">
        <f t="shared" si="39"/>
        <v>41879.035370370373</v>
      </c>
    </row>
    <row r="607" spans="1:20" ht="45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2">
        <f t="shared" si="39"/>
        <v>42239.357731481476</v>
      </c>
    </row>
    <row r="608" spans="1:20" ht="105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6"/>
        <v>0.2</v>
      </c>
      <c r="P608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2">
        <f t="shared" si="39"/>
        <v>42148.625</v>
      </c>
    </row>
    <row r="609" spans="1:20" ht="90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6"/>
        <v>0</v>
      </c>
      <c r="P609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2">
        <f t="shared" si="39"/>
        <v>42330.867314814815</v>
      </c>
    </row>
    <row r="610" spans="1:20" ht="105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2">
        <f t="shared" si="39"/>
        <v>42170.921064814815</v>
      </c>
    </row>
    <row r="611" spans="1:20" ht="105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2">
        <f t="shared" si="39"/>
        <v>42337.075740740736</v>
      </c>
    </row>
    <row r="612" spans="1:20" ht="90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6"/>
        <v>0</v>
      </c>
      <c r="P612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2">
        <f t="shared" si="39"/>
        <v>42116.83085648148</v>
      </c>
    </row>
    <row r="613" spans="1:20" ht="105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6"/>
        <v>0</v>
      </c>
      <c r="P613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2">
        <f t="shared" si="39"/>
        <v>42388.560613425929</v>
      </c>
    </row>
    <row r="614" spans="1:20" ht="6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6"/>
        <v>0</v>
      </c>
      <c r="P614">
        <f t="shared" si="37"/>
        <v>0</v>
      </c>
      <c r="Q614" t="s">
        <v>8319</v>
      </c>
      <c r="R614" t="s">
        <v>8320</v>
      </c>
      <c r="S614" s="11">
        <f t="shared" si="38"/>
        <v>42585.031782407401</v>
      </c>
      <c r="T614" s="12">
        <f t="shared" si="39"/>
        <v>42615.031782407401</v>
      </c>
    </row>
    <row r="615" spans="1:20" ht="105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2">
        <f t="shared" si="39"/>
        <v>42278.207638888889</v>
      </c>
    </row>
    <row r="616" spans="1:20" ht="90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6"/>
        <v>0</v>
      </c>
      <c r="P616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2">
        <f t="shared" si="39"/>
        <v>42545.061805555553</v>
      </c>
    </row>
    <row r="617" spans="1:20" ht="90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6"/>
        <v>0</v>
      </c>
      <c r="P617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2">
        <f t="shared" si="39"/>
        <v>42272.122210648144</v>
      </c>
    </row>
    <row r="618" spans="1:20" ht="105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6"/>
        <v>0</v>
      </c>
      <c r="P618">
        <f t="shared" si="37"/>
        <v>0</v>
      </c>
      <c r="Q618" t="s">
        <v>8319</v>
      </c>
      <c r="R618" t="s">
        <v>8320</v>
      </c>
      <c r="S618" s="11">
        <f t="shared" si="38"/>
        <v>42761.376238425932</v>
      </c>
      <c r="T618" s="12">
        <f t="shared" si="39"/>
        <v>42791.376238425932</v>
      </c>
    </row>
    <row r="619" spans="1:20" ht="105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6"/>
        <v>3</v>
      </c>
      <c r="P619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2">
        <f t="shared" si="39"/>
        <v>42132.343090277776</v>
      </c>
    </row>
    <row r="620" spans="1:20" ht="105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6"/>
        <v>0</v>
      </c>
      <c r="P620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2">
        <f t="shared" si="39"/>
        <v>42347.810219907406</v>
      </c>
    </row>
    <row r="621" spans="1:20" ht="60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2">
        <f t="shared" si="39"/>
        <v>41968.692013888889</v>
      </c>
    </row>
    <row r="622" spans="1:20" ht="90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6"/>
        <v>1</v>
      </c>
      <c r="P622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2">
        <f t="shared" si="39"/>
        <v>41876.716874999998</v>
      </c>
    </row>
    <row r="623" spans="1:20" ht="105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2">
        <f t="shared" si="39"/>
        <v>42558.987696759257</v>
      </c>
    </row>
    <row r="624" spans="1:20" ht="120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2">
        <f t="shared" si="39"/>
        <v>42552.774745370371</v>
      </c>
    </row>
    <row r="625" spans="1:20" ht="105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6"/>
        <v>0</v>
      </c>
      <c r="P625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2">
        <f t="shared" si="39"/>
        <v>42152.009224537032</v>
      </c>
    </row>
    <row r="626" spans="1:20" ht="90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6"/>
        <v>0</v>
      </c>
      <c r="P626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2">
        <f t="shared" si="39"/>
        <v>42138.988900462966</v>
      </c>
    </row>
    <row r="627" spans="1:20" ht="105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6"/>
        <v>0</v>
      </c>
      <c r="P627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2">
        <f t="shared" si="39"/>
        <v>42820.853900462964</v>
      </c>
    </row>
    <row r="628" spans="1:20" ht="105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2">
        <f t="shared" si="39"/>
        <v>42231.556944444441</v>
      </c>
    </row>
    <row r="629" spans="1:20" ht="105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6"/>
        <v>0.02</v>
      </c>
      <c r="P629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2">
        <f t="shared" si="39"/>
        <v>42443.958333333328</v>
      </c>
    </row>
    <row r="630" spans="1:20" ht="90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6"/>
        <v>0</v>
      </c>
      <c r="P630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2">
        <f t="shared" si="39"/>
        <v>41833.692789351851</v>
      </c>
    </row>
    <row r="631" spans="1:20" ht="105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2">
        <f t="shared" si="39"/>
        <v>42504.637824074074</v>
      </c>
    </row>
    <row r="632" spans="1:20" ht="105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2">
        <f t="shared" si="39"/>
        <v>42253.215277777781</v>
      </c>
    </row>
    <row r="633" spans="1:20" ht="75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2">
        <f t="shared" si="39"/>
        <v>42518.772326388891</v>
      </c>
    </row>
    <row r="634" spans="1:20" ht="75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6"/>
        <v>0</v>
      </c>
      <c r="P634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2">
        <f t="shared" si="39"/>
        <v>42333.700983796298</v>
      </c>
    </row>
    <row r="635" spans="1:20" ht="10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2">
        <f t="shared" si="39"/>
        <v>42538.958333333328</v>
      </c>
    </row>
    <row r="636" spans="1:20" ht="75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6"/>
        <v>0.02</v>
      </c>
      <c r="P63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2">
        <f t="shared" si="39"/>
        <v>42061.928576388891</v>
      </c>
    </row>
    <row r="637" spans="1:20" ht="60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2">
        <f t="shared" si="39"/>
        <v>42106.092152777783</v>
      </c>
    </row>
    <row r="638" spans="1:20" ht="90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6"/>
        <v>0.2</v>
      </c>
      <c r="P638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2">
        <f t="shared" si="39"/>
        <v>42161.44930555555</v>
      </c>
    </row>
    <row r="639" spans="1:20" ht="105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6"/>
        <v>0</v>
      </c>
      <c r="P639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2">
        <f t="shared" si="39"/>
        <v>42819.55164351852</v>
      </c>
    </row>
    <row r="641" spans="1:20" ht="45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2">
        <f t="shared" si="39"/>
        <v>41925.583275462966</v>
      </c>
    </row>
    <row r="642" spans="1:20" ht="105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2">
        <f t="shared" si="39"/>
        <v>42698.958333333328</v>
      </c>
    </row>
    <row r="643" spans="1:20" ht="120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40">(E643/D643)*100</f>
        <v>119.16249999999999</v>
      </c>
      <c r="P643">
        <f t="shared" ref="P643:P706" si="41">IFERROR(E643/L643,0)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90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2">
        <f t="shared" si="43"/>
        <v>42235.651319444441</v>
      </c>
    </row>
    <row r="645" spans="1:20" ht="75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2">
        <f t="shared" si="43"/>
        <v>42155.642071759255</v>
      </c>
    </row>
    <row r="646" spans="1:20" ht="105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2">
        <f t="shared" si="43"/>
        <v>41941.041666666664</v>
      </c>
    </row>
    <row r="647" spans="1:20" ht="60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2">
        <f t="shared" si="43"/>
        <v>42594.026319444441</v>
      </c>
    </row>
    <row r="648" spans="1:20" ht="105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2">
        <f t="shared" si="43"/>
        <v>41862.852627314816</v>
      </c>
    </row>
    <row r="649" spans="1:20" ht="120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2">
        <f t="shared" si="43"/>
        <v>42446.726261574076</v>
      </c>
    </row>
    <row r="650" spans="1:20" ht="45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2">
        <f t="shared" si="43"/>
        <v>41926.693379629629</v>
      </c>
    </row>
    <row r="651" spans="1:20" ht="105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2">
        <f t="shared" si="43"/>
        <v>41898.912187499998</v>
      </c>
    </row>
    <row r="652" spans="1:20" ht="105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2">
        <f t="shared" si="43"/>
        <v>41992.078518518523</v>
      </c>
    </row>
    <row r="653" spans="1:20" ht="90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2">
        <f t="shared" si="43"/>
        <v>41986.017488425925</v>
      </c>
    </row>
    <row r="654" spans="1:20" ht="105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2">
        <f t="shared" si="43"/>
        <v>42705.732060185182</v>
      </c>
    </row>
    <row r="655" spans="1:20" ht="120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2">
        <f t="shared" si="43"/>
        <v>42236.618518518517</v>
      </c>
    </row>
    <row r="656" spans="1:20" ht="105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2">
        <f t="shared" si="43"/>
        <v>42193.957326388889</v>
      </c>
    </row>
    <row r="657" spans="1:20" ht="90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2">
        <f t="shared" si="43"/>
        <v>42075.915648148148</v>
      </c>
    </row>
    <row r="658" spans="1:20" ht="105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2">
        <f t="shared" si="43"/>
        <v>42477.762951388882</v>
      </c>
    </row>
    <row r="659" spans="1:20" ht="105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2">
        <f t="shared" si="43"/>
        <v>42361.84574074074</v>
      </c>
    </row>
    <row r="660" spans="1:20" ht="105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2">
        <f t="shared" si="43"/>
        <v>42211.75</v>
      </c>
    </row>
    <row r="661" spans="1:20" ht="45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2">
        <f t="shared" si="43"/>
        <v>42239.593692129631</v>
      </c>
    </row>
    <row r="662" spans="1:20" ht="105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2">
        <f t="shared" si="43"/>
        <v>41952.783321759263</v>
      </c>
    </row>
    <row r="663" spans="1:20" ht="90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2">
        <f t="shared" si="43"/>
        <v>42666.645358796297</v>
      </c>
    </row>
    <row r="664" spans="1:20" ht="90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0"/>
        <v>0.4</v>
      </c>
      <c r="P664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2">
        <f t="shared" si="43"/>
        <v>42020.438043981485</v>
      </c>
    </row>
    <row r="665" spans="1:20" ht="105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2">
        <f t="shared" si="43"/>
        <v>42203.843240740738</v>
      </c>
    </row>
    <row r="666" spans="1:20" ht="90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2">
        <f t="shared" si="43"/>
        <v>42107.666377314818</v>
      </c>
    </row>
    <row r="667" spans="1:20" ht="105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2">
        <f t="shared" si="43"/>
        <v>42748.711354166662</v>
      </c>
    </row>
    <row r="668" spans="1:20" ht="105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2">
        <f t="shared" si="43"/>
        <v>41868.832152777781</v>
      </c>
    </row>
    <row r="669" spans="1:20" ht="105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2">
        <f t="shared" si="43"/>
        <v>42672.373414351852</v>
      </c>
    </row>
    <row r="670" spans="1:20" ht="90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2">
        <f t="shared" si="43"/>
        <v>42135.831273148149</v>
      </c>
    </row>
    <row r="671" spans="1:20" ht="9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2">
        <f t="shared" si="43"/>
        <v>42557.625671296293</v>
      </c>
    </row>
    <row r="672" spans="1:20" ht="105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2">
        <f t="shared" si="43"/>
        <v>42540.340277777781</v>
      </c>
    </row>
    <row r="673" spans="1:20" ht="105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2">
        <f t="shared" si="43"/>
        <v>42018.166666666672</v>
      </c>
    </row>
    <row r="674" spans="1:20" ht="105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2">
        <f t="shared" si="43"/>
        <v>42005.207638888889</v>
      </c>
    </row>
    <row r="675" spans="1:20" ht="105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2">
        <f t="shared" si="43"/>
        <v>41883.840474537035</v>
      </c>
    </row>
    <row r="676" spans="1:20" ht="6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2">
        <f t="shared" si="43"/>
        <v>41863.116053240738</v>
      </c>
    </row>
    <row r="677" spans="1:20" ht="105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2">
        <f t="shared" si="43"/>
        <v>42005.290972222225</v>
      </c>
    </row>
    <row r="678" spans="1:20" ht="105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2">
        <f t="shared" si="43"/>
        <v>42042.768298611118</v>
      </c>
    </row>
    <row r="679" spans="1:20" ht="120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2">
        <f t="shared" si="43"/>
        <v>42549.403877314813</v>
      </c>
    </row>
    <row r="680" spans="1:20" ht="105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2">
        <f t="shared" si="43"/>
        <v>42511.376597222217</v>
      </c>
    </row>
    <row r="681" spans="1:20" ht="105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2">
        <f t="shared" si="43"/>
        <v>42616.695706018523</v>
      </c>
    </row>
    <row r="682" spans="1:20" ht="105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2">
        <f t="shared" si="43"/>
        <v>41899.501516203702</v>
      </c>
    </row>
    <row r="683" spans="1:20" ht="105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0"/>
        <v>0.04</v>
      </c>
      <c r="P683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2">
        <f t="shared" si="43"/>
        <v>42669.805601851855</v>
      </c>
    </row>
    <row r="684" spans="1:20" ht="90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2">
        <f t="shared" si="43"/>
        <v>42808.723634259266</v>
      </c>
    </row>
    <row r="685" spans="1:20" ht="105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2">
        <f t="shared" si="43"/>
        <v>42674.900046296301</v>
      </c>
    </row>
    <row r="686" spans="1:20" ht="6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2">
        <f t="shared" si="43"/>
        <v>41845.125</v>
      </c>
    </row>
    <row r="687" spans="1:20" ht="120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2">
        <f t="shared" si="43"/>
        <v>42016.866574074069</v>
      </c>
    </row>
    <row r="688" spans="1:20" ht="105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0"/>
        <v>0</v>
      </c>
      <c r="P688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2">
        <f t="shared" si="43"/>
        <v>42219.673263888893</v>
      </c>
    </row>
    <row r="689" spans="1:20" ht="90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2">
        <f t="shared" si="43"/>
        <v>42771.750613425931</v>
      </c>
    </row>
    <row r="690" spans="1:20" ht="105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2">
        <f t="shared" si="43"/>
        <v>42292.104780092588</v>
      </c>
    </row>
    <row r="691" spans="1:20" ht="90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2">
        <f t="shared" si="43"/>
        <v>42712.207638888889</v>
      </c>
    </row>
    <row r="692" spans="1:20" ht="6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2">
        <f t="shared" si="43"/>
        <v>42622.25</v>
      </c>
    </row>
    <row r="693" spans="1:20" ht="10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0"/>
        <v>0.52</v>
      </c>
      <c r="P693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2">
        <f t="shared" si="43"/>
        <v>42186.028310185182</v>
      </c>
    </row>
    <row r="694" spans="1:20" ht="105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2">
        <f t="shared" si="43"/>
        <v>42726.37572916667</v>
      </c>
    </row>
    <row r="695" spans="1:20" ht="75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2">
        <f t="shared" si="43"/>
        <v>42124.808182870373</v>
      </c>
    </row>
    <row r="696" spans="1:20" ht="105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2">
        <f t="shared" si="43"/>
        <v>42767.663877314815</v>
      </c>
    </row>
    <row r="697" spans="1:20" ht="120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2">
        <f t="shared" si="43"/>
        <v>41943.521064814813</v>
      </c>
    </row>
    <row r="698" spans="1:20" ht="6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2">
        <f t="shared" si="43"/>
        <v>41845.927106481482</v>
      </c>
    </row>
    <row r="699" spans="1:20" ht="90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2">
        <f t="shared" si="43"/>
        <v>42403.523020833338</v>
      </c>
    </row>
    <row r="700" spans="1:20" ht="90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2">
        <f t="shared" si="43"/>
        <v>41900.083333333336</v>
      </c>
    </row>
    <row r="701" spans="1:20" ht="105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2">
        <f t="shared" si="43"/>
        <v>41600.666666666664</v>
      </c>
    </row>
    <row r="702" spans="1:20" ht="105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2">
        <f t="shared" si="43"/>
        <v>42745.688437500001</v>
      </c>
    </row>
    <row r="703" spans="1:20" ht="120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2">
        <f t="shared" si="43"/>
        <v>41843.662962962961</v>
      </c>
    </row>
    <row r="704" spans="1:20" ht="105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2">
        <f t="shared" si="43"/>
        <v>42698.768368055549</v>
      </c>
    </row>
    <row r="705" spans="1:20" ht="90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2">
        <f t="shared" si="43"/>
        <v>42766.98055555555</v>
      </c>
    </row>
    <row r="706" spans="1:20" ht="7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2">
        <f t="shared" si="43"/>
        <v>42786.192916666667</v>
      </c>
    </row>
    <row r="707" spans="1:20" ht="45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44">(E707/D707)*100</f>
        <v>0.97699999999999987</v>
      </c>
      <c r="P707">
        <f t="shared" ref="P707:P770" si="45">IFERROR(E707/L707,0)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105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2">
        <f t="shared" si="47"/>
        <v>42718.777083333334</v>
      </c>
    </row>
    <row r="709" spans="1:20" ht="105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2">
        <f t="shared" si="47"/>
        <v>42736.663506944446</v>
      </c>
    </row>
    <row r="710" spans="1:20" ht="90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2">
        <f t="shared" si="47"/>
        <v>41895.581018518518</v>
      </c>
    </row>
    <row r="711" spans="1:20" ht="6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2">
        <f t="shared" si="47"/>
        <v>41978.041192129633</v>
      </c>
    </row>
    <row r="712" spans="1:20" ht="90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2">
        <f t="shared" si="47"/>
        <v>41871.030555555553</v>
      </c>
    </row>
    <row r="713" spans="1:20" ht="105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2">
        <f t="shared" si="47"/>
        <v>42718.500787037032</v>
      </c>
    </row>
    <row r="714" spans="1:20" ht="105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2">
        <f t="shared" si="47"/>
        <v>42414.680925925932</v>
      </c>
    </row>
    <row r="715" spans="1:20" ht="90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2">
        <f t="shared" si="47"/>
        <v>42526.529305555552</v>
      </c>
    </row>
    <row r="716" spans="1:20" ht="7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2">
        <f t="shared" si="47"/>
        <v>42794.787986111114</v>
      </c>
    </row>
    <row r="717" spans="1:20" ht="105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2">
        <f t="shared" si="47"/>
        <v>42313.132407407407</v>
      </c>
    </row>
    <row r="718" spans="1:20" ht="90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2">
        <f t="shared" si="47"/>
        <v>41974</v>
      </c>
    </row>
    <row r="719" spans="1:20" ht="45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2">
        <f t="shared" si="47"/>
        <v>41887.854189814818</v>
      </c>
    </row>
    <row r="720" spans="1:20" ht="90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2">
        <f t="shared" si="47"/>
        <v>42784.249305555553</v>
      </c>
    </row>
    <row r="721" spans="1:20" ht="105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2">
        <f t="shared" si="47"/>
        <v>42423.040231481486</v>
      </c>
    </row>
    <row r="722" spans="1:20" ht="90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2">
        <f t="shared" si="47"/>
        <v>40937.649201388893</v>
      </c>
    </row>
    <row r="723" spans="1:20" ht="105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2">
        <f t="shared" si="47"/>
        <v>41852.571840277778</v>
      </c>
    </row>
    <row r="724" spans="1:20" ht="105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2">
        <f t="shared" si="47"/>
        <v>41007.76363425926</v>
      </c>
    </row>
    <row r="725" spans="1:20" ht="75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2">
        <f t="shared" si="47"/>
        <v>42215.165972222225</v>
      </c>
    </row>
    <row r="726" spans="1:20" ht="105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2">
        <f t="shared" si="47"/>
        <v>40724.638460648144</v>
      </c>
    </row>
    <row r="727" spans="1:20" ht="90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2">
        <f t="shared" si="47"/>
        <v>42351.626296296294</v>
      </c>
    </row>
    <row r="728" spans="1:20" ht="105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2">
        <f t="shared" si="47"/>
        <v>41376.042673611111</v>
      </c>
    </row>
    <row r="729" spans="1:20" ht="105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2">
        <f t="shared" si="47"/>
        <v>41288.888888888891</v>
      </c>
    </row>
    <row r="730" spans="1:20" ht="75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2">
        <f t="shared" si="47"/>
        <v>40776.837465277778</v>
      </c>
    </row>
    <row r="731" spans="1:20" ht="90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2">
        <f t="shared" si="47"/>
        <v>41171.185891203706</v>
      </c>
    </row>
    <row r="732" spans="1:20" ht="45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2">
        <f t="shared" si="47"/>
        <v>40884.745266203703</v>
      </c>
    </row>
    <row r="733" spans="1:20" ht="105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2">
        <f t="shared" si="47"/>
        <v>40930.25</v>
      </c>
    </row>
    <row r="734" spans="1:20" ht="105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2">
        <f t="shared" si="47"/>
        <v>41546.424317129626</v>
      </c>
    </row>
    <row r="735" spans="1:20" ht="105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2">
        <f t="shared" si="47"/>
        <v>41628.420046296298</v>
      </c>
    </row>
    <row r="736" spans="1:20" ht="75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2">
        <f t="shared" si="47"/>
        <v>42133.208333333328</v>
      </c>
    </row>
    <row r="737" spans="1:20" ht="7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2">
        <f t="shared" si="47"/>
        <v>41977.027083333334</v>
      </c>
    </row>
    <row r="738" spans="1:20" ht="105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2">
        <f t="shared" si="47"/>
        <v>41599.207638888889</v>
      </c>
    </row>
    <row r="739" spans="1:20" ht="105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2">
        <f t="shared" si="47"/>
        <v>41684.833333333336</v>
      </c>
    </row>
    <row r="740" spans="1:20" ht="60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2">
        <f t="shared" si="47"/>
        <v>41974.207638888889</v>
      </c>
    </row>
    <row r="741" spans="1:20" ht="105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2">
        <f t="shared" si="47"/>
        <v>41862.502650462964</v>
      </c>
    </row>
    <row r="742" spans="1:20" ht="105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2">
        <f t="shared" si="47"/>
        <v>42176.146782407406</v>
      </c>
    </row>
    <row r="743" spans="1:20" ht="45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2">
        <f t="shared" si="47"/>
        <v>41436.648217592592</v>
      </c>
    </row>
    <row r="744" spans="1:20" ht="105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2">
        <f t="shared" si="47"/>
        <v>41719.876296296294</v>
      </c>
    </row>
    <row r="745" spans="1:20" ht="90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2">
        <f t="shared" si="47"/>
        <v>41015.875</v>
      </c>
    </row>
    <row r="746" spans="1:20" ht="75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2">
        <f t="shared" si="47"/>
        <v>41256.95721064815</v>
      </c>
    </row>
    <row r="747" spans="1:20" ht="105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2">
        <f t="shared" si="47"/>
        <v>41397.572280092594</v>
      </c>
    </row>
    <row r="748" spans="1:20" ht="45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2">
        <f t="shared" si="47"/>
        <v>41175.165972222225</v>
      </c>
    </row>
    <row r="749" spans="1:20" ht="90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2">
        <f t="shared" si="47"/>
        <v>42019.454166666663</v>
      </c>
    </row>
    <row r="750" spans="1:20" ht="90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2">
        <f t="shared" si="47"/>
        <v>41861.846828703703</v>
      </c>
    </row>
    <row r="751" spans="1:20" ht="105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2">
        <f t="shared" si="47"/>
        <v>42763.94131944445</v>
      </c>
    </row>
    <row r="752" spans="1:20" ht="90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2">
        <f t="shared" si="47"/>
        <v>41329.878148148149</v>
      </c>
    </row>
    <row r="753" spans="1:20" ht="90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2">
        <f t="shared" si="47"/>
        <v>40759.630497685182</v>
      </c>
    </row>
    <row r="754" spans="1:20" ht="120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2">
        <f t="shared" si="47"/>
        <v>42659.458333333328</v>
      </c>
    </row>
    <row r="755" spans="1:20" ht="105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2">
        <f t="shared" si="47"/>
        <v>42049.590173611112</v>
      </c>
    </row>
    <row r="756" spans="1:20" ht="105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2">
        <f t="shared" si="47"/>
        <v>41279.749085648145</v>
      </c>
    </row>
    <row r="757" spans="1:20" ht="10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2">
        <f t="shared" si="47"/>
        <v>41414.02847222222</v>
      </c>
    </row>
    <row r="758" spans="1:20" ht="90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2">
        <f t="shared" si="47"/>
        <v>40651.725219907406</v>
      </c>
    </row>
    <row r="759" spans="1:20" ht="105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2">
        <f t="shared" si="47"/>
        <v>41249.054560185185</v>
      </c>
    </row>
    <row r="760" spans="1:20" ht="75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2">
        <f t="shared" si="47"/>
        <v>40459.836435185185</v>
      </c>
    </row>
    <row r="761" spans="1:20" ht="75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2">
        <f t="shared" si="47"/>
        <v>41829.330312500002</v>
      </c>
    </row>
    <row r="762" spans="1:20" ht="90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4"/>
        <v>0</v>
      </c>
      <c r="P762">
        <f t="shared" si="45"/>
        <v>0</v>
      </c>
      <c r="Q762" t="s">
        <v>8322</v>
      </c>
      <c r="R762" t="s">
        <v>8324</v>
      </c>
      <c r="S762" s="11">
        <f t="shared" si="46"/>
        <v>42670.764039351852</v>
      </c>
      <c r="T762" s="12">
        <f t="shared" si="47"/>
        <v>42700.805706018517</v>
      </c>
    </row>
    <row r="763" spans="1:20" ht="90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2">
        <f t="shared" si="47"/>
        <v>41672.751458333332</v>
      </c>
    </row>
    <row r="764" spans="1:20" ht="90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4"/>
        <v>0</v>
      </c>
      <c r="P764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2">
        <f t="shared" si="47"/>
        <v>42708.25</v>
      </c>
    </row>
    <row r="765" spans="1:20" ht="90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2">
        <f t="shared" si="47"/>
        <v>41501.446851851848</v>
      </c>
    </row>
    <row r="766" spans="1:20" ht="90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4"/>
        <v>0</v>
      </c>
      <c r="P766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2">
        <f t="shared" si="47"/>
        <v>42257.173159722224</v>
      </c>
    </row>
    <row r="767" spans="1:20" ht="105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2">
        <f t="shared" si="47"/>
        <v>41931.542638888888</v>
      </c>
    </row>
    <row r="768" spans="1:20" ht="105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4"/>
        <v>0</v>
      </c>
      <c r="P768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2">
        <f t="shared" si="47"/>
        <v>42051.783368055556</v>
      </c>
    </row>
    <row r="769" spans="1:20" ht="105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4"/>
        <v>3.54</v>
      </c>
      <c r="P769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2">
        <f t="shared" si="47"/>
        <v>42145.143634259264</v>
      </c>
    </row>
    <row r="770" spans="1:20" ht="105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44"/>
        <v>0</v>
      </c>
      <c r="P770">
        <f t="shared" si="45"/>
        <v>0</v>
      </c>
      <c r="Q770" t="s">
        <v>8322</v>
      </c>
      <c r="R770" t="s">
        <v>8324</v>
      </c>
      <c r="S770" s="11">
        <f t="shared" si="46"/>
        <v>41594.207060185188</v>
      </c>
      <c r="T770" s="12">
        <f t="shared" si="47"/>
        <v>41624.207060185188</v>
      </c>
    </row>
    <row r="771" spans="1:20" ht="120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48">(E771/D771)*100</f>
        <v>41.4</v>
      </c>
      <c r="P771">
        <f t="shared" ref="P771:P834" si="49">IFERROR(E771/L771,0)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105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>
        <f t="shared" si="49"/>
        <v>0</v>
      </c>
      <c r="Q772" t="s">
        <v>8322</v>
      </c>
      <c r="R772" t="s">
        <v>8324</v>
      </c>
      <c r="S772" s="11">
        <f t="shared" si="50"/>
        <v>41289.999641203707</v>
      </c>
      <c r="T772" s="12">
        <f t="shared" si="51"/>
        <v>41329.999641203707</v>
      </c>
    </row>
    <row r="773" spans="1:20" ht="90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2">
        <f t="shared" si="51"/>
        <v>42399.824097222227</v>
      </c>
    </row>
    <row r="774" spans="1:20" ht="12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2">
        <f t="shared" si="51"/>
        <v>40118.165972222225</v>
      </c>
    </row>
    <row r="775" spans="1:20" ht="105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2">
        <f t="shared" si="51"/>
        <v>42134.959027777775</v>
      </c>
    </row>
    <row r="776" spans="1:20" ht="9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2">
        <f t="shared" si="51"/>
        <v>41693.780300925922</v>
      </c>
    </row>
    <row r="777" spans="1:20" ht="7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2">
        <f t="shared" si="51"/>
        <v>40893.060127314813</v>
      </c>
    </row>
    <row r="778" spans="1:20" ht="105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2">
        <f t="shared" si="51"/>
        <v>42288.208333333328</v>
      </c>
    </row>
    <row r="779" spans="1:20" ht="105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2">
        <f t="shared" si="51"/>
        <v>41486.981215277774</v>
      </c>
    </row>
    <row r="780" spans="1:20" ht="90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0.4</v>
      </c>
      <c r="P780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2">
        <f t="shared" si="51"/>
        <v>41759.702314814815</v>
      </c>
    </row>
    <row r="781" spans="1:20" ht="120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2">
        <f t="shared" si="51"/>
        <v>40466.166666666664</v>
      </c>
    </row>
    <row r="782" spans="1:20" ht="75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2">
        <f t="shared" si="51"/>
        <v>40666.673900462964</v>
      </c>
    </row>
    <row r="783" spans="1:20" ht="90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2">
        <f t="shared" si="51"/>
        <v>41433.000856481485</v>
      </c>
    </row>
    <row r="784" spans="1:20" ht="90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2">
        <f t="shared" si="51"/>
        <v>41146.758125</v>
      </c>
    </row>
    <row r="785" spans="1:20" ht="90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2">
        <f t="shared" si="51"/>
        <v>41026.916666666664</v>
      </c>
    </row>
    <row r="786" spans="1:20" ht="105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2">
        <f t="shared" si="51"/>
        <v>41715.107858796298</v>
      </c>
    </row>
    <row r="787" spans="1:20" ht="105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2">
        <f t="shared" si="51"/>
        <v>41333.593923611108</v>
      </c>
    </row>
    <row r="788" spans="1:20" ht="75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2">
        <f t="shared" si="51"/>
        <v>41040.657638888886</v>
      </c>
    </row>
    <row r="789" spans="1:20" ht="90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2">
        <f t="shared" si="51"/>
        <v>41579.627615740741</v>
      </c>
    </row>
    <row r="790" spans="1:20" ht="90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2">
        <f t="shared" si="51"/>
        <v>41097.165972222225</v>
      </c>
    </row>
    <row r="791" spans="1:20" ht="90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2">
        <f t="shared" si="51"/>
        <v>41295.332638888889</v>
      </c>
    </row>
    <row r="792" spans="1:20" ht="105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2">
        <f t="shared" si="51"/>
        <v>41306.047905092593</v>
      </c>
    </row>
    <row r="793" spans="1:20" ht="105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2">
        <f t="shared" si="51"/>
        <v>41591.249305555553</v>
      </c>
    </row>
    <row r="794" spans="1:20" ht="60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2">
        <f t="shared" si="51"/>
        <v>41585.915312500001</v>
      </c>
    </row>
    <row r="795" spans="1:20" ht="105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2">
        <f t="shared" si="51"/>
        <v>41458.207638888889</v>
      </c>
    </row>
    <row r="796" spans="1:20" ht="90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2">
        <f t="shared" si="51"/>
        <v>40791.712500000001</v>
      </c>
    </row>
    <row r="797" spans="1:20" ht="90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2">
        <f t="shared" si="51"/>
        <v>41006.207638888889</v>
      </c>
    </row>
    <row r="798" spans="1:20" ht="105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2">
        <f t="shared" si="51"/>
        <v>41532.881944444445</v>
      </c>
    </row>
    <row r="799" spans="1:20" ht="105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2">
        <f t="shared" si="51"/>
        <v>41028.166666666664</v>
      </c>
    </row>
    <row r="800" spans="1:20" ht="90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2">
        <f t="shared" si="51"/>
        <v>41912.590127314819</v>
      </c>
    </row>
    <row r="801" spans="1:20" ht="105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2">
        <f t="shared" si="51"/>
        <v>41026.667199074072</v>
      </c>
    </row>
    <row r="802" spans="1:20" ht="75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2">
        <f t="shared" si="51"/>
        <v>41893.433495370373</v>
      </c>
    </row>
    <row r="803" spans="1:20" ht="90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2">
        <f t="shared" si="51"/>
        <v>40725.795370370368</v>
      </c>
    </row>
    <row r="804" spans="1:20" ht="105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2">
        <f t="shared" si="51"/>
        <v>41169.170138888891</v>
      </c>
    </row>
    <row r="805" spans="1:20" ht="105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2">
        <f t="shared" si="51"/>
        <v>40692.041666666664</v>
      </c>
    </row>
    <row r="806" spans="1:20" ht="90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2">
        <f t="shared" si="51"/>
        <v>40747.165972222225</v>
      </c>
    </row>
    <row r="807" spans="1:20" ht="90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2">
        <f t="shared" si="51"/>
        <v>40740.958333333336</v>
      </c>
    </row>
    <row r="808" spans="1:20" ht="45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2">
        <f t="shared" si="51"/>
        <v>40793.691423611112</v>
      </c>
    </row>
    <row r="809" spans="1:20" ht="45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2">
        <f t="shared" si="51"/>
        <v>42795.083333333328</v>
      </c>
    </row>
    <row r="810" spans="1:20" ht="105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2">
        <f t="shared" si="51"/>
        <v>41995.207638888889</v>
      </c>
    </row>
    <row r="811" spans="1:20" ht="75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2">
        <f t="shared" si="51"/>
        <v>41658.833680555559</v>
      </c>
    </row>
    <row r="812" spans="1:20" ht="90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2">
        <f t="shared" si="51"/>
        <v>41153.056273148148</v>
      </c>
    </row>
    <row r="813" spans="1:20" ht="75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2">
        <f t="shared" si="51"/>
        <v>41465.702777777777</v>
      </c>
    </row>
    <row r="814" spans="1:20" ht="105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2">
        <f t="shared" si="51"/>
        <v>41334.581944444442</v>
      </c>
    </row>
    <row r="815" spans="1:20" ht="60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2">
        <f t="shared" si="51"/>
        <v>41110.960243055553</v>
      </c>
    </row>
    <row r="816" spans="1:20" ht="105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2">
        <f t="shared" si="51"/>
        <v>40694.75277777778</v>
      </c>
    </row>
    <row r="817" spans="1:20" ht="45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2">
        <f t="shared" si="51"/>
        <v>41944.917858796296</v>
      </c>
    </row>
    <row r="818" spans="1:20" ht="60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2">
        <f t="shared" si="51"/>
        <v>41373.270833333336</v>
      </c>
    </row>
    <row r="819" spans="1:20" ht="90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2">
        <f t="shared" si="51"/>
        <v>40979.207638888889</v>
      </c>
    </row>
    <row r="820" spans="1:20" ht="105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2">
        <f t="shared" si="51"/>
        <v>41128.709027777775</v>
      </c>
    </row>
    <row r="821" spans="1:20" ht="45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2">
        <f t="shared" si="51"/>
        <v>41629.197222222225</v>
      </c>
    </row>
    <row r="822" spans="1:20" ht="90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2">
        <f t="shared" si="51"/>
        <v>41799.208333333336</v>
      </c>
    </row>
    <row r="823" spans="1:20" ht="90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2">
        <f t="shared" si="51"/>
        <v>42128.167361111111</v>
      </c>
    </row>
    <row r="824" spans="1:20" ht="75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2">
        <f t="shared" si="51"/>
        <v>41187.947337962964</v>
      </c>
    </row>
    <row r="825" spans="1:20" ht="90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2">
        <f t="shared" si="51"/>
        <v>42085.931157407409</v>
      </c>
    </row>
    <row r="826" spans="1:20" ht="105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2">
        <f t="shared" si="51"/>
        <v>40286.290972222225</v>
      </c>
    </row>
    <row r="827" spans="1:20" ht="75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2">
        <f t="shared" si="51"/>
        <v>41211.306527777779</v>
      </c>
    </row>
    <row r="828" spans="1:20" ht="90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2">
        <f t="shared" si="51"/>
        <v>40993.996874999997</v>
      </c>
    </row>
    <row r="829" spans="1:20" ht="105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2">
        <f t="shared" si="51"/>
        <v>40953.825694444444</v>
      </c>
    </row>
    <row r="830" spans="1:20" ht="105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2">
        <f t="shared" si="51"/>
        <v>41085.683333333334</v>
      </c>
    </row>
    <row r="831" spans="1:20" ht="105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2">
        <f t="shared" si="51"/>
        <v>42564.801388888889</v>
      </c>
    </row>
    <row r="832" spans="1:20" ht="90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2">
        <f t="shared" si="51"/>
        <v>41355.484085648146</v>
      </c>
    </row>
    <row r="833" spans="1:20" ht="75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2">
        <f t="shared" si="51"/>
        <v>41026.646921296298</v>
      </c>
    </row>
    <row r="834" spans="1:20" ht="105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2">
        <f t="shared" si="51"/>
        <v>40929.342361111114</v>
      </c>
    </row>
    <row r="835" spans="1:20" ht="30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52">(E835/D835)*100</f>
        <v>101.66666666666666</v>
      </c>
      <c r="P835">
        <f t="shared" ref="P835:P898" si="53">IFERROR(E835/L835,0)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105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2">
        <f t="shared" si="55"/>
        <v>41456.165972222225</v>
      </c>
    </row>
    <row r="837" spans="1:20" ht="105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2">
        <f t="shared" si="55"/>
        <v>41048.125</v>
      </c>
    </row>
    <row r="838" spans="1:20" ht="30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2">
        <f t="shared" si="55"/>
        <v>41554.056921296295</v>
      </c>
    </row>
    <row r="839" spans="1:20" ht="75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2">
        <f t="shared" si="55"/>
        <v>41760.998402777775</v>
      </c>
    </row>
    <row r="840" spans="1:20" ht="90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2">
        <f t="shared" si="55"/>
        <v>40925.897974537038</v>
      </c>
    </row>
    <row r="841" spans="1:20" ht="90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2">
        <f t="shared" si="55"/>
        <v>41174.763379629629</v>
      </c>
    </row>
    <row r="842" spans="1:20" ht="90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2">
        <f t="shared" si="55"/>
        <v>42637.226701388892</v>
      </c>
    </row>
    <row r="843" spans="1:20" ht="105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2">
        <f t="shared" si="55"/>
        <v>41953.88035879629</v>
      </c>
    </row>
    <row r="844" spans="1:20" ht="105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2">
        <f t="shared" si="55"/>
        <v>41561.165972222225</v>
      </c>
    </row>
    <row r="845" spans="1:20" ht="105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2">
        <f t="shared" si="55"/>
        <v>42712.333333333328</v>
      </c>
    </row>
    <row r="846" spans="1:20" ht="105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2">
        <f t="shared" si="55"/>
        <v>41944.207638888889</v>
      </c>
    </row>
    <row r="847" spans="1:20" ht="90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2">
        <f t="shared" si="55"/>
        <v>42618.165972222225</v>
      </c>
    </row>
    <row r="848" spans="1:20" ht="75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2">
        <f t="shared" si="55"/>
        <v>41708.583333333336</v>
      </c>
    </row>
    <row r="849" spans="1:20" ht="45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2"/>
        <v>100</v>
      </c>
      <c r="P849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2">
        <f t="shared" si="55"/>
        <v>42195.79833333334</v>
      </c>
    </row>
    <row r="850" spans="1:20" ht="105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2">
        <f t="shared" si="55"/>
        <v>42108.792048611111</v>
      </c>
    </row>
    <row r="851" spans="1:20" ht="105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2">
        <f t="shared" si="55"/>
        <v>42079.107222222221</v>
      </c>
    </row>
    <row r="852" spans="1:20" ht="75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2">
        <f t="shared" si="55"/>
        <v>42485.207638888889</v>
      </c>
    </row>
    <row r="853" spans="1:20" ht="75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2">
        <f t="shared" si="55"/>
        <v>42582.822916666672</v>
      </c>
    </row>
    <row r="854" spans="1:20" ht="60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2">
        <f t="shared" si="55"/>
        <v>42667.875</v>
      </c>
    </row>
    <row r="855" spans="1:20" ht="90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2"/>
        <v>100</v>
      </c>
      <c r="P855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2">
        <f t="shared" si="55"/>
        <v>42051.832280092596</v>
      </c>
    </row>
    <row r="856" spans="1:20" ht="75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2">
        <f t="shared" si="55"/>
        <v>42732.212337962963</v>
      </c>
    </row>
    <row r="857" spans="1:20" ht="75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2">
        <f t="shared" si="55"/>
        <v>42575.125196759262</v>
      </c>
    </row>
    <row r="858" spans="1:20" ht="105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2">
        <f t="shared" si="55"/>
        <v>42668.791666666672</v>
      </c>
    </row>
    <row r="859" spans="1:20" ht="75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2"/>
        <v>100</v>
      </c>
      <c r="P859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2">
        <f t="shared" si="55"/>
        <v>42333.623043981483</v>
      </c>
    </row>
    <row r="860" spans="1:20" ht="105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2">
        <f t="shared" si="55"/>
        <v>42109.957638888889</v>
      </c>
    </row>
    <row r="861" spans="1:20" ht="75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2">
        <f t="shared" si="55"/>
        <v>42159</v>
      </c>
    </row>
    <row r="862" spans="1:20" ht="9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2">
        <f t="shared" si="55"/>
        <v>41600.524456018517</v>
      </c>
    </row>
    <row r="863" spans="1:20" ht="10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2">
        <f t="shared" si="55"/>
        <v>42629.965324074074</v>
      </c>
    </row>
    <row r="864" spans="1:20" ht="90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2">
        <f t="shared" si="55"/>
        <v>41589.596620370372</v>
      </c>
    </row>
    <row r="865" spans="1:20" ht="7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2"/>
        <v>4.5</v>
      </c>
      <c r="P865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2">
        <f t="shared" si="55"/>
        <v>40951.117662037039</v>
      </c>
    </row>
    <row r="866" spans="1:20" ht="90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2">
        <f t="shared" si="55"/>
        <v>41563.415972222225</v>
      </c>
    </row>
    <row r="867" spans="1:20" ht="105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2">
        <f t="shared" si="55"/>
        <v>41290.77311342593</v>
      </c>
    </row>
    <row r="868" spans="1:20" ht="90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2">
        <f t="shared" si="55"/>
        <v>42063.631944444445</v>
      </c>
    </row>
    <row r="869" spans="1:20" ht="120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2">
        <f t="shared" si="55"/>
        <v>40148.207638888889</v>
      </c>
    </row>
    <row r="870" spans="1:20" ht="135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2">
        <f t="shared" si="55"/>
        <v>41646.027754629627</v>
      </c>
    </row>
    <row r="871" spans="1:20" ht="105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2">
        <f t="shared" si="55"/>
        <v>41372.803900462961</v>
      </c>
    </row>
    <row r="872" spans="1:20" ht="105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2">
        <f t="shared" si="55"/>
        <v>41518.022256944445</v>
      </c>
    </row>
    <row r="873" spans="1:20" ht="105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2">
        <f t="shared" si="55"/>
        <v>41607.602951388886</v>
      </c>
    </row>
    <row r="874" spans="1:20" ht="90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2">
        <f t="shared" si="55"/>
        <v>40612.825543981482</v>
      </c>
    </row>
    <row r="875" spans="1:20" ht="60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2">
        <f t="shared" si="55"/>
        <v>41224.208796296298</v>
      </c>
    </row>
    <row r="876" spans="1:20" ht="105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2">
        <f t="shared" si="55"/>
        <v>41398.583726851852</v>
      </c>
    </row>
    <row r="877" spans="1:20" ht="105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2"/>
        <v>0</v>
      </c>
      <c r="P877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2">
        <f t="shared" si="55"/>
        <v>42268.723738425921</v>
      </c>
    </row>
    <row r="878" spans="1:20" ht="45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2">
        <f t="shared" si="55"/>
        <v>41309.496840277774</v>
      </c>
    </row>
    <row r="879" spans="1:20" ht="105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2">
        <f t="shared" si="55"/>
        <v>41627.788888888892</v>
      </c>
    </row>
    <row r="880" spans="1:20" ht="105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2">
        <f t="shared" si="55"/>
        <v>40535.232916666668</v>
      </c>
    </row>
    <row r="881" spans="1:20" ht="105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2">
        <f t="shared" si="55"/>
        <v>41058.829918981479</v>
      </c>
    </row>
    <row r="882" spans="1:20" ht="105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2">
        <f t="shared" si="55"/>
        <v>41212.32104166667</v>
      </c>
    </row>
    <row r="883" spans="1:20" ht="7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2"/>
        <v>0.8</v>
      </c>
      <c r="P883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2">
        <f t="shared" si="55"/>
        <v>40922.25099537037</v>
      </c>
    </row>
    <row r="884" spans="1:20" ht="9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2">
        <f t="shared" si="55"/>
        <v>40792.860532407409</v>
      </c>
    </row>
    <row r="885" spans="1:20" ht="105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2">
        <f t="shared" si="55"/>
        <v>42431.935590277775</v>
      </c>
    </row>
    <row r="886" spans="1:20" ht="7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2"/>
        <v>1</v>
      </c>
      <c r="P88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2">
        <f t="shared" si="55"/>
        <v>41041.104861111111</v>
      </c>
    </row>
    <row r="887" spans="1:20" ht="90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2">
        <f t="shared" si="55"/>
        <v>42734.941099537042</v>
      </c>
    </row>
    <row r="888" spans="1:20" ht="105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2">
        <f t="shared" si="55"/>
        <v>42628.870520833334</v>
      </c>
    </row>
    <row r="889" spans="1:20" ht="105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2"/>
        <v>0</v>
      </c>
      <c r="P889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2">
        <f t="shared" si="55"/>
        <v>41056.958969907406</v>
      </c>
    </row>
    <row r="890" spans="1:20" ht="105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2">
        <f t="shared" si="55"/>
        <v>40787.25</v>
      </c>
    </row>
    <row r="891" spans="1:20" ht="90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2">
        <f t="shared" si="55"/>
        <v>41917.784062500003</v>
      </c>
    </row>
    <row r="892" spans="1:20" ht="105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2">
        <f t="shared" si="55"/>
        <v>41599.740497685183</v>
      </c>
    </row>
    <row r="893" spans="1:20" ht="90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2">
        <f t="shared" si="55"/>
        <v>41872.031597222223</v>
      </c>
    </row>
    <row r="894" spans="1:20" ht="105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2">
        <f t="shared" si="55"/>
        <v>40391.166666666664</v>
      </c>
    </row>
    <row r="895" spans="1:20" ht="90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2"/>
        <v>10</v>
      </c>
      <c r="P895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2">
        <f t="shared" si="55"/>
        <v>42095.856053240743</v>
      </c>
    </row>
    <row r="896" spans="1:20" ht="120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2">
        <f t="shared" si="55"/>
        <v>42526.981597222228</v>
      </c>
    </row>
    <row r="897" spans="1:20" ht="105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2">
        <f t="shared" si="55"/>
        <v>40476.127650462964</v>
      </c>
    </row>
    <row r="898" spans="1:20" ht="105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2">
        <f t="shared" si="55"/>
        <v>42244.166666666672</v>
      </c>
    </row>
    <row r="899" spans="1:20" ht="105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56">(E899/D899)*100</f>
        <v>0</v>
      </c>
      <c r="P899">
        <f t="shared" ref="P899:P962" si="57">IFERROR(E899/L899,0)</f>
        <v>0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90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2">
        <f t="shared" si="59"/>
        <v>40923.758217592593</v>
      </c>
    </row>
    <row r="901" spans="1:20" ht="7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2">
        <f t="shared" si="59"/>
        <v>40691.099097222221</v>
      </c>
    </row>
    <row r="902" spans="1:20" ht="75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2">
        <f t="shared" si="59"/>
        <v>42459.807893518519</v>
      </c>
    </row>
    <row r="903" spans="1:20" ht="12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2">
        <f t="shared" si="59"/>
        <v>40337.799305555556</v>
      </c>
    </row>
    <row r="904" spans="1:20" ht="105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0.3</v>
      </c>
      <c r="P904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2">
        <f t="shared" si="59"/>
        <v>41881.645833333336</v>
      </c>
    </row>
    <row r="905" spans="1:20" ht="90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3.2</v>
      </c>
      <c r="P905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2">
        <f t="shared" si="59"/>
        <v>41175.100694444445</v>
      </c>
    </row>
    <row r="906" spans="1:20" ht="10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2">
        <f t="shared" si="59"/>
        <v>42372.080289351856</v>
      </c>
    </row>
    <row r="907" spans="1:20" ht="90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2">
        <f t="shared" si="59"/>
        <v>40567.239884259259</v>
      </c>
    </row>
    <row r="908" spans="1:20" ht="6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2">
        <f t="shared" si="59"/>
        <v>41711.148032407407</v>
      </c>
    </row>
    <row r="909" spans="1:20" ht="90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2">
        <f t="shared" si="59"/>
        <v>40797.192395833335</v>
      </c>
    </row>
    <row r="910" spans="1:20" ht="90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2">
        <f t="shared" si="59"/>
        <v>40386.207638888889</v>
      </c>
    </row>
    <row r="911" spans="1:20" ht="105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3.25</v>
      </c>
      <c r="P911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2">
        <f t="shared" si="59"/>
        <v>41113.166666666664</v>
      </c>
    </row>
    <row r="912" spans="1:20" ht="90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2">
        <f t="shared" si="59"/>
        <v>42797.545358796298</v>
      </c>
    </row>
    <row r="913" spans="1:20" ht="90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6"/>
        <v>0</v>
      </c>
      <c r="P913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2">
        <f t="shared" si="59"/>
        <v>41663.005150462966</v>
      </c>
    </row>
    <row r="914" spans="1:20" ht="7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2">
        <f t="shared" si="59"/>
        <v>41254.151006944441</v>
      </c>
    </row>
    <row r="915" spans="1:20" ht="105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2">
        <f t="shared" si="59"/>
        <v>41034.139108796298</v>
      </c>
    </row>
    <row r="916" spans="1:20" ht="90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6"/>
        <v>0</v>
      </c>
      <c r="P916">
        <f t="shared" si="57"/>
        <v>0</v>
      </c>
      <c r="Q916" t="s">
        <v>8325</v>
      </c>
      <c r="R916" t="s">
        <v>8328</v>
      </c>
      <c r="S916" s="11">
        <f t="shared" si="58"/>
        <v>41116.763275462967</v>
      </c>
      <c r="T916" s="12">
        <f t="shared" si="59"/>
        <v>41146.763275462967</v>
      </c>
    </row>
    <row r="917" spans="1:20" ht="7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2">
        <f t="shared" si="59"/>
        <v>40969.207638888889</v>
      </c>
    </row>
    <row r="918" spans="1:20" ht="90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6"/>
        <v>0</v>
      </c>
      <c r="P918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2">
        <f t="shared" si="59"/>
        <v>40473.208333333336</v>
      </c>
    </row>
    <row r="919" spans="1:20" ht="105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6"/>
        <v>0.6</v>
      </c>
      <c r="P919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2">
        <f t="shared" si="59"/>
        <v>41834.104166666664</v>
      </c>
    </row>
    <row r="920" spans="1:20" ht="105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2">
        <f t="shared" si="59"/>
        <v>41974.957881944443</v>
      </c>
    </row>
    <row r="921" spans="1:20" ht="30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6"/>
        <v>0.5</v>
      </c>
      <c r="P921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2">
        <f t="shared" si="59"/>
        <v>41262.641724537039</v>
      </c>
    </row>
    <row r="922" spans="1:20" ht="10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6"/>
        <v>0</v>
      </c>
      <c r="P922">
        <f t="shared" si="57"/>
        <v>0</v>
      </c>
      <c r="Q922" t="s">
        <v>8325</v>
      </c>
      <c r="R922" t="s">
        <v>8328</v>
      </c>
      <c r="S922" s="11">
        <f t="shared" si="58"/>
        <v>41562.67155092593</v>
      </c>
      <c r="T922" s="12">
        <f t="shared" si="59"/>
        <v>41592.713217592594</v>
      </c>
    </row>
    <row r="923" spans="1:20" ht="90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2">
        <f t="shared" si="59"/>
        <v>40889.212685185186</v>
      </c>
    </row>
    <row r="924" spans="1:20" ht="90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2">
        <f t="shared" si="59"/>
        <v>41913.530011574076</v>
      </c>
    </row>
    <row r="925" spans="1:20" ht="105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2">
        <f t="shared" si="59"/>
        <v>41965.001423611116</v>
      </c>
    </row>
    <row r="926" spans="1:20" ht="105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2">
        <f t="shared" si="59"/>
        <v>41318.942928240744</v>
      </c>
    </row>
    <row r="927" spans="1:20" ht="90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2">
        <f t="shared" si="59"/>
        <v>41605.922581018516</v>
      </c>
    </row>
    <row r="928" spans="1:20" ht="12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6"/>
        <v>0</v>
      </c>
      <c r="P928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2">
        <f t="shared" si="59"/>
        <v>40367.944444444445</v>
      </c>
    </row>
    <row r="929" spans="1:20" ht="6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6"/>
        <v>0</v>
      </c>
      <c r="P929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2">
        <f t="shared" si="59"/>
        <v>41043.822858796295</v>
      </c>
    </row>
    <row r="930" spans="1:20" ht="7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2">
        <f t="shared" si="59"/>
        <v>41231</v>
      </c>
    </row>
    <row r="931" spans="1:20" ht="90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6"/>
        <v>0</v>
      </c>
      <c r="P931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2">
        <f t="shared" si="59"/>
        <v>41008.196400462963</v>
      </c>
    </row>
    <row r="932" spans="1:20" ht="12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2">
        <f t="shared" si="59"/>
        <v>40354.897222222222</v>
      </c>
    </row>
    <row r="933" spans="1:20" ht="90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2">
        <f t="shared" si="59"/>
        <v>41714.916666666664</v>
      </c>
    </row>
    <row r="934" spans="1:20" ht="7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2">
        <f t="shared" si="59"/>
        <v>41355.927604166667</v>
      </c>
    </row>
    <row r="935" spans="1:20" ht="9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6"/>
        <v>6</v>
      </c>
      <c r="P935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2">
        <f t="shared" si="59"/>
        <v>41771.169085648151</v>
      </c>
    </row>
    <row r="936" spans="1:20" ht="105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2">
        <f t="shared" si="59"/>
        <v>41763.25</v>
      </c>
    </row>
    <row r="937" spans="1:20" ht="105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2">
        <f t="shared" si="59"/>
        <v>42398.333668981482</v>
      </c>
    </row>
    <row r="938" spans="1:20" ht="7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6"/>
        <v>0</v>
      </c>
      <c r="P938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2">
        <f t="shared" si="59"/>
        <v>40926.833333333336</v>
      </c>
    </row>
    <row r="939" spans="1:20" ht="90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2">
        <f t="shared" si="59"/>
        <v>41581.839780092596</v>
      </c>
    </row>
    <row r="940" spans="1:20" ht="7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2">
        <f t="shared" si="59"/>
        <v>41154.479722222226</v>
      </c>
    </row>
    <row r="941" spans="1:20" ht="105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2">
        <f t="shared" si="59"/>
        <v>41455.831944444442</v>
      </c>
    </row>
    <row r="942" spans="1:20" ht="90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2">
        <f t="shared" si="59"/>
        <v>42227.008402777778</v>
      </c>
    </row>
    <row r="943" spans="1:20" ht="105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2">
        <f t="shared" si="59"/>
        <v>42776.096585648149</v>
      </c>
    </row>
    <row r="944" spans="1:20" ht="105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2">
        <f t="shared" si="59"/>
        <v>42418.843287037031</v>
      </c>
    </row>
    <row r="945" spans="1:20" ht="75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2">
        <f t="shared" si="59"/>
        <v>42703.709548611107</v>
      </c>
    </row>
    <row r="946" spans="1:20" ht="10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2">
        <f t="shared" si="59"/>
        <v>42478.583333333328</v>
      </c>
    </row>
    <row r="947" spans="1:20" ht="90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2">
        <f t="shared" si="59"/>
        <v>42784.999305555553</v>
      </c>
    </row>
    <row r="948" spans="1:20" ht="75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2">
        <f t="shared" si="59"/>
        <v>42622.750555555554</v>
      </c>
    </row>
    <row r="949" spans="1:20" ht="105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6"/>
        <v>0</v>
      </c>
      <c r="P949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2">
        <f t="shared" si="59"/>
        <v>42551.781319444446</v>
      </c>
    </row>
    <row r="950" spans="1:20" ht="9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6"/>
        <v>12</v>
      </c>
      <c r="P950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2">
        <f t="shared" si="59"/>
        <v>42441.828287037039</v>
      </c>
    </row>
    <row r="951" spans="1:20" ht="120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2">
        <f t="shared" si="59"/>
        <v>42421.043703703705</v>
      </c>
    </row>
    <row r="952" spans="1:20" ht="7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2">
        <f t="shared" si="59"/>
        <v>42386.750706018516</v>
      </c>
    </row>
    <row r="953" spans="1:20" ht="30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2">
        <f t="shared" si="59"/>
        <v>42525.653611111105</v>
      </c>
    </row>
    <row r="954" spans="1:20" ht="6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2">
        <f t="shared" si="59"/>
        <v>42692.655231481483</v>
      </c>
    </row>
    <row r="955" spans="1:20" ht="90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2">
        <f t="shared" si="59"/>
        <v>42029.164340277777</v>
      </c>
    </row>
    <row r="956" spans="1:20" ht="90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2">
        <f t="shared" si="59"/>
        <v>42236.833784722221</v>
      </c>
    </row>
    <row r="957" spans="1:20" ht="90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2">
        <f t="shared" si="59"/>
        <v>42626.295138888891</v>
      </c>
    </row>
    <row r="958" spans="1:20" ht="105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2">
        <f t="shared" si="59"/>
        <v>42120.872210648144</v>
      </c>
    </row>
    <row r="959" spans="1:20" ht="6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2">
        <f t="shared" si="59"/>
        <v>42691.594131944439</v>
      </c>
    </row>
    <row r="960" spans="1:20" ht="105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2">
        <f t="shared" si="59"/>
        <v>42104.207638888889</v>
      </c>
    </row>
    <row r="961" spans="1:20" ht="105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2">
        <f t="shared" si="59"/>
        <v>42023.174363425926</v>
      </c>
    </row>
    <row r="962" spans="1:20" ht="90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2">
        <f t="shared" si="59"/>
        <v>42808.585127314815</v>
      </c>
    </row>
    <row r="963" spans="1:20" ht="7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60">(E963/D963)*100</f>
        <v>42.188421052631583</v>
      </c>
      <c r="P963">
        <f t="shared" ref="P963:P1026" si="61">IFERROR(E963/L963,0)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90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2">
        <f t="shared" si="63"/>
        <v>42411.712418981479</v>
      </c>
    </row>
    <row r="965" spans="1:20" ht="6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2">
        <f t="shared" si="63"/>
        <v>42660.635636574079</v>
      </c>
    </row>
    <row r="966" spans="1:20" ht="105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2">
        <f t="shared" si="63"/>
        <v>42248.628692129627</v>
      </c>
    </row>
    <row r="967" spans="1:20" ht="105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2">
        <f t="shared" si="63"/>
        <v>42669.165972222225</v>
      </c>
    </row>
    <row r="968" spans="1:20" ht="7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2">
        <f t="shared" si="63"/>
        <v>42649.635787037041</v>
      </c>
    </row>
    <row r="969" spans="1:20" ht="90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2">
        <f t="shared" si="63"/>
        <v>42482.21266203704</v>
      </c>
    </row>
    <row r="970" spans="1:20" ht="90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2">
        <f t="shared" si="63"/>
        <v>41866.847615740742</v>
      </c>
    </row>
    <row r="971" spans="1:20" ht="45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2">
        <f t="shared" si="63"/>
        <v>42775.30332175926</v>
      </c>
    </row>
    <row r="972" spans="1:20" ht="105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2">
        <f t="shared" si="63"/>
        <v>42758.207638888889</v>
      </c>
    </row>
    <row r="973" spans="1:20" ht="90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2">
        <f t="shared" si="63"/>
        <v>42156.709027777775</v>
      </c>
    </row>
    <row r="974" spans="1:20" ht="10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2">
        <f t="shared" si="63"/>
        <v>41886.290972222225</v>
      </c>
    </row>
    <row r="975" spans="1:20" ht="105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2">
        <f t="shared" si="63"/>
        <v>42317.056631944448</v>
      </c>
    </row>
    <row r="976" spans="1:20" ht="10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2">
        <f t="shared" si="63"/>
        <v>42454.707824074074</v>
      </c>
    </row>
    <row r="977" spans="1:20" ht="105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2">
        <f t="shared" si="63"/>
        <v>42549.696585648147</v>
      </c>
    </row>
    <row r="978" spans="1:20" ht="105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2">
        <f t="shared" si="63"/>
        <v>42230.058993055558</v>
      </c>
    </row>
    <row r="979" spans="1:20" ht="90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2">
        <f t="shared" si="63"/>
        <v>42421.942094907412</v>
      </c>
    </row>
    <row r="980" spans="1:20" ht="90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2">
        <f t="shared" si="63"/>
        <v>42425.309039351851</v>
      </c>
    </row>
    <row r="981" spans="1:20" ht="105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2">
        <f t="shared" si="63"/>
        <v>42541.790972222225</v>
      </c>
    </row>
    <row r="982" spans="1:20" ht="105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2">
        <f t="shared" si="63"/>
        <v>41973.945856481485</v>
      </c>
    </row>
    <row r="983" spans="1:20" ht="105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2">
        <f t="shared" si="63"/>
        <v>41860.947013888886</v>
      </c>
    </row>
    <row r="984" spans="1:20" ht="75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2">
        <f t="shared" si="63"/>
        <v>42645.753310185188</v>
      </c>
    </row>
    <row r="985" spans="1:20" ht="105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2">
        <f t="shared" si="63"/>
        <v>42605.870833333334</v>
      </c>
    </row>
    <row r="986" spans="1:20" ht="135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2">
        <f t="shared" si="63"/>
        <v>42091.074166666673</v>
      </c>
    </row>
    <row r="987" spans="1:20" ht="90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2">
        <f t="shared" si="63"/>
        <v>42369.958333333328</v>
      </c>
    </row>
    <row r="988" spans="1:20" ht="120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2">
        <f t="shared" si="63"/>
        <v>42379</v>
      </c>
    </row>
    <row r="989" spans="1:20" ht="90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2">
        <f t="shared" si="63"/>
        <v>41813.294560185182</v>
      </c>
    </row>
    <row r="990" spans="1:20" ht="105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0"/>
        <v>0</v>
      </c>
      <c r="P990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2">
        <f t="shared" si="63"/>
        <v>42644.356770833328</v>
      </c>
    </row>
    <row r="991" spans="1:20" ht="45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2">
        <f t="shared" si="63"/>
        <v>42641.933969907404</v>
      </c>
    </row>
    <row r="992" spans="1:20" ht="90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2">
        <f t="shared" si="63"/>
        <v>41885.784305555557</v>
      </c>
    </row>
    <row r="993" spans="1:20" ht="13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2">
        <f t="shared" si="63"/>
        <v>42563.785416666666</v>
      </c>
    </row>
    <row r="994" spans="1:20" ht="7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2">
        <f t="shared" si="63"/>
        <v>42497.883321759262</v>
      </c>
    </row>
    <row r="995" spans="1:20" ht="90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2">
        <f t="shared" si="63"/>
        <v>42686.208333333328</v>
      </c>
    </row>
    <row r="996" spans="1:20" ht="135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2">
        <f t="shared" si="63"/>
        <v>41973.957638888889</v>
      </c>
    </row>
    <row r="997" spans="1:20" ht="105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2">
        <f t="shared" si="63"/>
        <v>41972.666666666672</v>
      </c>
    </row>
    <row r="998" spans="1:20" ht="7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2">
        <f t="shared" si="63"/>
        <v>41847.643750000003</v>
      </c>
    </row>
    <row r="999" spans="1:20" ht="75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2">
        <f t="shared" si="63"/>
        <v>41971.144641203704</v>
      </c>
    </row>
    <row r="1000" spans="1:20" ht="7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2">
        <f t="shared" si="63"/>
        <v>42327.210659722223</v>
      </c>
    </row>
    <row r="1001" spans="1:20" ht="90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2">
        <f t="shared" si="63"/>
        <v>41956.334722222222</v>
      </c>
    </row>
    <row r="1002" spans="1:20" ht="90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2">
        <f t="shared" si="63"/>
        <v>42809.018055555556</v>
      </c>
    </row>
    <row r="1003" spans="1:20" ht="105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2">
        <f t="shared" si="63"/>
        <v>42765.720057870371</v>
      </c>
    </row>
    <row r="1004" spans="1:20" ht="105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2">
        <f t="shared" si="63"/>
        <v>42355.249305555553</v>
      </c>
    </row>
    <row r="1005" spans="1:20" ht="7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2">
        <f t="shared" si="63"/>
        <v>42810.667372685188</v>
      </c>
    </row>
    <row r="1006" spans="1:20" ht="60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2">
        <f t="shared" si="63"/>
        <v>42418.708645833336</v>
      </c>
    </row>
    <row r="1007" spans="1:20" ht="75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2">
        <f t="shared" si="63"/>
        <v>42307.624803240738</v>
      </c>
    </row>
    <row r="1008" spans="1:20" ht="90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2">
        <f t="shared" si="63"/>
        <v>41985.299305555556</v>
      </c>
    </row>
    <row r="1009" spans="1:20" ht="90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2">
        <f t="shared" si="63"/>
        <v>42718.6252662037</v>
      </c>
    </row>
    <row r="1010" spans="1:20" ht="105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2">
        <f t="shared" si="63"/>
        <v>42732.809201388889</v>
      </c>
    </row>
    <row r="1011" spans="1:20" ht="105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2">
        <f t="shared" si="63"/>
        <v>42540.604699074072</v>
      </c>
    </row>
    <row r="1012" spans="1:20" ht="105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2">
        <f t="shared" si="63"/>
        <v>42618.124305555553</v>
      </c>
    </row>
    <row r="1013" spans="1:20" ht="90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2">
        <f t="shared" si="63"/>
        <v>41991.898090277777</v>
      </c>
    </row>
    <row r="1014" spans="1:20" ht="105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2">
        <f t="shared" si="63"/>
        <v>42759.440416666665</v>
      </c>
    </row>
    <row r="1015" spans="1:20" ht="105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2">
        <f t="shared" si="63"/>
        <v>42367.833333333328</v>
      </c>
    </row>
    <row r="1016" spans="1:20" ht="60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2">
        <f t="shared" si="63"/>
        <v>42005.002488425926</v>
      </c>
    </row>
    <row r="1017" spans="1:20" ht="75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2">
        <f t="shared" si="63"/>
        <v>42333.920081018514</v>
      </c>
    </row>
    <row r="1018" spans="1:20" ht="90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2">
        <f t="shared" si="63"/>
        <v>42467.065462962957</v>
      </c>
    </row>
    <row r="1019" spans="1:20" ht="105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2">
        <f t="shared" si="63"/>
        <v>42329.716840277775</v>
      </c>
    </row>
    <row r="1020" spans="1:20" ht="90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2">
        <f t="shared" si="63"/>
        <v>42565.492280092592</v>
      </c>
    </row>
    <row r="1021" spans="1:20" ht="75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2">
        <f t="shared" si="63"/>
        <v>42039.973946759259</v>
      </c>
    </row>
    <row r="1022" spans="1:20" ht="105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2">
        <f t="shared" si="63"/>
        <v>42157.032638888893</v>
      </c>
    </row>
    <row r="1023" spans="1:20" ht="75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2">
        <f t="shared" si="63"/>
        <v>42294.166666666672</v>
      </c>
    </row>
    <row r="1024" spans="1:20" ht="60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2">
        <f t="shared" si="63"/>
        <v>42141.646724537044</v>
      </c>
    </row>
    <row r="1025" spans="1:20" ht="90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2">
        <f t="shared" si="63"/>
        <v>42175.919687500005</v>
      </c>
    </row>
    <row r="1026" spans="1:20" ht="90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2">
        <f t="shared" si="63"/>
        <v>42400.580590277779</v>
      </c>
    </row>
    <row r="1027" spans="1:20" ht="75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64">(E1027/D1027)*100</f>
        <v>109.92831428571431</v>
      </c>
      <c r="P1027">
        <f t="shared" ref="P1027:P1090" si="65">IFERROR(E1027/L1027,0)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105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2">
        <f t="shared" si="67"/>
        <v>42460.365925925929</v>
      </c>
    </row>
    <row r="1029" spans="1:20" ht="105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2">
        <f t="shared" si="67"/>
        <v>41935.034108796295</v>
      </c>
    </row>
    <row r="1030" spans="1:20" ht="90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2">
        <f t="shared" si="67"/>
        <v>42800.833333333328</v>
      </c>
    </row>
    <row r="1031" spans="1:20" ht="75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2">
        <f t="shared" si="67"/>
        <v>42098.915972222225</v>
      </c>
    </row>
    <row r="1032" spans="1:20" ht="45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2">
        <f t="shared" si="67"/>
        <v>42625.483206018514</v>
      </c>
    </row>
    <row r="1033" spans="1:20" ht="105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2">
        <f t="shared" si="67"/>
        <v>42354.764004629629</v>
      </c>
    </row>
    <row r="1034" spans="1:20" ht="45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2">
        <f t="shared" si="67"/>
        <v>42544.666956018518</v>
      </c>
    </row>
    <row r="1035" spans="1:20" ht="105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2">
        <f t="shared" si="67"/>
        <v>42716.732407407413</v>
      </c>
    </row>
    <row r="1036" spans="1:20" ht="90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2">
        <f t="shared" si="67"/>
        <v>42587.165972222225</v>
      </c>
    </row>
    <row r="1037" spans="1:20" ht="105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2">
        <f t="shared" si="67"/>
        <v>42046.641435185185</v>
      </c>
    </row>
    <row r="1038" spans="1:20" ht="75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2">
        <f t="shared" si="67"/>
        <v>41281.333333333336</v>
      </c>
    </row>
    <row r="1039" spans="1:20" ht="120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2">
        <f t="shared" si="67"/>
        <v>42142.208333333328</v>
      </c>
    </row>
    <row r="1040" spans="1:20" ht="90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2">
        <f t="shared" si="67"/>
        <v>42448.190081018518</v>
      </c>
    </row>
    <row r="1041" spans="1:20" ht="105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2">
        <f t="shared" si="67"/>
        <v>42717.332638888889</v>
      </c>
    </row>
    <row r="1042" spans="1:20" ht="105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2">
        <f t="shared" si="67"/>
        <v>42609.708437499998</v>
      </c>
    </row>
    <row r="1043" spans="1:20" ht="90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4"/>
        <v>0</v>
      </c>
      <c r="P1043">
        <f t="shared" si="65"/>
        <v>0</v>
      </c>
      <c r="Q1043" t="s">
        <v>8331</v>
      </c>
      <c r="R1043" t="s">
        <v>8332</v>
      </c>
      <c r="S1043" s="11">
        <f t="shared" si="66"/>
        <v>41831.060092592597</v>
      </c>
      <c r="T1043" s="12">
        <f t="shared" si="67"/>
        <v>41851.060092592597</v>
      </c>
    </row>
    <row r="1044" spans="1:20" ht="90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2">
        <f t="shared" si="67"/>
        <v>41894.416666666664</v>
      </c>
    </row>
    <row r="1045" spans="1:20" ht="7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2">
        <f t="shared" si="67"/>
        <v>42144.252951388888</v>
      </c>
    </row>
    <row r="1046" spans="1:20" ht="105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2">
        <f t="shared" si="67"/>
        <v>42068.852083333331</v>
      </c>
    </row>
    <row r="1047" spans="1:20" ht="75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2">
        <f t="shared" si="67"/>
        <v>41874.874421296299</v>
      </c>
    </row>
    <row r="1048" spans="1:20" ht="105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4"/>
        <v>0</v>
      </c>
      <c r="P1048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2">
        <f t="shared" si="67"/>
        <v>42364.851388888885</v>
      </c>
    </row>
    <row r="1049" spans="1:20" ht="90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2">
        <f t="shared" si="67"/>
        <v>41948.860127314816</v>
      </c>
    </row>
    <row r="1050" spans="1:20" ht="105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4"/>
        <v>0</v>
      </c>
      <c r="P1051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2">
        <f t="shared" si="67"/>
        <v>42412.431076388893</v>
      </c>
    </row>
    <row r="1052" spans="1:20" ht="6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4"/>
        <v>0</v>
      </c>
      <c r="P1052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2">
        <f t="shared" si="67"/>
        <v>42261.7971875</v>
      </c>
    </row>
    <row r="1053" spans="1:20" ht="105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4"/>
        <v>0</v>
      </c>
      <c r="P1053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2">
        <f t="shared" si="67"/>
        <v>41878.014178240745</v>
      </c>
    </row>
    <row r="1054" spans="1:20" ht="135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2">
        <f t="shared" si="67"/>
        <v>42527.839583333334</v>
      </c>
    </row>
    <row r="1055" spans="1:20" ht="105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2">
        <f t="shared" si="67"/>
        <v>42800.172824074078</v>
      </c>
    </row>
    <row r="1056" spans="1:20" ht="105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4"/>
        <v>0</v>
      </c>
      <c r="P1056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2">
        <f t="shared" si="67"/>
        <v>41861.916666666664</v>
      </c>
    </row>
    <row r="1057" spans="1:20" ht="90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4"/>
        <v>0</v>
      </c>
      <c r="P1057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2">
        <f t="shared" si="67"/>
        <v>42436.992418981477</v>
      </c>
    </row>
    <row r="1058" spans="1:20" ht="120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4"/>
        <v>0</v>
      </c>
      <c r="P1058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2">
        <f t="shared" si="67"/>
        <v>42118.677974537044</v>
      </c>
    </row>
    <row r="1059" spans="1:20" ht="90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4"/>
        <v>0</v>
      </c>
      <c r="P1059">
        <f t="shared" si="65"/>
        <v>0</v>
      </c>
      <c r="Q1059" t="s">
        <v>8331</v>
      </c>
      <c r="R1059" t="s">
        <v>8332</v>
      </c>
      <c r="S1059" s="11">
        <f t="shared" si="66"/>
        <v>42678.871331018512</v>
      </c>
      <c r="T1059" s="12">
        <f t="shared" si="67"/>
        <v>42708.912997685184</v>
      </c>
    </row>
    <row r="1060" spans="1:20" ht="105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4"/>
        <v>0</v>
      </c>
      <c r="P1060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2">
        <f t="shared" si="67"/>
        <v>42089</v>
      </c>
    </row>
    <row r="1061" spans="1:20" ht="30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4"/>
        <v>0</v>
      </c>
      <c r="P1061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2">
        <f t="shared" si="67"/>
        <v>42076.748333333337</v>
      </c>
    </row>
    <row r="1062" spans="1:20" ht="105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2">
        <f t="shared" si="67"/>
        <v>42109.913113425922</v>
      </c>
    </row>
    <row r="1063" spans="1:20" ht="60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4"/>
        <v>0</v>
      </c>
      <c r="P1063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2">
        <f t="shared" si="67"/>
        <v>42492.041666666672</v>
      </c>
    </row>
    <row r="1064" spans="1:20" ht="45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2">
        <f t="shared" si="67"/>
        <v>42563.807187500002</v>
      </c>
    </row>
    <row r="1065" spans="1:20" ht="120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4"/>
        <v>0</v>
      </c>
      <c r="P1065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2">
        <f t="shared" si="67"/>
        <v>42613.030810185184</v>
      </c>
    </row>
    <row r="1066" spans="1:20" ht="105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2">
        <f t="shared" si="67"/>
        <v>41462.228043981479</v>
      </c>
    </row>
    <row r="1067" spans="1:20" ht="105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2">
        <f t="shared" si="67"/>
        <v>41689.381041666667</v>
      </c>
    </row>
    <row r="1068" spans="1:20" ht="90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2">
        <f t="shared" si="67"/>
        <v>41490.962754629632</v>
      </c>
    </row>
    <row r="1069" spans="1:20" ht="105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2">
        <f t="shared" si="67"/>
        <v>41629.855682870373</v>
      </c>
    </row>
    <row r="1070" spans="1:20" ht="105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2">
        <f t="shared" si="67"/>
        <v>42470.329444444447</v>
      </c>
    </row>
    <row r="1071" spans="1:20" ht="7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2">
        <f t="shared" si="67"/>
        <v>41604.271516203706</v>
      </c>
    </row>
    <row r="1072" spans="1:20" ht="90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2">
        <f t="shared" si="67"/>
        <v>41183.011828703704</v>
      </c>
    </row>
    <row r="1073" spans="1:20" ht="90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4"/>
        <v>0</v>
      </c>
      <c r="P1073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2">
        <f t="shared" si="67"/>
        <v>42325.795057870375</v>
      </c>
    </row>
    <row r="1074" spans="1:20" ht="105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2">
        <f t="shared" si="67"/>
        <v>41675.832141203704</v>
      </c>
    </row>
    <row r="1075" spans="1:20" ht="7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2">
        <f t="shared" si="67"/>
        <v>40832.964594907404</v>
      </c>
    </row>
    <row r="1076" spans="1:20" ht="105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2">
        <f t="shared" si="67"/>
        <v>41643.172974537039</v>
      </c>
    </row>
    <row r="1077" spans="1:20" ht="75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2">
        <f t="shared" si="67"/>
        <v>41035.904120370367</v>
      </c>
    </row>
    <row r="1078" spans="1:20" ht="10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2">
        <f t="shared" si="67"/>
        <v>41893.377893518518</v>
      </c>
    </row>
    <row r="1079" spans="1:20" ht="90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2">
        <f t="shared" si="67"/>
        <v>42383.16679398148</v>
      </c>
    </row>
    <row r="1080" spans="1:20" ht="105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2">
        <f t="shared" si="67"/>
        <v>40746.195844907408</v>
      </c>
    </row>
    <row r="1081" spans="1:20" ht="105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2">
        <f t="shared" si="67"/>
        <v>42504.566388888896</v>
      </c>
    </row>
    <row r="1082" spans="1:20" ht="7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2">
        <f t="shared" si="67"/>
        <v>41770.138113425928</v>
      </c>
    </row>
    <row r="1083" spans="1:20" ht="7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2">
        <f t="shared" si="67"/>
        <v>42032.926990740743</v>
      </c>
    </row>
    <row r="1084" spans="1:20" ht="75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2">
        <f t="shared" si="67"/>
        <v>41131.906111111115</v>
      </c>
    </row>
    <row r="1085" spans="1:20" ht="105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2">
        <f t="shared" si="67"/>
        <v>41853.659525462965</v>
      </c>
    </row>
    <row r="1086" spans="1:20" ht="30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4"/>
        <v>0</v>
      </c>
      <c r="P1086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2">
        <f t="shared" si="67"/>
        <v>41859.912083333329</v>
      </c>
    </row>
    <row r="1087" spans="1:20" ht="7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2">
        <f t="shared" si="67"/>
        <v>42443.629340277781</v>
      </c>
    </row>
    <row r="1088" spans="1:20" ht="30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2">
        <f t="shared" si="67"/>
        <v>41875.866793981484</v>
      </c>
    </row>
    <row r="1089" spans="1:20" ht="90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4"/>
        <v>0</v>
      </c>
      <c r="P1089">
        <f t="shared" si="65"/>
        <v>0</v>
      </c>
      <c r="Q1089" t="s">
        <v>8333</v>
      </c>
      <c r="R1089" t="s">
        <v>8334</v>
      </c>
      <c r="S1089" s="11">
        <f t="shared" si="66"/>
        <v>41775.713969907411</v>
      </c>
      <c r="T1089" s="12">
        <f t="shared" si="67"/>
        <v>41805.713969907411</v>
      </c>
    </row>
    <row r="1090" spans="1:20" ht="75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2">
        <f t="shared" si="67"/>
        <v>41753.799386574072</v>
      </c>
    </row>
    <row r="1091" spans="1:20" ht="6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68">(E1091/D1091)*100</f>
        <v>7.8266666666666662</v>
      </c>
      <c r="P1091">
        <f t="shared" ref="P1091:P1154" si="69">IFERROR(E1091/L1091,0)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105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2">
        <f t="shared" si="71"/>
        <v>42153.185798611114</v>
      </c>
    </row>
    <row r="1093" spans="1:20" ht="9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2">
        <f t="shared" si="71"/>
        <v>42470.778611111105</v>
      </c>
    </row>
    <row r="1094" spans="1:20" ht="12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2">
        <f t="shared" si="71"/>
        <v>41280.025902777779</v>
      </c>
    </row>
    <row r="1095" spans="1:20" ht="10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2">
        <f t="shared" si="71"/>
        <v>42411.973807870367</v>
      </c>
    </row>
    <row r="1096" spans="1:20" ht="105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2">
        <f t="shared" si="71"/>
        <v>40825.713344907403</v>
      </c>
    </row>
    <row r="1097" spans="1:20" ht="9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2">
        <f t="shared" si="71"/>
        <v>41516.537268518521</v>
      </c>
    </row>
    <row r="1098" spans="1:20" ht="90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2">
        <f t="shared" si="71"/>
        <v>41916.145833333336</v>
      </c>
    </row>
    <row r="1099" spans="1:20" ht="90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2">
        <f t="shared" si="71"/>
        <v>41700.792557870373</v>
      </c>
    </row>
    <row r="1100" spans="1:20" ht="6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2">
        <f t="shared" si="71"/>
        <v>41742.762673611112</v>
      </c>
    </row>
    <row r="1101" spans="1:20" ht="105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2">
        <f t="shared" si="71"/>
        <v>42137.836435185185</v>
      </c>
    </row>
    <row r="1102" spans="1:20" ht="90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2">
        <f t="shared" si="71"/>
        <v>42414.110775462963</v>
      </c>
    </row>
    <row r="1103" spans="1:20" ht="75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2">
        <f t="shared" si="71"/>
        <v>42565.758333333331</v>
      </c>
    </row>
    <row r="1104" spans="1:20" ht="105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2">
        <f t="shared" si="71"/>
        <v>41617.249305555553</v>
      </c>
    </row>
    <row r="1105" spans="1:20" ht="10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2">
        <f t="shared" si="71"/>
        <v>42539.22210648148</v>
      </c>
    </row>
    <row r="1106" spans="1:20" ht="90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2">
        <f t="shared" si="71"/>
        <v>41801.40996527778</v>
      </c>
    </row>
    <row r="1107" spans="1:20" ht="105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2">
        <f t="shared" si="71"/>
        <v>41722.0940625</v>
      </c>
    </row>
    <row r="1108" spans="1:20" ht="90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2">
        <f t="shared" si="71"/>
        <v>41003.698784722219</v>
      </c>
    </row>
    <row r="1109" spans="1:20" ht="105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68"/>
        <v>0</v>
      </c>
      <c r="P1109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2">
        <f t="shared" si="71"/>
        <v>41843.861388888887</v>
      </c>
    </row>
    <row r="1110" spans="1:20" ht="105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2">
        <f t="shared" si="71"/>
        <v>41012.595312500001</v>
      </c>
    </row>
    <row r="1111" spans="1:20" ht="105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2">
        <f t="shared" si="71"/>
        <v>42692.793865740736</v>
      </c>
    </row>
    <row r="1112" spans="1:20" ht="105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2">
        <f t="shared" si="71"/>
        <v>41250.933124999996</v>
      </c>
    </row>
    <row r="1113" spans="1:20" ht="90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2">
        <f t="shared" si="71"/>
        <v>42377.203587962969</v>
      </c>
    </row>
    <row r="1114" spans="1:20" ht="90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2">
        <f t="shared" si="71"/>
        <v>42023.354166666672</v>
      </c>
    </row>
    <row r="1115" spans="1:20" ht="105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2">
        <f t="shared" si="71"/>
        <v>41865.977083333331</v>
      </c>
    </row>
    <row r="1116" spans="1:20" ht="105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2">
        <f t="shared" si="71"/>
        <v>41556.345914351856</v>
      </c>
    </row>
    <row r="1117" spans="1:20" ht="120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2">
        <f t="shared" si="71"/>
        <v>42459.653877314813</v>
      </c>
    </row>
    <row r="1118" spans="1:20" ht="75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2">
        <f t="shared" si="71"/>
        <v>41069.847314814811</v>
      </c>
    </row>
    <row r="1119" spans="1:20" ht="90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2">
        <f t="shared" si="71"/>
        <v>42363.598530092597</v>
      </c>
    </row>
    <row r="1120" spans="1:20" ht="105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2">
        <f t="shared" si="71"/>
        <v>41734.124756944446</v>
      </c>
    </row>
    <row r="1121" spans="1:20" ht="105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2">
        <f t="shared" si="71"/>
        <v>41735.792407407411</v>
      </c>
    </row>
    <row r="1122" spans="1:20" ht="75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68"/>
        <v>0</v>
      </c>
      <c r="P1122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2">
        <f t="shared" si="71"/>
        <v>40844.872685185182</v>
      </c>
    </row>
    <row r="1123" spans="1:20" ht="90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2">
        <f t="shared" si="71"/>
        <v>42442.892546296294</v>
      </c>
    </row>
    <row r="1124" spans="1:20" ht="105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2">
        <f t="shared" si="71"/>
        <v>41424.703993055555</v>
      </c>
    </row>
    <row r="1125" spans="1:20" ht="105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2">
        <f t="shared" si="71"/>
        <v>41748.5237037037</v>
      </c>
    </row>
    <row r="1126" spans="1:20" ht="105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2">
        <f t="shared" si="71"/>
        <v>42124.667256944449</v>
      </c>
    </row>
    <row r="1127" spans="1:20" ht="105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68"/>
        <v>0</v>
      </c>
      <c r="P1127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2">
        <f t="shared" si="71"/>
        <v>42272.624189814815</v>
      </c>
    </row>
    <row r="1128" spans="1:20" ht="7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2">
        <f t="shared" si="71"/>
        <v>42565.327476851846</v>
      </c>
    </row>
    <row r="1129" spans="1:20" ht="12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2">
        <f t="shared" si="71"/>
        <v>41858.649502314816</v>
      </c>
    </row>
    <row r="1131" spans="1:20" ht="90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2">
        <f t="shared" si="71"/>
        <v>42526.264965277776</v>
      </c>
    </row>
    <row r="1132" spans="1:20" ht="105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2">
        <f t="shared" si="71"/>
        <v>41969.038194444445</v>
      </c>
    </row>
    <row r="1133" spans="1:20" ht="105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68"/>
        <v>0</v>
      </c>
      <c r="P1133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2">
        <f t="shared" si="71"/>
        <v>42362.908194444448</v>
      </c>
    </row>
    <row r="1134" spans="1:20" ht="90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2">
        <f t="shared" si="71"/>
        <v>42736.115405092598</v>
      </c>
    </row>
    <row r="1135" spans="1:20" ht="105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2">
        <f t="shared" si="71"/>
        <v>41851.407187500001</v>
      </c>
    </row>
    <row r="1136" spans="1:20" ht="7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2">
        <f t="shared" si="71"/>
        <v>41972.189583333333</v>
      </c>
    </row>
    <row r="1137" spans="1:20" ht="9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2">
        <f t="shared" si="71"/>
        <v>42588.989513888882</v>
      </c>
    </row>
    <row r="1138" spans="1:20" ht="90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2">
        <f t="shared" si="71"/>
        <v>42357.671631944439</v>
      </c>
    </row>
    <row r="1139" spans="1:20" ht="105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2">
        <f t="shared" si="71"/>
        <v>42483.819687499999</v>
      </c>
    </row>
    <row r="1140" spans="1:20" ht="105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2">
        <f t="shared" si="71"/>
        <v>42756.9066087963</v>
      </c>
    </row>
    <row r="1141" spans="1:20" ht="105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2">
        <f t="shared" si="71"/>
        <v>42005.347523148142</v>
      </c>
    </row>
    <row r="1142" spans="1:20" ht="90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68"/>
        <v>0</v>
      </c>
      <c r="P1142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2">
        <f t="shared" si="71"/>
        <v>42222.462048611109</v>
      </c>
    </row>
    <row r="1143" spans="1:20" ht="30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68"/>
        <v>0</v>
      </c>
      <c r="P1143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2">
        <f t="shared" si="71"/>
        <v>42194.699652777781</v>
      </c>
    </row>
    <row r="1144" spans="1:20" ht="10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11">
        <f t="shared" si="70"/>
        <v>42022.006099537044</v>
      </c>
      <c r="T1144" s="12">
        <f t="shared" si="71"/>
        <v>42052.006099537044</v>
      </c>
    </row>
    <row r="1145" spans="1:20" ht="105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2">
        <f t="shared" si="71"/>
        <v>42355.19358796296</v>
      </c>
    </row>
    <row r="1146" spans="1:20" ht="7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68"/>
        <v>0</v>
      </c>
      <c r="P1146">
        <f t="shared" si="69"/>
        <v>0</v>
      </c>
      <c r="Q1146" t="s">
        <v>8336</v>
      </c>
      <c r="R1146" t="s">
        <v>8337</v>
      </c>
      <c r="S1146" s="11">
        <f t="shared" si="70"/>
        <v>42093.181944444441</v>
      </c>
      <c r="T1146" s="12">
        <f t="shared" si="71"/>
        <v>42123.181944444441</v>
      </c>
    </row>
    <row r="1147" spans="1:20" ht="7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2">
        <f t="shared" si="71"/>
        <v>41914.747592592597</v>
      </c>
    </row>
    <row r="1148" spans="1:20" ht="7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2">
        <f t="shared" si="71"/>
        <v>41761.9533912037</v>
      </c>
    </row>
    <row r="1149" spans="1:20" ht="105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68"/>
        <v>0</v>
      </c>
      <c r="P1149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2">
        <f t="shared" si="71"/>
        <v>41931.972025462965</v>
      </c>
    </row>
    <row r="1150" spans="1:20" ht="6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2">
        <f t="shared" si="71"/>
        <v>42705.212743055556</v>
      </c>
    </row>
    <row r="1151" spans="1:20" ht="45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2">
        <f t="shared" si="71"/>
        <v>42537.71025462963</v>
      </c>
    </row>
    <row r="1152" spans="1:20" ht="6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2">
        <f t="shared" si="71"/>
        <v>42377.954571759255</v>
      </c>
    </row>
    <row r="1153" spans="1:20" ht="120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68"/>
        <v>0</v>
      </c>
      <c r="P1153">
        <f t="shared" si="69"/>
        <v>0</v>
      </c>
      <c r="Q1153" t="s">
        <v>8336</v>
      </c>
      <c r="R1153" t="s">
        <v>8337</v>
      </c>
      <c r="S1153" s="11">
        <f t="shared" si="70"/>
        <v>42224.102581018517</v>
      </c>
      <c r="T1153" s="12">
        <f t="shared" si="71"/>
        <v>42254.102581018517</v>
      </c>
    </row>
    <row r="1154" spans="1:20" ht="30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2">
        <f t="shared" si="71"/>
        <v>42139.709629629629</v>
      </c>
    </row>
    <row r="1155" spans="1:20" ht="6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72">(E1155/D1155)*100</f>
        <v>0.625</v>
      </c>
      <c r="P1155">
        <f t="shared" ref="P1155:P1218" si="73">IFERROR(E1155/L1155,0)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90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2">
        <f t="shared" si="75"/>
        <v>42253.108865740738</v>
      </c>
    </row>
    <row r="1157" spans="1:20" ht="105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2">
        <f t="shared" si="75"/>
        <v>41865.763981481483</v>
      </c>
    </row>
    <row r="1158" spans="1:20" ht="90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2">
        <f t="shared" si="75"/>
        <v>42059.07131944444</v>
      </c>
    </row>
    <row r="1159" spans="1:20" ht="105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2">
        <f t="shared" si="75"/>
        <v>41978.669907407413</v>
      </c>
    </row>
    <row r="1160" spans="1:20" ht="90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2">
        <f t="shared" si="75"/>
        <v>41982.09175925926</v>
      </c>
    </row>
    <row r="1161" spans="1:20" ht="90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2">
        <f t="shared" si="75"/>
        <v>42185.65625</v>
      </c>
    </row>
    <row r="1162" spans="1:20" ht="90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2">
        <f t="shared" si="75"/>
        <v>42091.113263888896</v>
      </c>
    </row>
    <row r="1163" spans="1:20" ht="105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2">
        <f t="shared" si="75"/>
        <v>42143.629502314812</v>
      </c>
    </row>
    <row r="1164" spans="1:20" ht="105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2">
        <f t="shared" si="75"/>
        <v>41907.683611111112</v>
      </c>
    </row>
    <row r="1165" spans="1:20" ht="105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2">
        <f t="shared" si="75"/>
        <v>41860.723611111112</v>
      </c>
    </row>
    <row r="1166" spans="1:20" ht="105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2">
        <f t="shared" si="75"/>
        <v>42539.724328703705</v>
      </c>
    </row>
    <row r="1167" spans="1:20" ht="90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2">
        <f t="shared" si="75"/>
        <v>41826.214467592588</v>
      </c>
    </row>
    <row r="1168" spans="1:20" ht="105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2">
        <f t="shared" si="75"/>
        <v>42181.166666666672</v>
      </c>
    </row>
    <row r="1169" spans="1:20" ht="7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2">
        <f t="shared" si="75"/>
        <v>41894.734895833331</v>
      </c>
    </row>
    <row r="1170" spans="1:20" ht="90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2">
        <f t="shared" si="75"/>
        <v>42635.053993055553</v>
      </c>
    </row>
    <row r="1171" spans="1:20" ht="10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2">
        <f t="shared" si="75"/>
        <v>42057.353738425925</v>
      </c>
    </row>
    <row r="1172" spans="1:20" ht="90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2">
        <f t="shared" si="75"/>
        <v>42154.893182870372</v>
      </c>
    </row>
    <row r="1173" spans="1:20" ht="7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2">
        <f t="shared" si="75"/>
        <v>41956.846377314811</v>
      </c>
    </row>
    <row r="1174" spans="1:20" ht="45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11">
        <f t="shared" si="74"/>
        <v>41841.682314814818</v>
      </c>
      <c r="T1174" s="12">
        <f t="shared" si="75"/>
        <v>41871.682314814818</v>
      </c>
    </row>
    <row r="1175" spans="1:20" ht="105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2">
        <f t="shared" si="75"/>
        <v>42219.185844907406</v>
      </c>
    </row>
    <row r="1176" spans="1:20" ht="7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2">
        <f t="shared" si="75"/>
        <v>42498.84174768519</v>
      </c>
    </row>
    <row r="1177" spans="1:20" ht="90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2">
        <f t="shared" si="75"/>
        <v>42200.728460648148</v>
      </c>
    </row>
    <row r="1178" spans="1:20" ht="9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2">
        <f t="shared" si="75"/>
        <v>42800.541666666672</v>
      </c>
    </row>
    <row r="1179" spans="1:20" ht="90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2"/>
        <v>0</v>
      </c>
      <c r="P1179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2">
        <f t="shared" si="75"/>
        <v>41927.660833333335</v>
      </c>
    </row>
    <row r="1180" spans="1:20" ht="105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2">
        <f t="shared" si="75"/>
        <v>41867.905694444446</v>
      </c>
    </row>
    <row r="1181" spans="1:20" ht="10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2">
        <f t="shared" si="75"/>
        <v>42305.720219907409</v>
      </c>
    </row>
    <row r="1182" spans="1:20" ht="75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2">
        <f t="shared" si="75"/>
        <v>41818.806875000002</v>
      </c>
    </row>
    <row r="1183" spans="1:20" ht="45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2">
        <f t="shared" si="75"/>
        <v>42064.339363425926</v>
      </c>
    </row>
    <row r="1184" spans="1:20" ht="105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2">
        <f t="shared" si="75"/>
        <v>42747.695833333331</v>
      </c>
    </row>
    <row r="1185" spans="1:20" ht="90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2">
        <f t="shared" si="75"/>
        <v>42676.165972222225</v>
      </c>
    </row>
    <row r="1186" spans="1:20" ht="105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2">
        <f t="shared" si="75"/>
        <v>42772.599664351852</v>
      </c>
    </row>
    <row r="1187" spans="1:20" ht="120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2">
        <f t="shared" si="75"/>
        <v>42163.166666666672</v>
      </c>
    </row>
    <row r="1188" spans="1:20" ht="90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2">
        <f t="shared" si="75"/>
        <v>42156.945833333331</v>
      </c>
    </row>
    <row r="1189" spans="1:20" ht="105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2">
        <f t="shared" si="75"/>
        <v>42141.75</v>
      </c>
    </row>
    <row r="1190" spans="1:20" ht="90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2">
        <f t="shared" si="75"/>
        <v>42732.700694444444</v>
      </c>
    </row>
    <row r="1191" spans="1:20" ht="105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2">
        <f t="shared" si="75"/>
        <v>42550.979108796295</v>
      </c>
    </row>
    <row r="1192" spans="1:20" ht="75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2">
        <f t="shared" si="75"/>
        <v>41882.665798611109</v>
      </c>
    </row>
    <row r="1193" spans="1:20" ht="105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2">
        <f t="shared" si="75"/>
        <v>42449.562037037031</v>
      </c>
    </row>
    <row r="1194" spans="1:20" ht="75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2">
        <f t="shared" si="75"/>
        <v>42777.506689814814</v>
      </c>
    </row>
    <row r="1195" spans="1:20" ht="120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2">
        <f t="shared" si="75"/>
        <v>42469.734409722223</v>
      </c>
    </row>
    <row r="1196" spans="1:20" ht="105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2">
        <f t="shared" si="75"/>
        <v>42102.488182870366</v>
      </c>
    </row>
    <row r="1197" spans="1:20" ht="12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2">
        <f t="shared" si="75"/>
        <v>42358.375</v>
      </c>
    </row>
    <row r="1198" spans="1:20" ht="60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2">
        <f t="shared" si="75"/>
        <v>42356.818738425922</v>
      </c>
    </row>
    <row r="1199" spans="1:20" ht="105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2">
        <f t="shared" si="75"/>
        <v>42534.249305555553</v>
      </c>
    </row>
    <row r="1200" spans="1:20" ht="105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2">
        <f t="shared" si="75"/>
        <v>42369.125</v>
      </c>
    </row>
    <row r="1201" spans="1:20" ht="105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2">
        <f t="shared" si="75"/>
        <v>42193.770833333328</v>
      </c>
    </row>
    <row r="1202" spans="1:20" ht="105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2">
        <f t="shared" si="75"/>
        <v>42110.477500000001</v>
      </c>
    </row>
    <row r="1203" spans="1:20" ht="105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2">
        <f t="shared" si="75"/>
        <v>42566.60701388889</v>
      </c>
    </row>
    <row r="1204" spans="1:20" ht="105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2">
        <f t="shared" si="75"/>
        <v>42182.288819444439</v>
      </c>
    </row>
    <row r="1205" spans="1:20" ht="90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2">
        <f t="shared" si="75"/>
        <v>42155.614895833336</v>
      </c>
    </row>
    <row r="1206" spans="1:20" ht="105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2">
        <f t="shared" si="75"/>
        <v>42342.208333333328</v>
      </c>
    </row>
    <row r="1207" spans="1:20" ht="105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2">
        <f t="shared" si="75"/>
        <v>42168.506377314814</v>
      </c>
    </row>
    <row r="1208" spans="1:20" ht="105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2">
        <f t="shared" si="75"/>
        <v>42805.561805555553</v>
      </c>
    </row>
    <row r="1209" spans="1:20" ht="45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2">
        <f t="shared" si="75"/>
        <v>42460.416666666672</v>
      </c>
    </row>
    <row r="1210" spans="1:20" ht="105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2">
        <f t="shared" si="75"/>
        <v>42453.667407407411</v>
      </c>
    </row>
    <row r="1211" spans="1:20" ht="90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2">
        <f t="shared" si="75"/>
        <v>42791.846122685187</v>
      </c>
    </row>
    <row r="1212" spans="1:20" ht="45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2">
        <f t="shared" si="75"/>
        <v>42155.875</v>
      </c>
    </row>
    <row r="1213" spans="1:20" ht="105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2">
        <f t="shared" si="75"/>
        <v>42530.866446759261</v>
      </c>
    </row>
    <row r="1214" spans="1:20" ht="105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2">
        <f t="shared" si="75"/>
        <v>42335.041666666672</v>
      </c>
    </row>
    <row r="1215" spans="1:20" ht="105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2">
        <f t="shared" si="75"/>
        <v>42766.755787037036</v>
      </c>
    </row>
    <row r="1216" spans="1:20" ht="105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2">
        <f t="shared" si="75"/>
        <v>42164.840335648143</v>
      </c>
    </row>
    <row r="1217" spans="1:20" ht="105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2">
        <f t="shared" si="75"/>
        <v>41789.923101851848</v>
      </c>
    </row>
    <row r="1218" spans="1:20" ht="45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2">
        <f t="shared" si="75"/>
        <v>42279.960416666669</v>
      </c>
    </row>
    <row r="1219" spans="1:20" ht="105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76">(E1219/D1219)*100</f>
        <v>102.60000000000001</v>
      </c>
      <c r="P1219">
        <f t="shared" ref="P1219:P1282" si="77">IFERROR(E1219/L1219,0)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105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2">
        <f t="shared" si="79"/>
        <v>42309.125</v>
      </c>
    </row>
    <row r="1221" spans="1:20" ht="75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2">
        <f t="shared" si="79"/>
        <v>42663.461956018517</v>
      </c>
    </row>
    <row r="1222" spans="1:20" ht="90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2">
        <f t="shared" si="79"/>
        <v>42241.628611111111</v>
      </c>
    </row>
    <row r="1223" spans="1:20" ht="105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2">
        <f t="shared" si="79"/>
        <v>42708</v>
      </c>
    </row>
    <row r="1224" spans="1:20" ht="60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2">
        <f t="shared" si="79"/>
        <v>42461.166666666672</v>
      </c>
    </row>
    <row r="1225" spans="1:20" ht="75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2">
        <f t="shared" si="79"/>
        <v>42684.218854166669</v>
      </c>
    </row>
    <row r="1226" spans="1:20" ht="75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2">
        <f t="shared" si="79"/>
        <v>41796.549791666665</v>
      </c>
    </row>
    <row r="1227" spans="1:20" ht="90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2">
        <f t="shared" si="79"/>
        <v>41569.905995370369</v>
      </c>
    </row>
    <row r="1228" spans="1:20" ht="90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2">
        <f t="shared" si="79"/>
        <v>41750.041666666664</v>
      </c>
    </row>
    <row r="1229" spans="1:20" ht="105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2">
        <f t="shared" si="79"/>
        <v>41858.291666666664</v>
      </c>
    </row>
    <row r="1230" spans="1:20" ht="75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2">
        <f t="shared" si="79"/>
        <v>40814.729259259257</v>
      </c>
    </row>
    <row r="1231" spans="1:20" ht="105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2">
        <f t="shared" si="79"/>
        <v>41015.666666666664</v>
      </c>
    </row>
    <row r="1232" spans="1:20" ht="90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2">
        <f t="shared" si="79"/>
        <v>40598.972569444442</v>
      </c>
    </row>
    <row r="1233" spans="1:20" ht="10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6"/>
        <v>0</v>
      </c>
      <c r="P1233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2">
        <f t="shared" si="79"/>
        <v>42244.041666666672</v>
      </c>
    </row>
    <row r="1234" spans="1:20" ht="90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2">
        <f t="shared" si="79"/>
        <v>41553.848032407412</v>
      </c>
    </row>
    <row r="1235" spans="1:20" ht="105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2">
        <f t="shared" si="79"/>
        <v>40960.948773148149</v>
      </c>
    </row>
    <row r="1236" spans="1:20" ht="105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6"/>
        <v>0</v>
      </c>
      <c r="P1236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2">
        <f t="shared" si="79"/>
        <v>42037.788680555561</v>
      </c>
    </row>
    <row r="1237" spans="1:20" ht="105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2">
        <f t="shared" si="79"/>
        <v>41623.135405092595</v>
      </c>
    </row>
    <row r="1238" spans="1:20" ht="45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6"/>
        <v>0</v>
      </c>
      <c r="P1238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2">
        <f t="shared" si="79"/>
        <v>41118.666666666664</v>
      </c>
    </row>
    <row r="1239" spans="1:20" ht="105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6"/>
        <v>0</v>
      </c>
      <c r="P1239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2">
        <f t="shared" si="79"/>
        <v>41145.283159722225</v>
      </c>
    </row>
    <row r="1240" spans="1:20" ht="105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2">
        <f t="shared" si="79"/>
        <v>40761.61037037037</v>
      </c>
    </row>
    <row r="1241" spans="1:20" ht="6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6"/>
        <v>0</v>
      </c>
      <c r="P1241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2">
        <f t="shared" si="79"/>
        <v>40913.962581018517</v>
      </c>
    </row>
    <row r="1242" spans="1:20" ht="75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2">
        <f t="shared" si="79"/>
        <v>41467.910416666666</v>
      </c>
    </row>
    <row r="1243" spans="1:20" ht="105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2">
        <f t="shared" si="79"/>
        <v>41946.249305555553</v>
      </c>
    </row>
    <row r="1244" spans="1:20" ht="105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2">
        <f t="shared" si="79"/>
        <v>40797.554166666669</v>
      </c>
    </row>
    <row r="1245" spans="1:20" ht="7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2">
        <f t="shared" si="79"/>
        <v>40732.875</v>
      </c>
    </row>
    <row r="1246" spans="1:20" ht="75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2">
        <f t="shared" si="79"/>
        <v>41386.875</v>
      </c>
    </row>
    <row r="1247" spans="1:20" ht="90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2">
        <f t="shared" si="79"/>
        <v>41804.599930555552</v>
      </c>
    </row>
    <row r="1248" spans="1:20" ht="90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2">
        <f t="shared" si="79"/>
        <v>40883.085057870368</v>
      </c>
    </row>
    <row r="1249" spans="1:20" ht="60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2">
        <f t="shared" si="79"/>
        <v>41400.292303240742</v>
      </c>
    </row>
    <row r="1250" spans="1:20" ht="75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2">
        <f t="shared" si="79"/>
        <v>41803.290972222225</v>
      </c>
    </row>
    <row r="1251" spans="1:20" ht="75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2">
        <f t="shared" si="79"/>
        <v>41097.74086805556</v>
      </c>
    </row>
    <row r="1252" spans="1:20" ht="105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2">
        <f t="shared" si="79"/>
        <v>41888.64271990741</v>
      </c>
    </row>
    <row r="1253" spans="1:20" ht="60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2">
        <f t="shared" si="79"/>
        <v>40811.814432870371</v>
      </c>
    </row>
    <row r="1254" spans="1:20" ht="90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2">
        <f t="shared" si="79"/>
        <v>41571.988067129627</v>
      </c>
    </row>
    <row r="1255" spans="1:20" ht="105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2">
        <f t="shared" si="79"/>
        <v>41885.783645833333</v>
      </c>
    </row>
    <row r="1256" spans="1:20" ht="105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2">
        <f t="shared" si="79"/>
        <v>40544.207638888889</v>
      </c>
    </row>
    <row r="1257" spans="1:20" ht="75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2">
        <f t="shared" si="79"/>
        <v>41609.887175925927</v>
      </c>
    </row>
    <row r="1258" spans="1:20" ht="120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2">
        <f t="shared" si="79"/>
        <v>40951.919340277782</v>
      </c>
    </row>
    <row r="1259" spans="1:20" ht="105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2">
        <f t="shared" si="79"/>
        <v>40636.043865740743</v>
      </c>
    </row>
    <row r="1260" spans="1:20" ht="90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2">
        <f t="shared" si="79"/>
        <v>41517.611250000002</v>
      </c>
    </row>
    <row r="1261" spans="1:20" ht="75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2">
        <f t="shared" si="79"/>
        <v>41799.165972222225</v>
      </c>
    </row>
    <row r="1262" spans="1:20" ht="90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2">
        <f t="shared" si="79"/>
        <v>41696.842824074076</v>
      </c>
    </row>
    <row r="1263" spans="1:20" ht="75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2">
        <f t="shared" si="79"/>
        <v>41668.342905092592</v>
      </c>
    </row>
    <row r="1264" spans="1:20" ht="90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2">
        <f t="shared" si="79"/>
        <v>41686.762638888889</v>
      </c>
    </row>
    <row r="1265" spans="1:20" ht="60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2">
        <f t="shared" si="79"/>
        <v>41727.041666666664</v>
      </c>
    </row>
    <row r="1266" spans="1:20" ht="105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2">
        <f t="shared" si="79"/>
        <v>41576.662997685184</v>
      </c>
    </row>
    <row r="1267" spans="1:20" ht="120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2">
        <f t="shared" si="79"/>
        <v>40512.655266203699</v>
      </c>
    </row>
    <row r="1268" spans="1:20" ht="75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2">
        <f t="shared" si="79"/>
        <v>41650.87667824074</v>
      </c>
    </row>
    <row r="1269" spans="1:20" ht="105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2">
        <f t="shared" si="79"/>
        <v>41479.585162037038</v>
      </c>
    </row>
    <row r="1270" spans="1:20" ht="75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2">
        <f t="shared" si="79"/>
        <v>41537.845451388886</v>
      </c>
    </row>
    <row r="1271" spans="1:20" ht="105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2">
        <f t="shared" si="79"/>
        <v>42476</v>
      </c>
    </row>
    <row r="1272" spans="1:20" ht="75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2">
        <f t="shared" si="79"/>
        <v>40993.815300925926</v>
      </c>
    </row>
    <row r="1273" spans="1:20" ht="105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2">
        <f t="shared" si="79"/>
        <v>41591.725219907406</v>
      </c>
    </row>
    <row r="1274" spans="1:20" ht="105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2">
        <f t="shared" si="79"/>
        <v>40344.166666666664</v>
      </c>
    </row>
    <row r="1275" spans="1:20" ht="75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2">
        <f t="shared" si="79"/>
        <v>41882.730219907404</v>
      </c>
    </row>
    <row r="1276" spans="1:20" ht="90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2">
        <f t="shared" si="79"/>
        <v>41151.690104166664</v>
      </c>
    </row>
    <row r="1277" spans="1:20" ht="90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2">
        <f t="shared" si="79"/>
        <v>41493.867905092593</v>
      </c>
    </row>
    <row r="1278" spans="1:20" ht="60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2">
        <f t="shared" si="79"/>
        <v>40057.166666666664</v>
      </c>
    </row>
    <row r="1279" spans="1:20" ht="105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2">
        <f t="shared" si="79"/>
        <v>41156.561886574076</v>
      </c>
    </row>
    <row r="1280" spans="1:20" ht="90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2">
        <f t="shared" si="79"/>
        <v>41815.083333333336</v>
      </c>
    </row>
    <row r="1281" spans="1:20" ht="90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2">
        <f t="shared" si="79"/>
        <v>41722.057523148149</v>
      </c>
    </row>
    <row r="1282" spans="1:20" ht="90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2">
        <f t="shared" si="79"/>
        <v>40603.757569444446</v>
      </c>
    </row>
    <row r="1283" spans="1:20" ht="105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80">(E1283/D1283)*100</f>
        <v>110.71428571428572</v>
      </c>
      <c r="P1283">
        <f t="shared" ref="P1283:P1346" si="81">IFERROR(E1283/L1283,0)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105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2">
        <f t="shared" si="83"/>
        <v>41617.207638888889</v>
      </c>
    </row>
    <row r="1285" spans="1:20" ht="75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2">
        <f t="shared" si="83"/>
        <v>41344.166666666664</v>
      </c>
    </row>
    <row r="1286" spans="1:20" ht="105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2">
        <f t="shared" si="83"/>
        <v>42735.707638888889</v>
      </c>
    </row>
    <row r="1287" spans="1:20" ht="90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2">
        <f t="shared" si="83"/>
        <v>42175.583043981482</v>
      </c>
    </row>
    <row r="1288" spans="1:20" ht="90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2">
        <f t="shared" si="83"/>
        <v>42052.583333333328</v>
      </c>
    </row>
    <row r="1289" spans="1:20" ht="12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2">
        <f t="shared" si="83"/>
        <v>42167.621018518519</v>
      </c>
    </row>
    <row r="1290" spans="1:20" ht="105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2">
        <f t="shared" si="83"/>
        <v>42592.166666666672</v>
      </c>
    </row>
    <row r="1291" spans="1:20" ht="75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2">
        <f t="shared" si="83"/>
        <v>42739.134780092587</v>
      </c>
    </row>
    <row r="1292" spans="1:20" ht="45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2">
        <f t="shared" si="83"/>
        <v>42117.290972222225</v>
      </c>
    </row>
    <row r="1293" spans="1:20" ht="90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2">
        <f t="shared" si="83"/>
        <v>42101.291666666672</v>
      </c>
    </row>
    <row r="1294" spans="1:20" ht="120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2">
        <f t="shared" si="83"/>
        <v>42283.957638888889</v>
      </c>
    </row>
    <row r="1295" spans="1:20" ht="105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2">
        <f t="shared" si="83"/>
        <v>42322.742719907401</v>
      </c>
    </row>
    <row r="1296" spans="1:20" ht="105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2">
        <f t="shared" si="83"/>
        <v>42296.458333333328</v>
      </c>
    </row>
    <row r="1297" spans="1:20" ht="105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2">
        <f t="shared" si="83"/>
        <v>42214.708333333328</v>
      </c>
    </row>
    <row r="1298" spans="1:20" ht="120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2">
        <f t="shared" si="83"/>
        <v>42443.008946759262</v>
      </c>
    </row>
    <row r="1299" spans="1:20" ht="105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2">
        <f t="shared" si="83"/>
        <v>42491.747199074074</v>
      </c>
    </row>
    <row r="1300" spans="1:20" ht="105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2">
        <f t="shared" si="83"/>
        <v>42488.680925925932</v>
      </c>
    </row>
    <row r="1301" spans="1:20" ht="90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2">
        <f t="shared" si="83"/>
        <v>42199.814340277779</v>
      </c>
    </row>
    <row r="1302" spans="1:20" ht="105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2">
        <f t="shared" si="83"/>
        <v>42522.789583333331</v>
      </c>
    </row>
    <row r="1303" spans="1:20" ht="105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2">
        <f t="shared" si="83"/>
        <v>42206.125</v>
      </c>
    </row>
    <row r="1304" spans="1:20" ht="75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2">
        <f t="shared" si="83"/>
        <v>42705.099664351852</v>
      </c>
    </row>
    <row r="1305" spans="1:20" ht="45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2">
        <f t="shared" si="83"/>
        <v>42582.458333333328</v>
      </c>
    </row>
    <row r="1306" spans="1:20" ht="90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2">
        <f t="shared" si="83"/>
        <v>42807.152835648143</v>
      </c>
    </row>
    <row r="1307" spans="1:20" ht="90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2">
        <f t="shared" si="83"/>
        <v>42572.729166666672</v>
      </c>
    </row>
    <row r="1308" spans="1:20" ht="135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2">
        <f t="shared" si="83"/>
        <v>41977.457569444443</v>
      </c>
    </row>
    <row r="1309" spans="1:20" ht="60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2">
        <f t="shared" si="83"/>
        <v>42417.503229166665</v>
      </c>
    </row>
    <row r="1310" spans="1:20" ht="6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2">
        <f t="shared" si="83"/>
        <v>42651.613564814819</v>
      </c>
    </row>
    <row r="1311" spans="1:20" ht="7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2">
        <f t="shared" si="83"/>
        <v>42292.882731481484</v>
      </c>
    </row>
    <row r="1312" spans="1:20" ht="75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2">
        <f t="shared" si="83"/>
        <v>42601.667245370365</v>
      </c>
    </row>
    <row r="1313" spans="1:20" ht="120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2">
        <f t="shared" si="83"/>
        <v>42704.843969907408</v>
      </c>
    </row>
    <row r="1314" spans="1:20" ht="90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2">
        <f t="shared" si="83"/>
        <v>42112.702800925923</v>
      </c>
    </row>
    <row r="1315" spans="1:20" ht="105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2">
        <f t="shared" si="83"/>
        <v>42432.709652777776</v>
      </c>
    </row>
    <row r="1316" spans="1:20" ht="105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2">
        <f t="shared" si="83"/>
        <v>42664.669675925921</v>
      </c>
    </row>
    <row r="1317" spans="1:20" ht="60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2">
        <f t="shared" si="83"/>
        <v>42314.041666666672</v>
      </c>
    </row>
    <row r="1318" spans="1:20" ht="90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2">
        <f t="shared" si="83"/>
        <v>42428.961909722217</v>
      </c>
    </row>
    <row r="1319" spans="1:20" ht="105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2">
        <f t="shared" si="83"/>
        <v>42572.583333333328</v>
      </c>
    </row>
    <row r="1320" spans="1:20" ht="7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2">
        <f t="shared" si="83"/>
        <v>42015.043657407412</v>
      </c>
    </row>
    <row r="1321" spans="1:20" ht="90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2">
        <f t="shared" si="83"/>
        <v>41831.666666666664</v>
      </c>
    </row>
    <row r="1322" spans="1:20" ht="105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2">
        <f t="shared" si="83"/>
        <v>42734.958333333328</v>
      </c>
    </row>
    <row r="1323" spans="1:20" ht="105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2">
        <f t="shared" si="83"/>
        <v>42727.74927083333</v>
      </c>
    </row>
    <row r="1324" spans="1:20" ht="105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2">
        <f t="shared" si="83"/>
        <v>42145.656539351854</v>
      </c>
    </row>
    <row r="1325" spans="1:20" ht="90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2">
        <f t="shared" si="83"/>
        <v>42486.288194444445</v>
      </c>
    </row>
    <row r="1326" spans="1:20" ht="90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2">
        <f t="shared" si="83"/>
        <v>42656.633703703701</v>
      </c>
    </row>
    <row r="1327" spans="1:20" ht="90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2">
        <f t="shared" si="83"/>
        <v>42734.086053240739</v>
      </c>
    </row>
    <row r="1328" spans="1:20" ht="105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2">
        <f t="shared" si="83"/>
        <v>42019.791990740734</v>
      </c>
    </row>
    <row r="1329" spans="1:20" ht="120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2">
        <f t="shared" si="83"/>
        <v>42153.678645833337</v>
      </c>
    </row>
    <row r="1330" spans="1:20" ht="105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2">
        <f t="shared" si="83"/>
        <v>42657.642754629633</v>
      </c>
    </row>
    <row r="1331" spans="1:20" ht="90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2">
        <f t="shared" si="83"/>
        <v>41975.263252314813</v>
      </c>
    </row>
    <row r="1332" spans="1:20" ht="90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2">
        <f t="shared" si="83"/>
        <v>42553.166666666672</v>
      </c>
    </row>
    <row r="1333" spans="1:20" ht="90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2">
        <f t="shared" si="83"/>
        <v>42599.50409722222</v>
      </c>
    </row>
    <row r="1334" spans="1:20" ht="105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2">
        <f t="shared" si="83"/>
        <v>42762.060277777782</v>
      </c>
    </row>
    <row r="1335" spans="1:20" ht="105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0"/>
        <v>0</v>
      </c>
      <c r="P1335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2">
        <f t="shared" si="83"/>
        <v>41836.106770833336</v>
      </c>
    </row>
    <row r="1336" spans="1:20" ht="75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2">
        <f t="shared" si="83"/>
        <v>42440.774155092593</v>
      </c>
    </row>
    <row r="1337" spans="1:20" ht="105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2">
        <f t="shared" si="83"/>
        <v>42343.936365740738</v>
      </c>
    </row>
    <row r="1338" spans="1:20" ht="105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2">
        <f t="shared" si="83"/>
        <v>41990.863750000004</v>
      </c>
    </row>
    <row r="1339" spans="1:20" ht="10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2">
        <f t="shared" si="83"/>
        <v>42797.577303240745</v>
      </c>
    </row>
    <row r="1340" spans="1:20" ht="105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2">
        <f t="shared" si="83"/>
        <v>42218.803622685184</v>
      </c>
    </row>
    <row r="1341" spans="1:20" ht="45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2">
        <f t="shared" si="83"/>
        <v>41981.688831018517</v>
      </c>
    </row>
    <row r="1342" spans="1:20" ht="7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0"/>
        <v>0</v>
      </c>
      <c r="P1342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2">
        <f t="shared" si="83"/>
        <v>41866.595520833333</v>
      </c>
    </row>
    <row r="1343" spans="1:20" ht="105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2">
        <f t="shared" si="83"/>
        <v>42644.624039351853</v>
      </c>
    </row>
    <row r="1344" spans="1:20" ht="105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2">
        <f t="shared" si="83"/>
        <v>42202.816423611104</v>
      </c>
    </row>
    <row r="1345" spans="1:20" ht="120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2">
        <f t="shared" si="83"/>
        <v>42601.165972222225</v>
      </c>
    </row>
    <row r="1346" spans="1:20" ht="105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2">
        <f t="shared" si="83"/>
        <v>42551.789803240739</v>
      </c>
    </row>
    <row r="1347" spans="1:20" ht="90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84">(E1347/D1347)*100</f>
        <v>125</v>
      </c>
      <c r="P1347">
        <f t="shared" ref="P1347:P1410" si="85">IFERROR(E1347/L1347,0)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90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2">
        <f t="shared" si="87"/>
        <v>41452.075821759259</v>
      </c>
    </row>
    <row r="1349" spans="1:20" ht="105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2">
        <f t="shared" si="87"/>
        <v>42070.638020833328</v>
      </c>
    </row>
    <row r="1350" spans="1:20" ht="105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2">
        <f t="shared" si="87"/>
        <v>41991.506168981476</v>
      </c>
    </row>
    <row r="1351" spans="1:20" ht="120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2">
        <f t="shared" si="87"/>
        <v>42354.290972222225</v>
      </c>
    </row>
    <row r="1352" spans="1:20" ht="105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2">
        <f t="shared" si="87"/>
        <v>42364.013124999998</v>
      </c>
    </row>
    <row r="1353" spans="1:20" ht="60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2">
        <f t="shared" si="87"/>
        <v>42412.74009259259</v>
      </c>
    </row>
    <row r="1354" spans="1:20" ht="105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2">
        <f t="shared" si="87"/>
        <v>42252.165972222225</v>
      </c>
    </row>
    <row r="1355" spans="1:20" ht="75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2">
        <f t="shared" si="87"/>
        <v>41344</v>
      </c>
    </row>
    <row r="1356" spans="1:20" ht="105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2">
        <f t="shared" si="87"/>
        <v>42532.807627314818</v>
      </c>
    </row>
    <row r="1357" spans="1:20" ht="105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2">
        <f t="shared" si="87"/>
        <v>41243.416666666664</v>
      </c>
    </row>
    <row r="1358" spans="1:20" ht="105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2">
        <f t="shared" si="87"/>
        <v>41460.038888888892</v>
      </c>
    </row>
    <row r="1359" spans="1:20" ht="90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2">
        <f t="shared" si="87"/>
        <v>41334.249305555553</v>
      </c>
    </row>
    <row r="1360" spans="1:20" ht="90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2">
        <f t="shared" si="87"/>
        <v>40719.570868055554</v>
      </c>
    </row>
    <row r="1361" spans="1:20" ht="105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2">
        <f t="shared" si="87"/>
        <v>40730.814699074072</v>
      </c>
    </row>
    <row r="1362" spans="1:20" ht="60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2">
        <f t="shared" si="87"/>
        <v>41123.900694444441</v>
      </c>
    </row>
    <row r="1363" spans="1:20" ht="90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2">
        <f t="shared" si="87"/>
        <v>41811.717268518521</v>
      </c>
    </row>
    <row r="1364" spans="1:20" ht="75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2">
        <f t="shared" si="87"/>
        <v>41524.934386574074</v>
      </c>
    </row>
    <row r="1365" spans="1:20" ht="105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2">
        <f t="shared" si="87"/>
        <v>42415.332638888889</v>
      </c>
    </row>
    <row r="1366" spans="1:20" ht="105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2">
        <f t="shared" si="87"/>
        <v>42011.6956712963</v>
      </c>
    </row>
    <row r="1367" spans="1:20" ht="90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2">
        <f t="shared" si="87"/>
        <v>42079.691574074073</v>
      </c>
    </row>
    <row r="1368" spans="1:20" ht="30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2">
        <f t="shared" si="87"/>
        <v>41970.037766203706</v>
      </c>
    </row>
    <row r="1369" spans="1:20" ht="90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2">
        <f t="shared" si="87"/>
        <v>42322.044560185182</v>
      </c>
    </row>
    <row r="1370" spans="1:20" ht="90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2">
        <f t="shared" si="87"/>
        <v>42170.190902777773</v>
      </c>
    </row>
    <row r="1371" spans="1:20" ht="90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2">
        <f t="shared" si="87"/>
        <v>41740.594282407408</v>
      </c>
    </row>
    <row r="1372" spans="1:20" ht="60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2">
        <f t="shared" si="87"/>
        <v>41563.00335648148</v>
      </c>
    </row>
    <row r="1373" spans="1:20" ht="105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2">
        <f t="shared" si="87"/>
        <v>42131.758587962962</v>
      </c>
    </row>
    <row r="1374" spans="1:20" ht="45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2">
        <f t="shared" si="87"/>
        <v>41102.739953703705</v>
      </c>
    </row>
    <row r="1375" spans="1:20" ht="60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2">
        <f t="shared" si="87"/>
        <v>42734.95177083333</v>
      </c>
    </row>
    <row r="1376" spans="1:20" ht="90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2">
        <f t="shared" si="87"/>
        <v>42454.12023148148</v>
      </c>
    </row>
    <row r="1377" spans="1:20" ht="105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2">
        <f t="shared" si="87"/>
        <v>42750.066192129627</v>
      </c>
    </row>
    <row r="1378" spans="1:20" ht="60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2">
        <f t="shared" si="87"/>
        <v>42707.710717592592</v>
      </c>
    </row>
    <row r="1379" spans="1:20" ht="120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2">
        <f t="shared" si="87"/>
        <v>42769.174305555556</v>
      </c>
    </row>
    <row r="1380" spans="1:20" ht="30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2">
        <f t="shared" si="87"/>
        <v>42583.759374999994</v>
      </c>
    </row>
    <row r="1381" spans="1:20" ht="60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2">
        <f t="shared" si="87"/>
        <v>42160.491620370376</v>
      </c>
    </row>
    <row r="1382" spans="1:20" ht="75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2">
        <f t="shared" si="87"/>
        <v>42164.083333333328</v>
      </c>
    </row>
    <row r="1383" spans="1:20" ht="105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2">
        <f t="shared" si="87"/>
        <v>42733.214409722219</v>
      </c>
    </row>
    <row r="1384" spans="1:20" ht="90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2">
        <f t="shared" si="87"/>
        <v>41400.800185185188</v>
      </c>
    </row>
    <row r="1385" spans="1:20" ht="105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2">
        <f t="shared" si="87"/>
        <v>42727.074976851851</v>
      </c>
    </row>
    <row r="1386" spans="1:20" ht="90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2">
        <f t="shared" si="87"/>
        <v>42190.735208333332</v>
      </c>
    </row>
    <row r="1387" spans="1:20" ht="105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2">
        <f t="shared" si="87"/>
        <v>42489.507638888885</v>
      </c>
    </row>
    <row r="1388" spans="1:20" ht="60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2">
        <f t="shared" si="87"/>
        <v>42214.646863425922</v>
      </c>
    </row>
    <row r="1389" spans="1:20" ht="105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2">
        <f t="shared" si="87"/>
        <v>42158.1875</v>
      </c>
    </row>
    <row r="1390" spans="1:20" ht="90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2">
        <f t="shared" si="87"/>
        <v>42660.676388888889</v>
      </c>
    </row>
    <row r="1391" spans="1:20" ht="60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2">
        <f t="shared" si="87"/>
        <v>42595.480983796297</v>
      </c>
    </row>
    <row r="1392" spans="1:20" ht="90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2">
        <f t="shared" si="87"/>
        <v>42121.716666666667</v>
      </c>
    </row>
    <row r="1393" spans="1:20" ht="90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2">
        <f t="shared" si="87"/>
        <v>42238.207638888889</v>
      </c>
    </row>
    <row r="1394" spans="1:20" ht="75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2">
        <f t="shared" si="87"/>
        <v>42432.154930555553</v>
      </c>
    </row>
    <row r="1395" spans="1:20" ht="45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2">
        <f t="shared" si="87"/>
        <v>42583.681979166664</v>
      </c>
    </row>
    <row r="1396" spans="1:20" ht="90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2">
        <f t="shared" si="87"/>
        <v>42749.90834490741</v>
      </c>
    </row>
    <row r="1398" spans="1:20" ht="105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2">
        <f t="shared" si="87"/>
        <v>42048.99863425926</v>
      </c>
    </row>
    <row r="1399" spans="1:20" ht="10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2">
        <f t="shared" si="87"/>
        <v>42670.888194444444</v>
      </c>
    </row>
    <row r="1400" spans="1:20" ht="90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2">
        <f t="shared" si="87"/>
        <v>42556.874236111107</v>
      </c>
    </row>
    <row r="1401" spans="1:20" ht="90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2">
        <f t="shared" si="87"/>
        <v>41919.004317129627</v>
      </c>
    </row>
    <row r="1402" spans="1:20" ht="90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2">
        <f t="shared" si="87"/>
        <v>42533.229166666672</v>
      </c>
    </row>
    <row r="1403" spans="1:20" ht="105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2">
        <f t="shared" si="87"/>
        <v>41420.99622685185</v>
      </c>
    </row>
    <row r="1404" spans="1:20" ht="105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2">
        <f t="shared" si="87"/>
        <v>42125.011701388896</v>
      </c>
    </row>
    <row r="1405" spans="1:20" ht="105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2">
        <f t="shared" si="87"/>
        <v>41481.062905092593</v>
      </c>
    </row>
    <row r="1406" spans="1:20" ht="105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2">
        <f t="shared" si="87"/>
        <v>42057.510243055556</v>
      </c>
    </row>
    <row r="1407" spans="1:20" ht="6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2">
        <f t="shared" si="87"/>
        <v>41971.722233796296</v>
      </c>
    </row>
    <row r="1408" spans="1:20" ht="45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2">
        <f t="shared" si="87"/>
        <v>42350.416666666672</v>
      </c>
    </row>
    <row r="1409" spans="1:20" ht="10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2">
        <f t="shared" si="87"/>
        <v>41863.536782407406</v>
      </c>
    </row>
    <row r="1410" spans="1:20" ht="105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2">
        <f t="shared" si="87"/>
        <v>42321.913842592592</v>
      </c>
    </row>
    <row r="1411" spans="1:20" ht="90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88">(E1411/D1411)*100</f>
        <v>0</v>
      </c>
      <c r="P1411">
        <f t="shared" ref="P1411:P1474" si="89">IFERROR(E1411/L1411,0)</f>
        <v>0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120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2">
        <f t="shared" si="91"/>
        <v>42524.318518518514</v>
      </c>
    </row>
    <row r="1413" spans="1:20" ht="105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2">
        <f t="shared" si="91"/>
        <v>42041.059027777781</v>
      </c>
    </row>
    <row r="1414" spans="1:20" ht="60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2">
        <f t="shared" si="91"/>
        <v>41977.063645833332</v>
      </c>
    </row>
    <row r="1415" spans="1:20" ht="105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2">
        <f t="shared" si="91"/>
        <v>42420.437152777777</v>
      </c>
    </row>
    <row r="1416" spans="1:20" ht="105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2">
        <f t="shared" si="91"/>
        <v>42738.25309027778</v>
      </c>
    </row>
    <row r="1417" spans="1:20" ht="90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2">
        <f t="shared" si="91"/>
        <v>42232.675821759258</v>
      </c>
    </row>
    <row r="1418" spans="1:20" ht="90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2">
        <f t="shared" si="91"/>
        <v>42329.967812499999</v>
      </c>
    </row>
    <row r="1419" spans="1:20" ht="90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2">
        <f t="shared" si="91"/>
        <v>42262.465972222228</v>
      </c>
    </row>
    <row r="1420" spans="1:20" ht="105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2">
        <f t="shared" si="91"/>
        <v>42425.456412037034</v>
      </c>
    </row>
    <row r="1421" spans="1:20" ht="105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2">
        <f t="shared" si="91"/>
        <v>42652.456238425926</v>
      </c>
    </row>
    <row r="1422" spans="1:20" ht="45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2">
        <f t="shared" si="91"/>
        <v>42549.667662037042</v>
      </c>
    </row>
    <row r="1423" spans="1:20" ht="12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2">
        <f t="shared" si="91"/>
        <v>42043.915613425925</v>
      </c>
    </row>
    <row r="1424" spans="1:20" ht="105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2">
        <f t="shared" si="91"/>
        <v>42634.239629629628</v>
      </c>
    </row>
    <row r="1425" spans="1:20" ht="105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2">
        <f t="shared" si="91"/>
        <v>42370.360312500001</v>
      </c>
    </row>
    <row r="1426" spans="1:20" ht="90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2">
        <f t="shared" si="91"/>
        <v>42689.759282407409</v>
      </c>
    </row>
    <row r="1427" spans="1:20" ht="105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88"/>
        <v>0</v>
      </c>
      <c r="P1427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2">
        <f t="shared" si="91"/>
        <v>42123.131469907406</v>
      </c>
    </row>
    <row r="1428" spans="1:20" ht="90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88"/>
        <v>0</v>
      </c>
      <c r="P1428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2">
        <f t="shared" si="91"/>
        <v>42240.390277777777</v>
      </c>
    </row>
    <row r="1429" spans="1:20" ht="105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2">
        <f t="shared" si="91"/>
        <v>42631.851678240739</v>
      </c>
    </row>
    <row r="1430" spans="1:20" ht="90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2">
        <f t="shared" si="91"/>
        <v>42462.338159722218</v>
      </c>
    </row>
    <row r="1431" spans="1:20" ht="7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88"/>
        <v>0</v>
      </c>
      <c r="P1431">
        <f t="shared" si="89"/>
        <v>0</v>
      </c>
      <c r="Q1431" t="s">
        <v>8322</v>
      </c>
      <c r="R1431" t="s">
        <v>8341</v>
      </c>
      <c r="S1431" s="11">
        <f t="shared" si="90"/>
        <v>42074.060671296291</v>
      </c>
      <c r="T1431" s="12">
        <f t="shared" si="91"/>
        <v>42104.060671296291</v>
      </c>
    </row>
    <row r="1432" spans="1:20" ht="90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2">
        <f t="shared" si="91"/>
        <v>41992.813518518517</v>
      </c>
    </row>
    <row r="1433" spans="1:20" ht="90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2">
        <f t="shared" si="91"/>
        <v>42334.252500000002</v>
      </c>
    </row>
    <row r="1434" spans="1:20" ht="105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2">
        <f t="shared" si="91"/>
        <v>42205.780416666668</v>
      </c>
    </row>
    <row r="1435" spans="1:20" ht="105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2">
        <f t="shared" si="91"/>
        <v>42714.458333333328</v>
      </c>
    </row>
    <row r="1436" spans="1:20" ht="90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2">
        <f t="shared" si="91"/>
        <v>42163.625</v>
      </c>
    </row>
    <row r="1437" spans="1:20" ht="75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2">
        <f t="shared" si="91"/>
        <v>42288.780324074076</v>
      </c>
    </row>
    <row r="1438" spans="1:20" ht="105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2">
        <f t="shared" si="91"/>
        <v>42421.35019675926</v>
      </c>
    </row>
    <row r="1439" spans="1:20" ht="12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2">
        <f t="shared" si="91"/>
        <v>41833.207638888889</v>
      </c>
    </row>
    <row r="1440" spans="1:20" ht="90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2">
        <f t="shared" si="91"/>
        <v>42487.579861111109</v>
      </c>
    </row>
    <row r="1441" spans="1:20" ht="10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2">
        <f t="shared" si="91"/>
        <v>42070.829872685179</v>
      </c>
    </row>
    <row r="1442" spans="1:20" ht="105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2">
        <f t="shared" si="91"/>
        <v>42516.748414351852</v>
      </c>
    </row>
    <row r="1443" spans="1:20" ht="105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2">
        <f t="shared" si="91"/>
        <v>42258.765844907408</v>
      </c>
    </row>
    <row r="1444" spans="1:20" ht="90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2">
        <f t="shared" si="91"/>
        <v>42515.64534722222</v>
      </c>
    </row>
    <row r="1445" spans="1:20" ht="9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88"/>
        <v>0</v>
      </c>
      <c r="P1445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2">
        <f t="shared" si="91"/>
        <v>42737.926030092596</v>
      </c>
    </row>
    <row r="1446" spans="1:20" ht="7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88"/>
        <v>0</v>
      </c>
      <c r="P1446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2">
        <f t="shared" si="91"/>
        <v>42259.873402777783</v>
      </c>
    </row>
    <row r="1447" spans="1:20" ht="120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88"/>
        <v>0</v>
      </c>
      <c r="P1447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2">
        <f t="shared" si="91"/>
        <v>42169.542303240742</v>
      </c>
    </row>
    <row r="1448" spans="1:20" ht="105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88"/>
        <v>0</v>
      </c>
      <c r="P1448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2">
        <f t="shared" si="91"/>
        <v>42481.447662037041</v>
      </c>
    </row>
    <row r="1449" spans="1:20" ht="45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2">
        <f t="shared" si="91"/>
        <v>42559.730717592596</v>
      </c>
    </row>
    <row r="1450" spans="1:20" ht="105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88"/>
        <v>0</v>
      </c>
      <c r="P1450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2">
        <f t="shared" si="91"/>
        <v>42146.225694444445</v>
      </c>
    </row>
    <row r="1451" spans="1:20" ht="105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88"/>
        <v>0</v>
      </c>
      <c r="P1451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2">
        <f t="shared" si="91"/>
        <v>42134.811400462961</v>
      </c>
    </row>
    <row r="1452" spans="1:20" ht="105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2">
        <f t="shared" si="91"/>
        <v>42420.171261574069</v>
      </c>
    </row>
    <row r="1453" spans="1:20" ht="7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2">
        <f t="shared" si="91"/>
        <v>41962.00068287037</v>
      </c>
    </row>
    <row r="1454" spans="1:20" ht="75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2">
        <f t="shared" si="91"/>
        <v>41848.703275462962</v>
      </c>
    </row>
    <row r="1455" spans="1:20" ht="105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88"/>
        <v>0</v>
      </c>
      <c r="P1455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2">
        <f t="shared" si="91"/>
        <v>42840.654479166667</v>
      </c>
    </row>
    <row r="1456" spans="1:20" ht="105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2">
        <f t="shared" si="91"/>
        <v>42484.915972222225</v>
      </c>
    </row>
    <row r="1457" spans="1:20" ht="105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2">
        <f t="shared" si="91"/>
        <v>41887.568749999999</v>
      </c>
    </row>
    <row r="1458" spans="1:20" ht="45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2">
        <f t="shared" si="91"/>
        <v>42738.668576388889</v>
      </c>
    </row>
    <row r="1459" spans="1:20" ht="6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88"/>
        <v>0</v>
      </c>
      <c r="P1459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2">
        <f t="shared" si="91"/>
        <v>42319.938009259262</v>
      </c>
    </row>
    <row r="1460" spans="1:20" ht="105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88"/>
        <v>0</v>
      </c>
      <c r="P1460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2">
        <f t="shared" si="91"/>
        <v>41862.166666666664</v>
      </c>
    </row>
    <row r="1461" spans="1:20" ht="90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88"/>
        <v>0</v>
      </c>
      <c r="P1461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2">
        <f t="shared" si="91"/>
        <v>42340.725694444445</v>
      </c>
    </row>
    <row r="1462" spans="1:20" ht="90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88"/>
        <v>0</v>
      </c>
      <c r="P1462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2">
        <f t="shared" si="91"/>
        <v>41973.989583333328</v>
      </c>
    </row>
    <row r="1463" spans="1:20" ht="60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2">
        <f t="shared" si="91"/>
        <v>41933</v>
      </c>
    </row>
    <row r="1464" spans="1:20" ht="60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2">
        <f t="shared" si="91"/>
        <v>41374.662858796299</v>
      </c>
    </row>
    <row r="1465" spans="1:20" ht="105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2">
        <f t="shared" si="91"/>
        <v>41371.869652777779</v>
      </c>
    </row>
    <row r="1466" spans="1:20" ht="30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2">
        <f t="shared" si="91"/>
        <v>41321.661550925928</v>
      </c>
    </row>
    <row r="1467" spans="1:20" ht="105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2">
        <f t="shared" si="91"/>
        <v>40990.125</v>
      </c>
    </row>
    <row r="1468" spans="1:20" ht="105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2">
        <f t="shared" si="91"/>
        <v>42381.208333333328</v>
      </c>
    </row>
    <row r="1469" spans="1:20" ht="60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2">
        <f t="shared" si="91"/>
        <v>40993.760243055556</v>
      </c>
    </row>
    <row r="1470" spans="1:20" ht="90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2">
        <f t="shared" si="91"/>
        <v>40706.014456018522</v>
      </c>
    </row>
    <row r="1471" spans="1:20" ht="75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2">
        <f t="shared" si="91"/>
        <v>41320.598483796297</v>
      </c>
    </row>
    <row r="1472" spans="1:20" ht="105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2">
        <f t="shared" si="91"/>
        <v>41271.827118055553</v>
      </c>
    </row>
    <row r="1473" spans="1:20" ht="105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2">
        <f t="shared" si="91"/>
        <v>42103.957569444443</v>
      </c>
    </row>
    <row r="1474" spans="1:20" ht="105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2">
        <f t="shared" si="91"/>
        <v>41563.542858796296</v>
      </c>
    </row>
    <row r="1475" spans="1:20" ht="30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92">(E1475/D1475)*100</f>
        <v>120.51600000000001</v>
      </c>
      <c r="P1475">
        <f t="shared" ref="P1475:P1538" si="93">IFERROR(E1475/L1475,0)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90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2">
        <f t="shared" si="95"/>
        <v>41530.727916666663</v>
      </c>
    </row>
    <row r="1477" spans="1:20" ht="90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2">
        <f t="shared" si="95"/>
        <v>41993.207638888889</v>
      </c>
    </row>
    <row r="1478" spans="1:20" ht="60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2">
        <f t="shared" si="95"/>
        <v>40796.041921296295</v>
      </c>
    </row>
    <row r="1479" spans="1:20" ht="90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2">
        <f t="shared" si="95"/>
        <v>40900.125</v>
      </c>
    </row>
    <row r="1480" spans="1:20" ht="105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2">
        <f t="shared" si="95"/>
        <v>41408.871678240743</v>
      </c>
    </row>
    <row r="1481" spans="1:20" ht="90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2">
        <f t="shared" si="95"/>
        <v>41769.165972222225</v>
      </c>
    </row>
    <row r="1482" spans="1:20" ht="90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2">
        <f t="shared" si="95"/>
        <v>41481.708333333336</v>
      </c>
    </row>
    <row r="1483" spans="1:20" ht="105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2">
        <f t="shared" si="95"/>
        <v>41580.922974537039</v>
      </c>
    </row>
    <row r="1484" spans="1:20" ht="10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2">
        <f t="shared" si="95"/>
        <v>41159.32708333333</v>
      </c>
    </row>
    <row r="1485" spans="1:20" ht="90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2">
        <f t="shared" si="95"/>
        <v>42573.192997685182</v>
      </c>
    </row>
    <row r="1486" spans="1:20" ht="45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2">
        <f t="shared" si="95"/>
        <v>41111.618750000001</v>
      </c>
    </row>
    <row r="1487" spans="1:20" ht="105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2">
        <f t="shared" si="95"/>
        <v>42175.795983796299</v>
      </c>
    </row>
    <row r="1488" spans="1:20" ht="105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2">
        <f t="shared" si="95"/>
        <v>42062.168530092589</v>
      </c>
    </row>
    <row r="1489" spans="1:20" ht="90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2"/>
        <v>0</v>
      </c>
      <c r="P1489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2">
        <f t="shared" si="95"/>
        <v>42584.917488425926</v>
      </c>
    </row>
    <row r="1490" spans="1:20" ht="90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2">
        <f t="shared" si="95"/>
        <v>41644.563194444447</v>
      </c>
    </row>
    <row r="1491" spans="1:20" ht="90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2"/>
        <v>0</v>
      </c>
      <c r="P1491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2">
        <f t="shared" si="95"/>
        <v>41228.653379629628</v>
      </c>
    </row>
    <row r="1492" spans="1:20" ht="90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2">
        <f t="shared" si="95"/>
        <v>41549.561041666668</v>
      </c>
    </row>
    <row r="1493" spans="1:20" ht="7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2">
        <f t="shared" si="95"/>
        <v>42050.651388888888</v>
      </c>
    </row>
    <row r="1494" spans="1:20" ht="105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2">
        <f t="shared" si="95"/>
        <v>40712.884791666671</v>
      </c>
    </row>
    <row r="1495" spans="1:20" ht="75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2"/>
        <v>0</v>
      </c>
      <c r="P1495">
        <f t="shared" si="93"/>
        <v>0</v>
      </c>
      <c r="Q1495" t="s">
        <v>8322</v>
      </c>
      <c r="R1495" t="s">
        <v>8324</v>
      </c>
      <c r="S1495" s="11">
        <f t="shared" si="94"/>
        <v>41411.866608796299</v>
      </c>
      <c r="T1495" s="12">
        <f t="shared" si="95"/>
        <v>41441.866608796299</v>
      </c>
    </row>
    <row r="1496" spans="1:20" ht="105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2">
        <f t="shared" si="95"/>
        <v>42097.651388888888</v>
      </c>
    </row>
    <row r="1497" spans="1:20" ht="6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2"/>
        <v>0</v>
      </c>
      <c r="P1497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2">
        <f t="shared" si="95"/>
        <v>40782.789710648147</v>
      </c>
    </row>
    <row r="1498" spans="1:20" ht="90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2"/>
        <v>0</v>
      </c>
      <c r="P1498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2">
        <f t="shared" si="95"/>
        <v>41898.475219907406</v>
      </c>
    </row>
    <row r="1499" spans="1:20" ht="105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2">
        <f t="shared" si="95"/>
        <v>41486.821527777778</v>
      </c>
    </row>
    <row r="1500" spans="1:20" ht="105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2">
        <f t="shared" si="95"/>
        <v>41885.983541666668</v>
      </c>
    </row>
    <row r="1501" spans="1:20" ht="105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2">
        <f t="shared" si="95"/>
        <v>42587.007326388892</v>
      </c>
    </row>
    <row r="1502" spans="1:20" ht="105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2">
        <f t="shared" si="95"/>
        <v>41395.904594907406</v>
      </c>
    </row>
    <row r="1503" spans="1:20" ht="60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2">
        <f t="shared" si="95"/>
        <v>42193.583599537036</v>
      </c>
    </row>
    <row r="1504" spans="1:20" ht="105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2">
        <f t="shared" si="95"/>
        <v>42454.916666666672</v>
      </c>
    </row>
    <row r="1505" spans="1:20" ht="105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2">
        <f t="shared" si="95"/>
        <v>42666.347233796296</v>
      </c>
    </row>
    <row r="1506" spans="1:20" ht="75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2">
        <f t="shared" si="95"/>
        <v>41800.356249999997</v>
      </c>
    </row>
    <row r="1507" spans="1:20" ht="105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2">
        <f t="shared" si="95"/>
        <v>42451.834027777775</v>
      </c>
    </row>
    <row r="1508" spans="1:20" ht="90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2">
        <f t="shared" si="95"/>
        <v>41844.785925925928</v>
      </c>
    </row>
    <row r="1509" spans="1:20" ht="105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2">
        <f t="shared" si="95"/>
        <v>40313.340277777781</v>
      </c>
    </row>
    <row r="1510" spans="1:20" ht="90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2">
        <f t="shared" si="95"/>
        <v>41817.614363425928</v>
      </c>
    </row>
    <row r="1511" spans="1:20" ht="90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2">
        <f t="shared" si="95"/>
        <v>42780.957638888889</v>
      </c>
    </row>
    <row r="1512" spans="1:20" ht="105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2">
        <f t="shared" si="95"/>
        <v>41839.385162037033</v>
      </c>
    </row>
    <row r="1513" spans="1:20" ht="105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2">
        <f t="shared" si="95"/>
        <v>42326.625046296293</v>
      </c>
    </row>
    <row r="1514" spans="1:20" ht="105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2">
        <f t="shared" si="95"/>
        <v>42771.684479166666</v>
      </c>
    </row>
    <row r="1515" spans="1:20" ht="90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2">
        <f t="shared" si="95"/>
        <v>41836.637337962966</v>
      </c>
    </row>
    <row r="1516" spans="1:20" ht="105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2">
        <f t="shared" si="95"/>
        <v>42274.597685185188</v>
      </c>
    </row>
    <row r="1517" spans="1:20" ht="105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2">
        <f t="shared" si="95"/>
        <v>42445.211770833332</v>
      </c>
    </row>
    <row r="1518" spans="1:20" ht="90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2">
        <f t="shared" si="95"/>
        <v>42649.583333333328</v>
      </c>
    </row>
    <row r="1519" spans="1:20" ht="105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2">
        <f t="shared" si="95"/>
        <v>41979.25</v>
      </c>
    </row>
    <row r="1520" spans="1:20" ht="60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2">
        <f t="shared" si="95"/>
        <v>41790.8200462963</v>
      </c>
    </row>
    <row r="1521" spans="1:20" ht="105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2">
        <f t="shared" si="95"/>
        <v>41810.915972222225</v>
      </c>
    </row>
    <row r="1522" spans="1:20" ht="75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2">
        <f t="shared" si="95"/>
        <v>41992.166666666672</v>
      </c>
    </row>
    <row r="1523" spans="1:20" ht="90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2">
        <f t="shared" si="95"/>
        <v>42528.167719907404</v>
      </c>
    </row>
    <row r="1524" spans="1:20" ht="120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2">
        <f t="shared" si="95"/>
        <v>41929.830312500002</v>
      </c>
    </row>
    <row r="1525" spans="1:20" ht="105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2">
        <f t="shared" si="95"/>
        <v>41996</v>
      </c>
    </row>
    <row r="1526" spans="1:20" ht="75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2">
        <f t="shared" si="95"/>
        <v>42786.501041666663</v>
      </c>
    </row>
    <row r="1527" spans="1:20" ht="105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2">
        <f t="shared" si="95"/>
        <v>42600.702986111108</v>
      </c>
    </row>
    <row r="1528" spans="1:20" ht="105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2">
        <f t="shared" si="95"/>
        <v>42388.276006944448</v>
      </c>
    </row>
    <row r="1529" spans="1:20" ht="75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2">
        <f t="shared" si="95"/>
        <v>42808.558865740735</v>
      </c>
    </row>
    <row r="1530" spans="1:20" ht="60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2">
        <f t="shared" si="95"/>
        <v>42767</v>
      </c>
    </row>
    <row r="1531" spans="1:20" ht="75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2">
        <f t="shared" si="95"/>
        <v>42082.587037037039</v>
      </c>
    </row>
    <row r="1532" spans="1:20" ht="105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2">
        <f t="shared" si="95"/>
        <v>42300.767303240747</v>
      </c>
    </row>
    <row r="1533" spans="1:20" ht="105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2">
        <f t="shared" si="95"/>
        <v>41974.125</v>
      </c>
    </row>
    <row r="1534" spans="1:20" ht="105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2">
        <f t="shared" si="95"/>
        <v>42415.625</v>
      </c>
    </row>
    <row r="1535" spans="1:20" ht="75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2">
        <f t="shared" si="95"/>
        <v>42492.165972222225</v>
      </c>
    </row>
    <row r="1536" spans="1:20" ht="105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2">
        <f t="shared" si="95"/>
        <v>42251.67432870371</v>
      </c>
    </row>
    <row r="1537" spans="1:20" ht="90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2">
        <f t="shared" si="95"/>
        <v>42513.916666666672</v>
      </c>
    </row>
    <row r="1538" spans="1:20" ht="105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2">
        <f t="shared" si="95"/>
        <v>42243.802199074074</v>
      </c>
    </row>
    <row r="1539" spans="1:20" ht="75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96">(E1539/D1539)*100</f>
        <v>179.9</v>
      </c>
      <c r="P1539">
        <f t="shared" ref="P1539:P1602" si="97">IFERROR(E1539/L1539,0)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90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2">
        <f t="shared" si="99"/>
        <v>42026.782060185185</v>
      </c>
    </row>
    <row r="1541" spans="1:20" ht="105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2">
        <f t="shared" si="99"/>
        <v>42738.919201388882</v>
      </c>
    </row>
    <row r="1542" spans="1:20" ht="90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2">
        <f t="shared" si="99"/>
        <v>41969.052083333328</v>
      </c>
    </row>
    <row r="1543" spans="1:20" ht="7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2">
        <f t="shared" si="99"/>
        <v>42004.712245370371</v>
      </c>
    </row>
    <row r="1544" spans="1:20" ht="105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2">
        <f t="shared" si="99"/>
        <v>42185.996527777781</v>
      </c>
    </row>
    <row r="1545" spans="1:20" ht="90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2">
        <f t="shared" si="99"/>
        <v>41965.551319444443</v>
      </c>
    </row>
    <row r="1546" spans="1:20" ht="10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2">
        <f t="shared" si="99"/>
        <v>42095.012499999997</v>
      </c>
    </row>
    <row r="1547" spans="1:20" ht="7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2">
        <f t="shared" si="99"/>
        <v>42065.886111111111</v>
      </c>
    </row>
    <row r="1548" spans="1:20" ht="105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2">
        <f t="shared" si="99"/>
        <v>41899.212951388887</v>
      </c>
    </row>
    <row r="1549" spans="1:20" ht="90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2">
        <f t="shared" si="99"/>
        <v>42789.426875000005</v>
      </c>
    </row>
    <row r="1550" spans="1:20" ht="75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2">
        <f t="shared" si="99"/>
        <v>42316.923842592587</v>
      </c>
    </row>
    <row r="1551" spans="1:20" ht="10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2">
        <f t="shared" si="99"/>
        <v>42311.177766203706</v>
      </c>
    </row>
    <row r="1552" spans="1:20" ht="105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2">
        <f t="shared" si="99"/>
        <v>42502.449467592596</v>
      </c>
    </row>
    <row r="1553" spans="1:20" ht="105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6"/>
        <v>0</v>
      </c>
      <c r="P1553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2">
        <f t="shared" si="99"/>
        <v>42151.824525462958</v>
      </c>
    </row>
    <row r="1554" spans="1:20" ht="90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2">
        <f t="shared" si="99"/>
        <v>41913.165972222225</v>
      </c>
    </row>
    <row r="1555" spans="1:20" ht="10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6"/>
        <v>0</v>
      </c>
      <c r="P1555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2">
        <f t="shared" si="99"/>
        <v>42249.282951388886</v>
      </c>
    </row>
    <row r="1556" spans="1:20" ht="12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6"/>
        <v>0</v>
      </c>
      <c r="P1556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2">
        <f t="shared" si="99"/>
        <v>42218.252199074079</v>
      </c>
    </row>
    <row r="1557" spans="1:20" ht="90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6"/>
        <v>0</v>
      </c>
      <c r="P1557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2">
        <f t="shared" si="99"/>
        <v>42264.708333333328</v>
      </c>
    </row>
    <row r="1558" spans="1:20" ht="7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2">
        <f t="shared" si="99"/>
        <v>42555.153055555551</v>
      </c>
    </row>
    <row r="1559" spans="1:20" ht="90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2">
        <f t="shared" si="99"/>
        <v>41902.65315972222</v>
      </c>
    </row>
    <row r="1560" spans="1:20" ht="75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2">
        <f t="shared" si="99"/>
        <v>42244.508333333331</v>
      </c>
    </row>
    <row r="1561" spans="1:20" ht="60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2">
        <f t="shared" si="99"/>
        <v>42123.05322916666</v>
      </c>
    </row>
    <row r="1562" spans="1:20" ht="90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2">
        <f t="shared" si="99"/>
        <v>41956.062418981484</v>
      </c>
    </row>
    <row r="1563" spans="1:20" ht="105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2">
        <f t="shared" si="99"/>
        <v>41585.083368055559</v>
      </c>
    </row>
    <row r="1564" spans="1:20" ht="105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2">
        <f t="shared" si="99"/>
        <v>40149.034722222219</v>
      </c>
    </row>
    <row r="1565" spans="1:20" ht="90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2">
        <f t="shared" si="99"/>
        <v>41712.700821759259</v>
      </c>
    </row>
    <row r="1566" spans="1:20" ht="90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2">
        <f t="shared" si="99"/>
        <v>42152.836805555555</v>
      </c>
    </row>
    <row r="1567" spans="1:20" ht="105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2">
        <f t="shared" si="99"/>
        <v>40702.729872685188</v>
      </c>
    </row>
    <row r="1568" spans="1:20" ht="90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2">
        <f t="shared" si="99"/>
        <v>42578.916666666672</v>
      </c>
    </row>
    <row r="1569" spans="1:20" ht="105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2">
        <f t="shared" si="99"/>
        <v>41687</v>
      </c>
    </row>
    <row r="1570" spans="1:20" ht="90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2">
        <f t="shared" si="99"/>
        <v>41997.062326388885</v>
      </c>
    </row>
    <row r="1571" spans="1:20" ht="30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6"/>
        <v>0</v>
      </c>
      <c r="P1571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2">
        <f t="shared" si="99"/>
        <v>41419.679560185185</v>
      </c>
    </row>
    <row r="1572" spans="1:20" ht="60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2">
        <f t="shared" si="99"/>
        <v>42468.771782407406</v>
      </c>
    </row>
    <row r="1573" spans="1:20" ht="105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2">
        <f t="shared" si="99"/>
        <v>42174.769479166673</v>
      </c>
    </row>
    <row r="1574" spans="1:20" ht="105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2">
        <f t="shared" si="99"/>
        <v>42428.999305555553</v>
      </c>
    </row>
    <row r="1575" spans="1:20" ht="105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2">
        <f t="shared" si="99"/>
        <v>42826.165972222225</v>
      </c>
    </row>
    <row r="1576" spans="1:20" ht="90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2">
        <f t="shared" si="99"/>
        <v>42052.927418981482</v>
      </c>
    </row>
    <row r="1577" spans="1:20" ht="105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2">
        <f t="shared" si="99"/>
        <v>41829.524259259262</v>
      </c>
    </row>
    <row r="1578" spans="1:20" ht="60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2">
        <f t="shared" si="99"/>
        <v>42185.879259259258</v>
      </c>
    </row>
    <row r="1579" spans="1:20" ht="105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2">
        <f t="shared" si="99"/>
        <v>41114.847777777781</v>
      </c>
    </row>
    <row r="1580" spans="1:20" ht="105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2">
        <f t="shared" si="99"/>
        <v>40423.083333333336</v>
      </c>
    </row>
    <row r="1581" spans="1:20" ht="60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2">
        <f t="shared" si="99"/>
        <v>41514.996423611112</v>
      </c>
    </row>
    <row r="1582" spans="1:20" ht="90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6"/>
        <v>0</v>
      </c>
      <c r="P1582">
        <f t="shared" si="97"/>
        <v>0</v>
      </c>
      <c r="Q1582" t="s">
        <v>8322</v>
      </c>
      <c r="R1582" t="s">
        <v>8344</v>
      </c>
      <c r="S1582" s="11">
        <f t="shared" si="98"/>
        <v>40990.050069444449</v>
      </c>
      <c r="T1582" s="12">
        <f t="shared" si="99"/>
        <v>41050.050069444449</v>
      </c>
    </row>
    <row r="1583" spans="1:20" ht="105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2">
        <f t="shared" si="99"/>
        <v>42357.448958333334</v>
      </c>
    </row>
    <row r="1584" spans="1:20" ht="45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2">
        <f t="shared" si="99"/>
        <v>42303.888888888891</v>
      </c>
    </row>
    <row r="1585" spans="1:20" ht="105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2">
        <f t="shared" si="99"/>
        <v>41907.904988425929</v>
      </c>
    </row>
    <row r="1586" spans="1:20" ht="90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6"/>
        <v>0</v>
      </c>
      <c r="P1586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2">
        <f t="shared" si="99"/>
        <v>41789.649317129632</v>
      </c>
    </row>
    <row r="1587" spans="1:20" ht="105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2">
        <f t="shared" si="99"/>
        <v>42729.458333333328</v>
      </c>
    </row>
    <row r="1588" spans="1:20" ht="45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6"/>
        <v>0</v>
      </c>
      <c r="P1588">
        <f t="shared" si="97"/>
        <v>0</v>
      </c>
      <c r="Q1588" t="s">
        <v>8338</v>
      </c>
      <c r="R1588" t="s">
        <v>8345</v>
      </c>
      <c r="S1588" s="11">
        <f t="shared" si="98"/>
        <v>42069.104421296302</v>
      </c>
      <c r="T1588" s="12">
        <f t="shared" si="99"/>
        <v>42099.062754629631</v>
      </c>
    </row>
    <row r="1589" spans="1:20" ht="105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2">
        <f t="shared" si="99"/>
        <v>41986.950983796298</v>
      </c>
    </row>
    <row r="1590" spans="1:20" ht="45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6"/>
        <v>0</v>
      </c>
      <c r="P1590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2">
        <f t="shared" si="99"/>
        <v>42035.841666666667</v>
      </c>
    </row>
    <row r="1591" spans="1:20" ht="7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6"/>
        <v>0</v>
      </c>
      <c r="P1591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2">
        <f t="shared" si="99"/>
        <v>42286.984791666662</v>
      </c>
    </row>
    <row r="1592" spans="1:20" ht="30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2">
        <f t="shared" si="99"/>
        <v>42270.857222222221</v>
      </c>
    </row>
    <row r="1593" spans="1:20" ht="105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2">
        <f t="shared" si="99"/>
        <v>42463.68450231482</v>
      </c>
    </row>
    <row r="1594" spans="1:20" ht="6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2">
        <f t="shared" si="99"/>
        <v>42091.031076388885</v>
      </c>
    </row>
    <row r="1595" spans="1:20" ht="60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2">
        <f t="shared" si="99"/>
        <v>42063.845543981486</v>
      </c>
    </row>
    <row r="1596" spans="1:20" ht="75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2">
        <f t="shared" si="99"/>
        <v>42505.681249999994</v>
      </c>
    </row>
    <row r="1597" spans="1:20" ht="90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2">
        <f t="shared" si="99"/>
        <v>41808.842361111114</v>
      </c>
    </row>
    <row r="1598" spans="1:20" ht="75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2">
        <f t="shared" si="99"/>
        <v>41986.471863425926</v>
      </c>
    </row>
    <row r="1599" spans="1:20" ht="90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6"/>
        <v>0</v>
      </c>
      <c r="P1599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2">
        <f t="shared" si="99"/>
        <v>42633.354131944448</v>
      </c>
    </row>
    <row r="1600" spans="1:20" ht="105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2">
        <f t="shared" si="99"/>
        <v>42211.667337962965</v>
      </c>
    </row>
    <row r="1601" spans="1:20" ht="90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6"/>
        <v>0</v>
      </c>
      <c r="P1601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2">
        <f t="shared" si="99"/>
        <v>42468.497407407413</v>
      </c>
    </row>
    <row r="1602" spans="1:20" ht="105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2">
        <f t="shared" si="99"/>
        <v>41835.21597222222</v>
      </c>
    </row>
    <row r="1603" spans="1:20" ht="90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00">(E1603/D1603)*100</f>
        <v>108.2492</v>
      </c>
      <c r="P1603">
        <f t="shared" ref="P1603:P1666" si="101">IFERROR(E1603/L1603,0)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75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2">
        <f t="shared" si="103"/>
        <v>40830.958333333336</v>
      </c>
    </row>
    <row r="1605" spans="1:20" ht="60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2">
        <f t="shared" si="103"/>
        <v>40936.169664351852</v>
      </c>
    </row>
    <row r="1606" spans="1:20" ht="90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2">
        <f t="shared" si="103"/>
        <v>40985.80364583333</v>
      </c>
    </row>
    <row r="1607" spans="1:20" ht="90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2">
        <f t="shared" si="103"/>
        <v>40756.291666666664</v>
      </c>
    </row>
    <row r="1608" spans="1:20" ht="105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2">
        <f t="shared" si="103"/>
        <v>40626.069884259261</v>
      </c>
    </row>
    <row r="1609" spans="1:20" ht="90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2">
        <f t="shared" si="103"/>
        <v>41074.80846064815</v>
      </c>
    </row>
    <row r="1610" spans="1:20" ht="75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2">
        <f t="shared" si="103"/>
        <v>41640.226388888892</v>
      </c>
    </row>
    <row r="1611" spans="1:20" ht="90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2">
        <f t="shared" si="103"/>
        <v>40849.333333333336</v>
      </c>
    </row>
    <row r="1612" spans="1:20" ht="60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2">
        <f t="shared" si="103"/>
        <v>41258.924884259257</v>
      </c>
    </row>
    <row r="1613" spans="1:20" ht="45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2">
        <f t="shared" si="103"/>
        <v>41430.00037037037</v>
      </c>
    </row>
    <row r="1614" spans="1:20" ht="75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2">
        <f t="shared" si="103"/>
        <v>41276.874814814815</v>
      </c>
    </row>
    <row r="1615" spans="1:20" ht="90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2">
        <f t="shared" si="103"/>
        <v>41112.069467592592</v>
      </c>
    </row>
    <row r="1616" spans="1:20" ht="90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2">
        <f t="shared" si="103"/>
        <v>41854.708333333336</v>
      </c>
    </row>
    <row r="1617" spans="1:20" ht="75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2">
        <f t="shared" si="103"/>
        <v>40890.092546296299</v>
      </c>
    </row>
    <row r="1618" spans="1:20" ht="75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2">
        <f t="shared" si="103"/>
        <v>41235.916666666664</v>
      </c>
    </row>
    <row r="1619" spans="1:20" ht="60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2">
        <f t="shared" si="103"/>
        <v>41579.791666666664</v>
      </c>
    </row>
    <row r="1620" spans="1:20" ht="75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2">
        <f t="shared" si="103"/>
        <v>41341.654340277775</v>
      </c>
    </row>
    <row r="1621" spans="1:20" ht="105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2">
        <f t="shared" si="103"/>
        <v>41897.18618055556</v>
      </c>
    </row>
    <row r="1622" spans="1:20" ht="60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2">
        <f t="shared" si="103"/>
        <v>41328.339583333334</v>
      </c>
    </row>
    <row r="1623" spans="1:20" ht="90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2">
        <f t="shared" si="103"/>
        <v>41057.165972222225</v>
      </c>
    </row>
    <row r="1624" spans="1:20" ht="90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2">
        <f t="shared" si="103"/>
        <v>41990.332638888889</v>
      </c>
    </row>
    <row r="1625" spans="1:20" ht="105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2">
        <f t="shared" si="103"/>
        <v>41513.688530092593</v>
      </c>
    </row>
    <row r="1626" spans="1:20" ht="75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2">
        <f t="shared" si="103"/>
        <v>41283.367303240739</v>
      </c>
    </row>
    <row r="1627" spans="1:20" ht="105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2">
        <f t="shared" si="103"/>
        <v>41163.699687500004</v>
      </c>
    </row>
    <row r="1628" spans="1:20" ht="90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2">
        <f t="shared" si="103"/>
        <v>41609.889664351853</v>
      </c>
    </row>
    <row r="1629" spans="1:20" ht="90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2">
        <f t="shared" si="103"/>
        <v>41239.207638888889</v>
      </c>
    </row>
    <row r="1630" spans="1:20" ht="60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2">
        <f t="shared" si="103"/>
        <v>41807.737060185187</v>
      </c>
    </row>
    <row r="1631" spans="1:20" ht="60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2">
        <f t="shared" si="103"/>
        <v>41690.867280092592</v>
      </c>
    </row>
    <row r="1632" spans="1:20" ht="90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2">
        <f t="shared" si="103"/>
        <v>40970.290972222225</v>
      </c>
    </row>
    <row r="1633" spans="1:20" ht="90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2">
        <f t="shared" si="103"/>
        <v>41194.859502314815</v>
      </c>
    </row>
    <row r="1634" spans="1:20" ht="105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2">
        <f t="shared" si="103"/>
        <v>40810.340902777774</v>
      </c>
    </row>
    <row r="1635" spans="1:20" ht="105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2">
        <f t="shared" si="103"/>
        <v>40924.208333333336</v>
      </c>
    </row>
    <row r="1636" spans="1:20" ht="75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2">
        <f t="shared" si="103"/>
        <v>40696.249305555553</v>
      </c>
    </row>
    <row r="1637" spans="1:20" ht="105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2">
        <f t="shared" si="103"/>
        <v>42562.868761574078</v>
      </c>
    </row>
    <row r="1638" spans="1:20" ht="90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2">
        <f t="shared" si="103"/>
        <v>40706.166666666664</v>
      </c>
    </row>
    <row r="1639" spans="1:20" ht="90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2">
        <f t="shared" si="103"/>
        <v>40178.98541666667</v>
      </c>
    </row>
    <row r="1640" spans="1:20" ht="60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2">
        <f t="shared" si="103"/>
        <v>41333.892361111109</v>
      </c>
    </row>
    <row r="1641" spans="1:20" ht="105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2">
        <f t="shared" si="103"/>
        <v>40971.652372685188</v>
      </c>
    </row>
    <row r="1642" spans="1:20" ht="105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2">
        <f t="shared" si="103"/>
        <v>40393.082638888889</v>
      </c>
    </row>
    <row r="1643" spans="1:20" ht="6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2">
        <f t="shared" si="103"/>
        <v>41992.596574074079</v>
      </c>
    </row>
    <row r="1644" spans="1:20" ht="90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2">
        <f t="shared" si="103"/>
        <v>40708.024618055555</v>
      </c>
    </row>
    <row r="1645" spans="1:20" ht="75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2">
        <f t="shared" si="103"/>
        <v>41176.824212962965</v>
      </c>
    </row>
    <row r="1646" spans="1:20" ht="90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2">
        <f t="shared" si="103"/>
        <v>41235.101388888892</v>
      </c>
    </row>
    <row r="1647" spans="1:20" ht="90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2">
        <f t="shared" si="103"/>
        <v>41535.617361111108</v>
      </c>
    </row>
    <row r="1648" spans="1:20" ht="120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2">
        <f t="shared" si="103"/>
        <v>41865.757638888892</v>
      </c>
    </row>
    <row r="1649" spans="1:20" ht="90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2">
        <f t="shared" si="103"/>
        <v>41069.409456018519</v>
      </c>
    </row>
    <row r="1650" spans="1:20" ht="90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2">
        <f t="shared" si="103"/>
        <v>40622.662986111114</v>
      </c>
    </row>
    <row r="1651" spans="1:20" ht="90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2">
        <f t="shared" si="103"/>
        <v>41782.684664351851</v>
      </c>
    </row>
    <row r="1652" spans="1:20" ht="75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2">
        <f t="shared" si="103"/>
        <v>41556.435613425929</v>
      </c>
    </row>
    <row r="1653" spans="1:20" ht="90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2">
        <f t="shared" si="103"/>
        <v>40659.290972222225</v>
      </c>
    </row>
    <row r="1654" spans="1:20" ht="90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2">
        <f t="shared" si="103"/>
        <v>41602.534641203703</v>
      </c>
    </row>
    <row r="1655" spans="1:20" ht="90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2">
        <f t="shared" si="103"/>
        <v>40657.834444444445</v>
      </c>
    </row>
    <row r="1656" spans="1:20" ht="105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2">
        <f t="shared" si="103"/>
        <v>41017.890740740739</v>
      </c>
    </row>
    <row r="1657" spans="1:20" ht="75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2">
        <f t="shared" si="103"/>
        <v>41004.750231481477</v>
      </c>
    </row>
    <row r="1658" spans="1:20" ht="12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2">
        <f t="shared" si="103"/>
        <v>41256.928842592592</v>
      </c>
    </row>
    <row r="1659" spans="1:20" ht="105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2">
        <f t="shared" si="103"/>
        <v>41053.782037037039</v>
      </c>
    </row>
    <row r="1660" spans="1:20" ht="105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2">
        <f t="shared" si="103"/>
        <v>41261.597222222219</v>
      </c>
    </row>
    <row r="1661" spans="1:20" ht="105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2">
        <f t="shared" si="103"/>
        <v>41625.5</v>
      </c>
    </row>
    <row r="1662" spans="1:20" ht="105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2">
        <f t="shared" si="103"/>
        <v>42490.915972222225</v>
      </c>
    </row>
    <row r="1663" spans="1:20" ht="120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2">
        <f t="shared" si="103"/>
        <v>42386.875</v>
      </c>
    </row>
    <row r="1664" spans="1:20" ht="120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2">
        <f t="shared" si="103"/>
        <v>40908.239999999998</v>
      </c>
    </row>
    <row r="1665" spans="1:20" ht="75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2">
        <f t="shared" si="103"/>
        <v>42036.02207175926</v>
      </c>
    </row>
    <row r="1666" spans="1:20" ht="90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2">
        <f t="shared" si="103"/>
        <v>40984.165972222225</v>
      </c>
    </row>
    <row r="1667" spans="1:20" ht="105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04">(E1667/D1667)*100</f>
        <v>119.45714285714286</v>
      </c>
      <c r="P1667">
        <f t="shared" ref="P1667:P1730" si="105">IFERROR(E1667/L1667,0)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90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2">
        <f t="shared" si="107"/>
        <v>41361.211493055554</v>
      </c>
    </row>
    <row r="1669" spans="1:20" ht="90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2">
        <f t="shared" si="107"/>
        <v>41709.290972222225</v>
      </c>
    </row>
    <row r="1670" spans="1:20" ht="105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2">
        <f t="shared" si="107"/>
        <v>40875.191423611112</v>
      </c>
    </row>
    <row r="1671" spans="1:20" ht="105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2">
        <f t="shared" si="107"/>
        <v>42521.885138888887</v>
      </c>
    </row>
    <row r="1672" spans="1:20" ht="120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2">
        <f t="shared" si="107"/>
        <v>40364.166666666664</v>
      </c>
    </row>
    <row r="1673" spans="1:20" ht="60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2">
        <f t="shared" si="107"/>
        <v>42583.54414351852</v>
      </c>
    </row>
    <row r="1674" spans="1:20" ht="90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2">
        <f t="shared" si="107"/>
        <v>41064.656597222223</v>
      </c>
    </row>
    <row r="1675" spans="1:20" ht="105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2">
        <f t="shared" si="107"/>
        <v>42069.878379629634</v>
      </c>
    </row>
    <row r="1676" spans="1:20" ht="105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2">
        <f t="shared" si="107"/>
        <v>42600.290972222225</v>
      </c>
    </row>
    <row r="1677" spans="1:20" ht="75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2">
        <f t="shared" si="107"/>
        <v>40832.918749999997</v>
      </c>
    </row>
    <row r="1678" spans="1:20" ht="60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2">
        <f t="shared" si="107"/>
        <v>41020.165972222225</v>
      </c>
    </row>
    <row r="1679" spans="1:20" ht="90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2">
        <f t="shared" si="107"/>
        <v>42476.249305555553</v>
      </c>
    </row>
    <row r="1680" spans="1:20" ht="75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2">
        <f t="shared" si="107"/>
        <v>41676.854988425926</v>
      </c>
    </row>
    <row r="1681" spans="1:20" ht="120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2">
        <f t="shared" si="107"/>
        <v>40746.068807870368</v>
      </c>
    </row>
    <row r="1682" spans="1:20" ht="60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2">
        <f t="shared" si="107"/>
        <v>41832.757719907408</v>
      </c>
    </row>
    <row r="1683" spans="1:20" ht="105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2">
        <f t="shared" si="107"/>
        <v>42823.083333333328</v>
      </c>
    </row>
    <row r="1684" spans="1:20" ht="75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2">
        <f t="shared" si="107"/>
        <v>42839.171990740739</v>
      </c>
    </row>
    <row r="1685" spans="1:20" ht="7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2">
        <f t="shared" si="107"/>
        <v>42832.781689814816</v>
      </c>
    </row>
    <row r="1686" spans="1:20" ht="60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2">
        <f t="shared" si="107"/>
        <v>42811.773622685185</v>
      </c>
    </row>
    <row r="1687" spans="1:20" ht="90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2">
        <f t="shared" si="107"/>
        <v>42818.208599537036</v>
      </c>
    </row>
    <row r="1688" spans="1:20" ht="120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2">
        <f t="shared" si="107"/>
        <v>42852.802303240736</v>
      </c>
    </row>
    <row r="1689" spans="1:20" ht="105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2">
        <f t="shared" si="107"/>
        <v>42835.84375</v>
      </c>
    </row>
    <row r="1690" spans="1:20" ht="105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2">
        <f t="shared" si="107"/>
        <v>42834.492986111116</v>
      </c>
    </row>
    <row r="1691" spans="1:20" ht="45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2">
        <f t="shared" si="107"/>
        <v>42810.900810185187</v>
      </c>
    </row>
    <row r="1692" spans="1:20" ht="90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2">
        <f t="shared" si="107"/>
        <v>42831.389374999999</v>
      </c>
    </row>
    <row r="1693" spans="1:20" ht="105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2">
        <f t="shared" si="107"/>
        <v>42828.041666666672</v>
      </c>
    </row>
    <row r="1694" spans="1:20" ht="90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2">
        <f t="shared" si="107"/>
        <v>42820.999305555553</v>
      </c>
    </row>
    <row r="1695" spans="1:20" ht="105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2">
        <f t="shared" si="107"/>
        <v>42834.833333333328</v>
      </c>
    </row>
    <row r="1696" spans="1:20" ht="90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2">
        <f t="shared" si="107"/>
        <v>42821.191666666666</v>
      </c>
    </row>
    <row r="1697" spans="1:20" ht="105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2">
        <f t="shared" si="107"/>
        <v>42835.041666666672</v>
      </c>
    </row>
    <row r="1698" spans="1:20" ht="105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2">
        <f t="shared" si="107"/>
        <v>42826.027905092589</v>
      </c>
    </row>
    <row r="1699" spans="1:20" ht="90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2">
        <f t="shared" si="107"/>
        <v>42834.991296296299</v>
      </c>
    </row>
    <row r="1700" spans="1:20" ht="120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2">
        <f t="shared" si="107"/>
        <v>42820.147916666669</v>
      </c>
    </row>
    <row r="1701" spans="1:20" ht="105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2">
        <f t="shared" si="107"/>
        <v>42836.863946759258</v>
      </c>
    </row>
    <row r="1702" spans="1:20" ht="90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2">
        <f t="shared" si="107"/>
        <v>42826.166666666672</v>
      </c>
    </row>
    <row r="1703" spans="1:20" ht="105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2">
        <f t="shared" si="107"/>
        <v>42019.664409722223</v>
      </c>
    </row>
    <row r="1704" spans="1:20" ht="45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2">
        <f t="shared" si="107"/>
        <v>42093.828125</v>
      </c>
    </row>
    <row r="1705" spans="1:20" ht="9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2">
        <f t="shared" si="107"/>
        <v>42247.281678240746</v>
      </c>
    </row>
    <row r="1706" spans="1:20" ht="75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2">
        <f t="shared" si="107"/>
        <v>42051.139733796299</v>
      </c>
    </row>
    <row r="1707" spans="1:20" ht="90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2">
        <f t="shared" si="107"/>
        <v>42256.666666666672</v>
      </c>
    </row>
    <row r="1708" spans="1:20" ht="10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2">
        <f t="shared" si="107"/>
        <v>42239.306388888886</v>
      </c>
    </row>
    <row r="1709" spans="1:20" ht="105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2">
        <f t="shared" si="107"/>
        <v>42457.679340277777</v>
      </c>
    </row>
    <row r="1710" spans="1:20" ht="105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2">
        <f t="shared" si="107"/>
        <v>42491.866967592592</v>
      </c>
    </row>
    <row r="1711" spans="1:20" ht="90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2">
        <f t="shared" si="107"/>
        <v>41882.818749999999</v>
      </c>
    </row>
    <row r="1712" spans="1:20" ht="6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2">
        <f t="shared" si="107"/>
        <v>42387.541666666672</v>
      </c>
    </row>
    <row r="1713" spans="1:20" ht="90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2">
        <f t="shared" si="107"/>
        <v>41883.646226851852</v>
      </c>
    </row>
    <row r="1714" spans="1:20" ht="105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2">
        <f t="shared" si="107"/>
        <v>42185.913807870369</v>
      </c>
    </row>
    <row r="1715" spans="1:20" ht="105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2">
        <f t="shared" si="107"/>
        <v>41917.801064814819</v>
      </c>
    </row>
    <row r="1716" spans="1:20" ht="105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2">
        <f t="shared" si="107"/>
        <v>42125.918530092589</v>
      </c>
    </row>
    <row r="1717" spans="1:20" ht="90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2">
        <f t="shared" si="107"/>
        <v>42094.140277777777</v>
      </c>
    </row>
    <row r="1718" spans="1:20" ht="105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2">
        <f t="shared" si="107"/>
        <v>42713.619201388887</v>
      </c>
    </row>
    <row r="1719" spans="1:20" ht="7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2">
        <f t="shared" si="107"/>
        <v>42481.166666666672</v>
      </c>
    </row>
    <row r="1720" spans="1:20" ht="30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2">
        <f t="shared" si="107"/>
        <v>42504.207638888889</v>
      </c>
    </row>
    <row r="1721" spans="1:20" ht="105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2">
        <f t="shared" si="107"/>
        <v>41899.534618055557</v>
      </c>
    </row>
    <row r="1722" spans="1:20" ht="90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2">
        <f t="shared" si="107"/>
        <v>41952.824895833335</v>
      </c>
    </row>
    <row r="1723" spans="1:20" ht="90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2">
        <f t="shared" si="107"/>
        <v>42349.461377314816</v>
      </c>
    </row>
    <row r="1724" spans="1:20" ht="90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2">
        <f t="shared" si="107"/>
        <v>42463.006944444445</v>
      </c>
    </row>
    <row r="1725" spans="1:20" ht="105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2">
        <f t="shared" si="107"/>
        <v>42186.25</v>
      </c>
    </row>
    <row r="1726" spans="1:20" ht="105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2">
        <f t="shared" si="107"/>
        <v>41942.932430555556</v>
      </c>
    </row>
    <row r="1727" spans="1:20" ht="105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2">
        <f t="shared" si="107"/>
        <v>41875.968159722222</v>
      </c>
    </row>
    <row r="1728" spans="1:20" ht="6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2">
        <f t="shared" si="107"/>
        <v>41817.919722222221</v>
      </c>
    </row>
    <row r="1729" spans="1:20" ht="90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2">
        <f t="shared" si="107"/>
        <v>42099.458333333328</v>
      </c>
    </row>
    <row r="1730" spans="1:20" ht="90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2">
        <f t="shared" si="107"/>
        <v>42298.625856481478</v>
      </c>
    </row>
    <row r="1731" spans="1:20" ht="9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08">(E1731/D1731)*100</f>
        <v>0</v>
      </c>
      <c r="P1731">
        <f t="shared" ref="P1731:P1794" si="109">IFERROR(E1731/L1731,0)</f>
        <v>0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10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11">
        <f t="shared" si="110"/>
        <v>42272.087766203709</v>
      </c>
      <c r="T1732" s="12">
        <f t="shared" si="111"/>
        <v>42302.087766203709</v>
      </c>
    </row>
    <row r="1733" spans="1:20" ht="6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2">
        <f t="shared" si="111"/>
        <v>42166.625</v>
      </c>
    </row>
    <row r="1734" spans="1:20" ht="105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2">
        <f t="shared" si="111"/>
        <v>42385.208333333328</v>
      </c>
    </row>
    <row r="1735" spans="1:20" ht="105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2">
        <f t="shared" si="111"/>
        <v>42626.895833333328</v>
      </c>
    </row>
    <row r="1736" spans="1:20" ht="10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2">
        <f t="shared" si="111"/>
        <v>42132.036527777775</v>
      </c>
    </row>
    <row r="1737" spans="1:20" ht="90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2">
        <f t="shared" si="111"/>
        <v>42589.814178240747</v>
      </c>
    </row>
    <row r="1738" spans="1:20" ht="75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2">
        <f t="shared" si="111"/>
        <v>42316.90315972222</v>
      </c>
    </row>
    <row r="1739" spans="1:20" ht="105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2">
        <f t="shared" si="111"/>
        <v>42205.948981481488</v>
      </c>
    </row>
    <row r="1740" spans="1:20" ht="7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2">
        <f t="shared" si="111"/>
        <v>41914.874328703707</v>
      </c>
    </row>
    <row r="1741" spans="1:20" ht="90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2">
        <f t="shared" si="111"/>
        <v>42494.832546296297</v>
      </c>
    </row>
    <row r="1742" spans="1:20" ht="90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11">
        <f t="shared" si="110"/>
        <v>42171.817384259266</v>
      </c>
      <c r="T1742" s="12">
        <f t="shared" si="111"/>
        <v>42201.817384259266</v>
      </c>
    </row>
    <row r="1743" spans="1:20" ht="75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2">
        <f t="shared" si="111"/>
        <v>42165.628136574072</v>
      </c>
    </row>
    <row r="1744" spans="1:20" ht="105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2">
        <f t="shared" si="111"/>
        <v>42742.875</v>
      </c>
    </row>
    <row r="1745" spans="1:20" ht="90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2">
        <f t="shared" si="111"/>
        <v>42609.165972222225</v>
      </c>
    </row>
    <row r="1746" spans="1:20" ht="105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2">
        <f t="shared" si="111"/>
        <v>42071.563391203701</v>
      </c>
    </row>
    <row r="1747" spans="1:20" ht="105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2">
        <f t="shared" si="111"/>
        <v>42726.083333333328</v>
      </c>
    </row>
    <row r="1748" spans="1:20" ht="105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2">
        <f t="shared" si="111"/>
        <v>42698.083333333328</v>
      </c>
    </row>
    <row r="1749" spans="1:20" ht="105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2">
        <f t="shared" si="111"/>
        <v>42321.625</v>
      </c>
    </row>
    <row r="1750" spans="1:20" ht="75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2">
        <f t="shared" si="111"/>
        <v>42249.950729166667</v>
      </c>
    </row>
    <row r="1751" spans="1:20" ht="75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2">
        <f t="shared" si="111"/>
        <v>42795.791666666672</v>
      </c>
    </row>
    <row r="1752" spans="1:20" ht="105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2">
        <f t="shared" si="111"/>
        <v>42479.836851851855</v>
      </c>
    </row>
    <row r="1753" spans="1:20" ht="60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2">
        <f t="shared" si="111"/>
        <v>42082.739849537036</v>
      </c>
    </row>
    <row r="1754" spans="1:20" ht="60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2">
        <f t="shared" si="111"/>
        <v>42657.253263888888</v>
      </c>
    </row>
    <row r="1755" spans="1:20" ht="90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2">
        <f t="shared" si="111"/>
        <v>42450.707962962959</v>
      </c>
    </row>
    <row r="1756" spans="1:20" ht="90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2">
        <f t="shared" si="111"/>
        <v>42097.835104166668</v>
      </c>
    </row>
    <row r="1757" spans="1:20" ht="105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2">
        <f t="shared" si="111"/>
        <v>42282.788900462961</v>
      </c>
    </row>
    <row r="1758" spans="1:20" ht="90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2">
        <f t="shared" si="111"/>
        <v>42611.167465277773</v>
      </c>
    </row>
    <row r="1759" spans="1:20" ht="75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2">
        <f t="shared" si="111"/>
        <v>42763.811805555553</v>
      </c>
    </row>
    <row r="1760" spans="1:20" ht="105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2">
        <f t="shared" si="111"/>
        <v>42565.955925925926</v>
      </c>
    </row>
    <row r="1761" spans="1:20" ht="45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2">
        <f t="shared" si="111"/>
        <v>42088.787372685183</v>
      </c>
    </row>
    <row r="1762" spans="1:20" ht="105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2">
        <f t="shared" si="111"/>
        <v>42425.67260416667</v>
      </c>
    </row>
    <row r="1763" spans="1:20" ht="75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2">
        <f t="shared" si="111"/>
        <v>42259.567824074074</v>
      </c>
    </row>
    <row r="1764" spans="1:20" ht="45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2">
        <f t="shared" si="111"/>
        <v>42440.982002314813</v>
      </c>
    </row>
    <row r="1765" spans="1:20" ht="105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2">
        <f t="shared" si="111"/>
        <v>42666.868518518517</v>
      </c>
    </row>
    <row r="1766" spans="1:20" ht="105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2">
        <f t="shared" si="111"/>
        <v>41854.485868055555</v>
      </c>
    </row>
    <row r="1767" spans="1:20" ht="105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2">
        <f t="shared" si="111"/>
        <v>41864.980462962965</v>
      </c>
    </row>
    <row r="1768" spans="1:20" ht="75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2">
        <f t="shared" si="111"/>
        <v>41876.859814814816</v>
      </c>
    </row>
    <row r="1769" spans="1:20" ht="60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2">
        <f t="shared" si="111"/>
        <v>41854.658379629633</v>
      </c>
    </row>
    <row r="1770" spans="1:20" ht="90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2">
        <f t="shared" si="111"/>
        <v>41909.560694444444</v>
      </c>
    </row>
    <row r="1771" spans="1:20" ht="10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2">
        <f t="shared" si="111"/>
        <v>42017.818969907406</v>
      </c>
    </row>
    <row r="1772" spans="1:20" ht="120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2">
        <f t="shared" si="111"/>
        <v>41926.780023148152</v>
      </c>
    </row>
    <row r="1773" spans="1:20" ht="105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2">
        <f t="shared" si="111"/>
        <v>41935.979629629634</v>
      </c>
    </row>
    <row r="1774" spans="1:20" ht="90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2">
        <f t="shared" si="111"/>
        <v>41826.718009259261</v>
      </c>
    </row>
    <row r="1775" spans="1:20" ht="105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2">
        <f t="shared" si="111"/>
        <v>42023.760393518518</v>
      </c>
    </row>
    <row r="1776" spans="1:20" ht="90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2">
        <f t="shared" si="111"/>
        <v>41972.624305555553</v>
      </c>
    </row>
    <row r="1777" spans="1:20" ht="90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2">
        <f t="shared" si="111"/>
        <v>41936.976388888892</v>
      </c>
    </row>
    <row r="1778" spans="1:20" ht="10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2">
        <f t="shared" si="111"/>
        <v>41941.95684027778</v>
      </c>
    </row>
    <row r="1779" spans="1:20" ht="105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2">
        <f t="shared" si="111"/>
        <v>42055.357094907406</v>
      </c>
    </row>
    <row r="1780" spans="1:20" ht="90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2">
        <f t="shared" si="111"/>
        <v>42090.821701388893</v>
      </c>
    </row>
    <row r="1781" spans="1:20" ht="120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2">
        <f t="shared" si="111"/>
        <v>42615.691898148143</v>
      </c>
    </row>
    <row r="1782" spans="1:20" ht="90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2">
        <f t="shared" si="111"/>
        <v>42553.600810185191</v>
      </c>
    </row>
    <row r="1783" spans="1:20" ht="105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2">
        <f t="shared" si="111"/>
        <v>42628.617418981477</v>
      </c>
    </row>
    <row r="1784" spans="1:20" ht="105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2">
        <f t="shared" si="111"/>
        <v>42421.575104166666</v>
      </c>
    </row>
    <row r="1785" spans="1:20" ht="90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2">
        <f t="shared" si="111"/>
        <v>42145.949976851851</v>
      </c>
    </row>
    <row r="1786" spans="1:20" ht="105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2">
        <f t="shared" si="111"/>
        <v>42035.142361111109</v>
      </c>
    </row>
    <row r="1787" spans="1:20" ht="90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2">
        <f t="shared" si="111"/>
        <v>41928</v>
      </c>
    </row>
    <row r="1788" spans="1:20" ht="105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2">
        <f t="shared" si="111"/>
        <v>41988.550659722227</v>
      </c>
    </row>
    <row r="1789" spans="1:20" ht="90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2">
        <f t="shared" si="111"/>
        <v>42098.613854166666</v>
      </c>
    </row>
    <row r="1790" spans="1:20" ht="90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2">
        <f t="shared" si="111"/>
        <v>41943.94840277778</v>
      </c>
    </row>
    <row r="1791" spans="1:20" ht="90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2">
        <f t="shared" si="111"/>
        <v>42016.250034722223</v>
      </c>
    </row>
    <row r="1792" spans="1:20" ht="90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2">
        <f t="shared" si="111"/>
        <v>42040.674513888895</v>
      </c>
    </row>
    <row r="1793" spans="1:20" ht="75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2">
        <f t="shared" si="111"/>
        <v>42033.740335648152</v>
      </c>
    </row>
    <row r="1794" spans="1:20" ht="60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2">
        <f t="shared" si="111"/>
        <v>42226.290972222225</v>
      </c>
    </row>
    <row r="1795" spans="1:20" ht="90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12">(E1795/D1795)*100</f>
        <v>1.3333333333333335</v>
      </c>
      <c r="P1795">
        <f t="shared" ref="P1795:P1858" si="113">IFERROR(E1795/L1795,0)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105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2">
        <f t="shared" si="115"/>
        <v>42046.551180555558</v>
      </c>
    </row>
    <row r="1797" spans="1:20" ht="90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2">
        <f t="shared" si="115"/>
        <v>42657.666666666672</v>
      </c>
    </row>
    <row r="1798" spans="1:20" ht="105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2">
        <f t="shared" si="115"/>
        <v>42575.439421296294</v>
      </c>
    </row>
    <row r="1799" spans="1:20" ht="90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2">
        <f t="shared" si="115"/>
        <v>42719.56931712963</v>
      </c>
    </row>
    <row r="1800" spans="1:20" ht="10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2">
        <f t="shared" si="115"/>
        <v>42404.32677083333</v>
      </c>
    </row>
    <row r="1801" spans="1:20" ht="6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2">
        <f t="shared" si="115"/>
        <v>41954.884351851855</v>
      </c>
    </row>
    <row r="1802" spans="1:20" ht="90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2">
        <f t="shared" si="115"/>
        <v>42653.606134259258</v>
      </c>
    </row>
    <row r="1803" spans="1:20" ht="105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2">
        <f t="shared" si="115"/>
        <v>42353.506944444445</v>
      </c>
    </row>
    <row r="1804" spans="1:20" ht="7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2">
        <f t="shared" si="115"/>
        <v>42182.915972222225</v>
      </c>
    </row>
    <row r="1805" spans="1:20" ht="10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2">
        <f t="shared" si="115"/>
        <v>42049.071550925932</v>
      </c>
    </row>
    <row r="1806" spans="1:20" ht="90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2">
        <f t="shared" si="115"/>
        <v>42322.719953703709</v>
      </c>
    </row>
    <row r="1807" spans="1:20" ht="90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2">
        <f t="shared" si="115"/>
        <v>42279.75</v>
      </c>
    </row>
    <row r="1808" spans="1:20" ht="105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2">
        <f t="shared" si="115"/>
        <v>41912.638298611113</v>
      </c>
    </row>
    <row r="1809" spans="1:20" ht="6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2">
        <f t="shared" si="115"/>
        <v>41910.068437499998</v>
      </c>
    </row>
    <row r="1810" spans="1:20" ht="105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2">
        <f t="shared" si="115"/>
        <v>42777.680902777778</v>
      </c>
    </row>
    <row r="1811" spans="1:20" ht="90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2">
        <f t="shared" si="115"/>
        <v>42064.907858796301</v>
      </c>
    </row>
    <row r="1812" spans="1:20" ht="7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2">
        <f t="shared" si="115"/>
        <v>41872.91002314815</v>
      </c>
    </row>
    <row r="1813" spans="1:20" ht="7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2">
        <f t="shared" si="115"/>
        <v>41936.166666666664</v>
      </c>
    </row>
    <row r="1814" spans="1:20" ht="105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2">
        <f t="shared" si="115"/>
        <v>42554.318703703699</v>
      </c>
    </row>
    <row r="1815" spans="1:20" ht="7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2">
        <f t="shared" si="115"/>
        <v>41859.889027777775</v>
      </c>
    </row>
    <row r="1816" spans="1:20" ht="90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2">
        <f t="shared" si="115"/>
        <v>42063.314074074078</v>
      </c>
    </row>
    <row r="1817" spans="1:20" ht="105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11">
        <f t="shared" si="114"/>
        <v>42172.906678240746</v>
      </c>
      <c r="T1817" s="12">
        <f t="shared" si="115"/>
        <v>42186.906678240746</v>
      </c>
    </row>
    <row r="1818" spans="1:20" ht="7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2">
        <f t="shared" si="115"/>
        <v>42576.791666666672</v>
      </c>
    </row>
    <row r="1819" spans="1:20" ht="75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2">
        <f t="shared" si="115"/>
        <v>42765.290972222225</v>
      </c>
    </row>
    <row r="1820" spans="1:20" ht="75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2">
        <f t="shared" si="115"/>
        <v>42097.192708333328</v>
      </c>
    </row>
    <row r="1821" spans="1:20" ht="105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2">
        <f t="shared" si="115"/>
        <v>41850.752268518518</v>
      </c>
    </row>
    <row r="1822" spans="1:20" ht="105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2">
        <f t="shared" si="115"/>
        <v>42095.042708333334</v>
      </c>
    </row>
    <row r="1823" spans="1:20" ht="90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2">
        <f t="shared" si="115"/>
        <v>40971.319062499999</v>
      </c>
    </row>
    <row r="1824" spans="1:20" ht="60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2">
        <f t="shared" si="115"/>
        <v>41670.792361111111</v>
      </c>
    </row>
    <row r="1825" spans="1:20" ht="105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2">
        <f t="shared" si="115"/>
        <v>41206.684907407405</v>
      </c>
    </row>
    <row r="1826" spans="1:20" ht="30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2">
        <f t="shared" si="115"/>
        <v>41647.088888888888</v>
      </c>
    </row>
    <row r="1827" spans="1:20" ht="105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2">
        <f t="shared" si="115"/>
        <v>41466.83452546296</v>
      </c>
    </row>
    <row r="1828" spans="1:20" ht="45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2">
        <f t="shared" si="115"/>
        <v>41687.923807870371</v>
      </c>
    </row>
    <row r="1829" spans="1:20" ht="105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2">
        <f t="shared" si="115"/>
        <v>40605.325937499998</v>
      </c>
    </row>
    <row r="1830" spans="1:20" ht="105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2">
        <f t="shared" si="115"/>
        <v>41768.916666666664</v>
      </c>
    </row>
    <row r="1831" spans="1:20" ht="90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2">
        <f t="shared" si="115"/>
        <v>40564.916666666664</v>
      </c>
    </row>
    <row r="1832" spans="1:20" ht="90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2">
        <f t="shared" si="115"/>
        <v>41694.684108796297</v>
      </c>
    </row>
    <row r="1833" spans="1:20" ht="75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2">
        <f t="shared" si="115"/>
        <v>41041.996099537035</v>
      </c>
    </row>
    <row r="1834" spans="1:20" ht="105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2">
        <f t="shared" si="115"/>
        <v>40606.539664351854</v>
      </c>
    </row>
    <row r="1835" spans="1:20" ht="105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2">
        <f t="shared" si="115"/>
        <v>41335.332638888889</v>
      </c>
    </row>
    <row r="1836" spans="1:20" ht="45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2">
        <f t="shared" si="115"/>
        <v>42028.964062500003</v>
      </c>
    </row>
    <row r="1837" spans="1:20" ht="120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2">
        <f t="shared" si="115"/>
        <v>42460.660543981481</v>
      </c>
    </row>
    <row r="1838" spans="1:20" ht="45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2">
        <f t="shared" si="115"/>
        <v>41322.809363425928</v>
      </c>
    </row>
    <row r="1839" spans="1:20" ht="120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2">
        <f t="shared" si="115"/>
        <v>40986.006192129629</v>
      </c>
    </row>
    <row r="1840" spans="1:20" ht="105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2">
        <f t="shared" si="115"/>
        <v>40817.125</v>
      </c>
    </row>
    <row r="1841" spans="1:20" ht="105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2">
        <f t="shared" si="115"/>
        <v>42644.722013888888</v>
      </c>
    </row>
    <row r="1842" spans="1:20" ht="105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2">
        <f t="shared" si="115"/>
        <v>41401.207638888889</v>
      </c>
    </row>
    <row r="1843" spans="1:20" ht="60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2">
        <f t="shared" si="115"/>
        <v>41779.207638888889</v>
      </c>
    </row>
    <row r="1844" spans="1:20" ht="90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2">
        <f t="shared" si="115"/>
        <v>42065.249305555553</v>
      </c>
    </row>
    <row r="1845" spans="1:20" ht="105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2">
        <f t="shared" si="115"/>
        <v>40594.994837962964</v>
      </c>
    </row>
    <row r="1846" spans="1:20" ht="105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2">
        <f t="shared" si="115"/>
        <v>40705.125</v>
      </c>
    </row>
    <row r="1847" spans="1:20" ht="15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2">
        <f t="shared" si="115"/>
        <v>42538.204861111109</v>
      </c>
    </row>
    <row r="1848" spans="1:20" ht="105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2">
        <f t="shared" si="115"/>
        <v>41258.650196759263</v>
      </c>
    </row>
    <row r="1849" spans="1:20" ht="105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2">
        <f t="shared" si="115"/>
        <v>42115.236481481479</v>
      </c>
    </row>
    <row r="1850" spans="1:20" ht="90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2">
        <f t="shared" si="115"/>
        <v>40755.290972222225</v>
      </c>
    </row>
    <row r="1851" spans="1:20" ht="60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2">
        <f t="shared" si="115"/>
        <v>41199.845590277779</v>
      </c>
    </row>
    <row r="1852" spans="1:20" ht="105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2">
        <f t="shared" si="115"/>
        <v>41830.959490740745</v>
      </c>
    </row>
    <row r="1853" spans="1:20" ht="90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2">
        <f t="shared" si="115"/>
        <v>41848.041666666664</v>
      </c>
    </row>
    <row r="1854" spans="1:20" ht="105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2">
        <f t="shared" si="115"/>
        <v>42119</v>
      </c>
    </row>
    <row r="1855" spans="1:20" ht="105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2">
        <f t="shared" si="115"/>
        <v>41227.102048611108</v>
      </c>
    </row>
    <row r="1856" spans="1:20" ht="105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2">
        <f t="shared" si="115"/>
        <v>41418.021261574075</v>
      </c>
    </row>
    <row r="1857" spans="1:20" ht="90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2">
        <f t="shared" si="115"/>
        <v>41645.538657407407</v>
      </c>
    </row>
    <row r="1858" spans="1:20" ht="120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2">
        <f t="shared" si="115"/>
        <v>41838.854999999996</v>
      </c>
    </row>
    <row r="1859" spans="1:20" ht="90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16">(E1859/D1859)*100</f>
        <v>100</v>
      </c>
      <c r="P1859">
        <f t="shared" ref="P1859:P1922" si="117">IFERROR(E1859/L1859,0)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105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2">
        <f t="shared" si="119"/>
        <v>40893.242141203707</v>
      </c>
    </row>
    <row r="1861" spans="1:20" ht="45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2">
        <f t="shared" si="119"/>
        <v>40808.770011574074</v>
      </c>
    </row>
    <row r="1862" spans="1:20" ht="75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2">
        <f t="shared" si="119"/>
        <v>41676.709305555552</v>
      </c>
    </row>
    <row r="1863" spans="1:20" ht="105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11">
        <f t="shared" si="118"/>
        <v>42000.300243055557</v>
      </c>
      <c r="T1863" s="12">
        <f t="shared" si="119"/>
        <v>42030.300243055557</v>
      </c>
    </row>
    <row r="1864" spans="1:20" ht="10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2">
        <f t="shared" si="119"/>
        <v>42802.3125</v>
      </c>
    </row>
    <row r="1865" spans="1:20" ht="7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2">
        <f t="shared" si="119"/>
        <v>41802.797280092593</v>
      </c>
    </row>
    <row r="1866" spans="1:20" ht="105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2">
        <f t="shared" si="119"/>
        <v>41763.716435185182</v>
      </c>
    </row>
    <row r="1867" spans="1:20" ht="105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2">
        <f t="shared" si="119"/>
        <v>42680.409108796302</v>
      </c>
    </row>
    <row r="1868" spans="1:20" ht="105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2">
        <f t="shared" si="119"/>
        <v>42795.166666666672</v>
      </c>
    </row>
    <row r="1869" spans="1:20" ht="105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2">
        <f t="shared" si="119"/>
        <v>42679.924907407403</v>
      </c>
    </row>
    <row r="1870" spans="1:20" ht="105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2">
        <f t="shared" si="119"/>
        <v>42353.332638888889</v>
      </c>
    </row>
    <row r="1871" spans="1:20" ht="105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2">
        <f t="shared" si="119"/>
        <v>42739.002881944441</v>
      </c>
    </row>
    <row r="1872" spans="1:20" ht="90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2">
        <f t="shared" si="119"/>
        <v>42400.178472222222</v>
      </c>
    </row>
    <row r="1873" spans="1:20" ht="105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2">
        <f t="shared" si="119"/>
        <v>41963.825243055559</v>
      </c>
    </row>
    <row r="1874" spans="1:20" ht="105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2">
        <f t="shared" si="119"/>
        <v>42185.129652777774</v>
      </c>
    </row>
    <row r="1875" spans="1:20" ht="105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2">
        <f t="shared" si="119"/>
        <v>42193.697916666672</v>
      </c>
    </row>
    <row r="1876" spans="1:20" ht="12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2">
        <f t="shared" si="119"/>
        <v>42549.969131944439</v>
      </c>
    </row>
    <row r="1877" spans="1:20" ht="75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2">
        <f t="shared" si="119"/>
        <v>42588.899398148147</v>
      </c>
    </row>
    <row r="1878" spans="1:20" ht="10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11">
        <f t="shared" si="118"/>
        <v>41776.284780092588</v>
      </c>
      <c r="T1878" s="12">
        <f t="shared" si="119"/>
        <v>41806.284780092588</v>
      </c>
    </row>
    <row r="1879" spans="1:20" ht="75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2">
        <f t="shared" si="119"/>
        <v>42064.029224537036</v>
      </c>
    </row>
    <row r="1880" spans="1:20" ht="105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2">
        <f t="shared" si="119"/>
        <v>41803.008738425924</v>
      </c>
    </row>
    <row r="1881" spans="1:20" ht="105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2">
        <f t="shared" si="119"/>
        <v>42443.607974537037</v>
      </c>
    </row>
    <row r="1882" spans="1:20" ht="6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2">
        <f t="shared" si="119"/>
        <v>42459.525231481486</v>
      </c>
    </row>
    <row r="1883" spans="1:20" ht="90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2">
        <f t="shared" si="119"/>
        <v>42073.110983796301</v>
      </c>
    </row>
    <row r="1884" spans="1:20" ht="105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2">
        <f t="shared" si="119"/>
        <v>41100.991666666669</v>
      </c>
    </row>
    <row r="1885" spans="1:20" ht="90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2">
        <f t="shared" si="119"/>
        <v>41007.906342592592</v>
      </c>
    </row>
    <row r="1886" spans="1:20" ht="105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2">
        <f t="shared" si="119"/>
        <v>41240.5</v>
      </c>
    </row>
    <row r="1887" spans="1:20" ht="90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2">
        <f t="shared" si="119"/>
        <v>41131.916666666664</v>
      </c>
    </row>
    <row r="1888" spans="1:20" ht="90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2">
        <f t="shared" si="119"/>
        <v>41955.94835648148</v>
      </c>
    </row>
    <row r="1889" spans="1:20" ht="90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2">
        <f t="shared" si="119"/>
        <v>42341.895833333328</v>
      </c>
    </row>
    <row r="1890" spans="1:20" ht="105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2">
        <f t="shared" si="119"/>
        <v>40330.207638888889</v>
      </c>
    </row>
    <row r="1891" spans="1:20" ht="105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2">
        <f t="shared" si="119"/>
        <v>41344.751689814817</v>
      </c>
    </row>
    <row r="1892" spans="1:20" ht="90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2">
        <f t="shared" si="119"/>
        <v>41258.786203703705</v>
      </c>
    </row>
    <row r="1893" spans="1:20" ht="105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2">
        <f t="shared" si="119"/>
        <v>40381.25</v>
      </c>
    </row>
    <row r="1894" spans="1:20" ht="90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2">
        <f t="shared" si="119"/>
        <v>40701.637511574074</v>
      </c>
    </row>
    <row r="1895" spans="1:20" ht="90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2">
        <f t="shared" si="119"/>
        <v>40649.165972222225</v>
      </c>
    </row>
    <row r="1896" spans="1:20" ht="45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2">
        <f t="shared" si="119"/>
        <v>40951.904895833337</v>
      </c>
    </row>
    <row r="1897" spans="1:20" ht="105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2">
        <f t="shared" si="119"/>
        <v>42297.746782407412</v>
      </c>
    </row>
    <row r="1898" spans="1:20" ht="90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2">
        <f t="shared" si="119"/>
        <v>41011.710243055553</v>
      </c>
    </row>
    <row r="1899" spans="1:20" ht="105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2">
        <f t="shared" si="119"/>
        <v>41702.875</v>
      </c>
    </row>
    <row r="1900" spans="1:20" ht="90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2">
        <f t="shared" si="119"/>
        <v>42401.75</v>
      </c>
    </row>
    <row r="1901" spans="1:20" ht="105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2">
        <f t="shared" si="119"/>
        <v>42088.90006944444</v>
      </c>
    </row>
    <row r="1902" spans="1:20" ht="105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2">
        <f t="shared" si="119"/>
        <v>41188.415972222225</v>
      </c>
    </row>
    <row r="1903" spans="1:20" ht="90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2">
        <f t="shared" si="119"/>
        <v>42146.541666666672</v>
      </c>
    </row>
    <row r="1904" spans="1:20" ht="105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2">
        <f t="shared" si="119"/>
        <v>42067.789895833332</v>
      </c>
    </row>
    <row r="1905" spans="1:20" ht="90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2">
        <f t="shared" si="119"/>
        <v>42762.770729166667</v>
      </c>
    </row>
    <row r="1906" spans="1:20" ht="90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2">
        <f t="shared" si="119"/>
        <v>42371.685428240744</v>
      </c>
    </row>
    <row r="1907" spans="1:20" ht="105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2">
        <f t="shared" si="119"/>
        <v>41889.925856481481</v>
      </c>
    </row>
    <row r="1908" spans="1:20" ht="90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2">
        <f t="shared" si="119"/>
        <v>42544.671099537038</v>
      </c>
    </row>
    <row r="1909" spans="1:20" ht="90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2">
        <f t="shared" si="119"/>
        <v>41782.587094907409</v>
      </c>
    </row>
    <row r="1910" spans="1:20" ht="105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2">
        <f t="shared" si="119"/>
        <v>42733.917824074073</v>
      </c>
    </row>
    <row r="1911" spans="1:20" ht="120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2">
        <f t="shared" si="119"/>
        <v>41935.429155092592</v>
      </c>
    </row>
    <row r="1912" spans="1:20" ht="90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2">
        <f t="shared" si="119"/>
        <v>42308.947916666672</v>
      </c>
    </row>
    <row r="1913" spans="1:20" ht="105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2">
        <f t="shared" si="119"/>
        <v>41860.033958333333</v>
      </c>
    </row>
    <row r="1914" spans="1:20" ht="10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2">
        <f t="shared" si="119"/>
        <v>42159.226388888885</v>
      </c>
    </row>
    <row r="1915" spans="1:20" ht="6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2">
        <f t="shared" si="119"/>
        <v>41920.511319444442</v>
      </c>
    </row>
    <row r="1916" spans="1:20" ht="105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2">
        <f t="shared" si="119"/>
        <v>41944.165972222225</v>
      </c>
    </row>
    <row r="1917" spans="1:20" ht="90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2">
        <f t="shared" si="119"/>
        <v>41884.04886574074</v>
      </c>
    </row>
    <row r="1918" spans="1:20" ht="6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2">
        <f t="shared" si="119"/>
        <v>42681.758969907409</v>
      </c>
    </row>
    <row r="1919" spans="1:20" ht="6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2">
        <f t="shared" si="119"/>
        <v>42776.270057870366</v>
      </c>
    </row>
    <row r="1920" spans="1:20" ht="90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2">
        <f t="shared" si="119"/>
        <v>41863.789942129632</v>
      </c>
    </row>
    <row r="1921" spans="1:20" ht="105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2">
        <f t="shared" si="119"/>
        <v>42143.875567129624</v>
      </c>
    </row>
    <row r="1922" spans="1:20" ht="7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2">
        <f t="shared" si="119"/>
        <v>42298.958333333328</v>
      </c>
    </row>
    <row r="1923" spans="1:20" ht="45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20">(E1923/D1923)*100</f>
        <v>136.80000000000001</v>
      </c>
      <c r="P1923">
        <f t="shared" ref="P1923:P1986" si="121">IFERROR(E1923/L1923,0)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90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2">
        <f t="shared" si="123"/>
        <v>41620.255868055552</v>
      </c>
    </row>
    <row r="1925" spans="1:20" ht="75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2">
        <f t="shared" si="123"/>
        <v>40813.207638888889</v>
      </c>
    </row>
    <row r="1926" spans="1:20" ht="90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2">
        <f t="shared" si="123"/>
        <v>41654.814583333333</v>
      </c>
    </row>
    <row r="1927" spans="1:20" ht="90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2">
        <f t="shared" si="123"/>
        <v>41558</v>
      </c>
    </row>
    <row r="1928" spans="1:20" ht="105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2">
        <f t="shared" si="123"/>
        <v>40484.018055555556</v>
      </c>
    </row>
    <row r="1929" spans="1:20" ht="45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2">
        <f t="shared" si="123"/>
        <v>40976.207638888889</v>
      </c>
    </row>
    <row r="1930" spans="1:20" ht="60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2">
        <f t="shared" si="123"/>
        <v>41401.648078703707</v>
      </c>
    </row>
    <row r="1931" spans="1:20" ht="75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2">
        <f t="shared" si="123"/>
        <v>40729.021597222221</v>
      </c>
    </row>
    <row r="1932" spans="1:20" ht="60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2">
        <f t="shared" si="123"/>
        <v>41462.558819444443</v>
      </c>
    </row>
    <row r="1933" spans="1:20" ht="75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2">
        <f t="shared" si="123"/>
        <v>41051.145833333336</v>
      </c>
    </row>
    <row r="1934" spans="1:20" ht="105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2">
        <f t="shared" si="123"/>
        <v>40932.809872685182</v>
      </c>
    </row>
    <row r="1935" spans="1:20" ht="120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2">
        <f t="shared" si="123"/>
        <v>41909.130868055552</v>
      </c>
    </row>
    <row r="1936" spans="1:20" ht="105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2">
        <f t="shared" si="123"/>
        <v>40902.208333333336</v>
      </c>
    </row>
    <row r="1937" spans="1:20" ht="105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2">
        <f t="shared" si="123"/>
        <v>41811.207638888889</v>
      </c>
    </row>
    <row r="1938" spans="1:20" ht="90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2">
        <f t="shared" si="123"/>
        <v>40883.249305555553</v>
      </c>
    </row>
    <row r="1939" spans="1:20" ht="90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2">
        <f t="shared" si="123"/>
        <v>41075.165972222225</v>
      </c>
    </row>
    <row r="1940" spans="1:20" ht="90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2">
        <f t="shared" si="123"/>
        <v>41457.208333333336</v>
      </c>
    </row>
    <row r="1941" spans="1:20" ht="105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2">
        <f t="shared" si="123"/>
        <v>41343.943379629629</v>
      </c>
    </row>
    <row r="1942" spans="1:20" ht="90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2">
        <f t="shared" si="123"/>
        <v>40709.165972222225</v>
      </c>
    </row>
    <row r="1943" spans="1:20" ht="105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2">
        <f t="shared" si="123"/>
        <v>41774.290868055556</v>
      </c>
    </row>
    <row r="1944" spans="1:20" ht="105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2">
        <f t="shared" si="123"/>
        <v>40728.828009259261</v>
      </c>
    </row>
    <row r="1945" spans="1:20" ht="90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2">
        <f t="shared" si="123"/>
        <v>42593.269861111112</v>
      </c>
    </row>
    <row r="1946" spans="1:20" ht="105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2">
        <f t="shared" si="123"/>
        <v>41760.584374999999</v>
      </c>
    </row>
    <row r="1947" spans="1:20" ht="10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2">
        <f t="shared" si="123"/>
        <v>42197.251828703709</v>
      </c>
    </row>
    <row r="1948" spans="1:20" ht="105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2">
        <f t="shared" si="123"/>
        <v>41749.108344907407</v>
      </c>
    </row>
    <row r="1949" spans="1:20" ht="120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2">
        <f t="shared" si="123"/>
        <v>40140.249305555553</v>
      </c>
    </row>
    <row r="1950" spans="1:20" ht="60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2">
        <f t="shared" si="123"/>
        <v>42527.709722222222</v>
      </c>
    </row>
    <row r="1951" spans="1:20" ht="90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2">
        <f t="shared" si="123"/>
        <v>41830.423043981478</v>
      </c>
    </row>
    <row r="1952" spans="1:20" ht="90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2">
        <f t="shared" si="123"/>
        <v>40655.181400462963</v>
      </c>
    </row>
    <row r="1953" spans="1:20" ht="105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2">
        <f t="shared" si="123"/>
        <v>42681.462233796294</v>
      </c>
    </row>
    <row r="1954" spans="1:20" ht="90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2">
        <f t="shared" si="123"/>
        <v>41563.60665509259</v>
      </c>
    </row>
    <row r="1955" spans="1:20" ht="90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2">
        <f t="shared" si="123"/>
        <v>40970.125</v>
      </c>
    </row>
    <row r="1956" spans="1:20" ht="45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2">
        <f t="shared" si="123"/>
        <v>42441.208333333328</v>
      </c>
    </row>
    <row r="1957" spans="1:20" ht="105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2">
        <f t="shared" si="123"/>
        <v>41052.791666666664</v>
      </c>
    </row>
    <row r="1958" spans="1:20" ht="105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2">
        <f t="shared" si="123"/>
        <v>42112.882002314815</v>
      </c>
    </row>
    <row r="1959" spans="1:20" ht="60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2">
        <f t="shared" si="123"/>
        <v>41209.098530092589</v>
      </c>
    </row>
    <row r="1960" spans="1:20" ht="105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2">
        <f t="shared" si="123"/>
        <v>41356.94630787037</v>
      </c>
    </row>
    <row r="1961" spans="1:20" ht="105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2">
        <f t="shared" si="123"/>
        <v>41913</v>
      </c>
    </row>
    <row r="1962" spans="1:20" ht="105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2">
        <f t="shared" si="123"/>
        <v>41994.362743055557</v>
      </c>
    </row>
    <row r="1963" spans="1:20" ht="90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2">
        <f t="shared" si="123"/>
        <v>41188.165972222225</v>
      </c>
    </row>
    <row r="1964" spans="1:20" ht="105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2">
        <f t="shared" si="123"/>
        <v>41772.780509259261</v>
      </c>
    </row>
    <row r="1965" spans="1:20" ht="105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2">
        <f t="shared" si="123"/>
        <v>41898.429791666669</v>
      </c>
    </row>
    <row r="1966" spans="1:20" ht="105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2">
        <f t="shared" si="123"/>
        <v>42482.272824074069</v>
      </c>
    </row>
    <row r="1967" spans="1:20" ht="90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2">
        <f t="shared" si="123"/>
        <v>40920.041666666664</v>
      </c>
    </row>
    <row r="1968" spans="1:20" ht="105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2">
        <f t="shared" si="123"/>
        <v>41865.540486111109</v>
      </c>
    </row>
    <row r="1969" spans="1:20" ht="105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2">
        <f t="shared" si="123"/>
        <v>41760.663530092592</v>
      </c>
    </row>
    <row r="1970" spans="1:20" ht="60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2">
        <f t="shared" si="123"/>
        <v>42707.628645833334</v>
      </c>
    </row>
    <row r="1971" spans="1:20" ht="105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2">
        <f t="shared" si="123"/>
        <v>42587.792453703703</v>
      </c>
    </row>
    <row r="1972" spans="1:20" ht="75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2">
        <f t="shared" si="123"/>
        <v>41384.151631944449</v>
      </c>
    </row>
    <row r="1973" spans="1:20" ht="105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2">
        <f t="shared" si="123"/>
        <v>41593.166666666664</v>
      </c>
    </row>
    <row r="1974" spans="1:20" ht="105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2">
        <f t="shared" si="123"/>
        <v>41231.053749999999</v>
      </c>
    </row>
    <row r="1975" spans="1:20" ht="105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2">
        <f t="shared" si="123"/>
        <v>42588.291666666672</v>
      </c>
    </row>
    <row r="1976" spans="1:20" ht="105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2">
        <f t="shared" si="123"/>
        <v>41505.334131944444</v>
      </c>
    </row>
    <row r="1977" spans="1:20" ht="60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2">
        <f t="shared" si="123"/>
        <v>41343.755219907405</v>
      </c>
    </row>
    <row r="1978" spans="1:20" ht="6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2">
        <f t="shared" si="123"/>
        <v>41468.899594907409</v>
      </c>
    </row>
    <row r="1979" spans="1:20" ht="75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2">
        <f t="shared" si="123"/>
        <v>42357.332638888889</v>
      </c>
    </row>
    <row r="1980" spans="1:20" ht="105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2">
        <f t="shared" si="123"/>
        <v>41072.291666666664</v>
      </c>
    </row>
    <row r="1981" spans="1:20" ht="75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2">
        <f t="shared" si="123"/>
        <v>42327.207638888889</v>
      </c>
    </row>
    <row r="1982" spans="1:20" ht="45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2">
        <f t="shared" si="123"/>
        <v>42463.500717592593</v>
      </c>
    </row>
    <row r="1983" spans="1:20" ht="105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2">
        <f t="shared" si="123"/>
        <v>41829.725289351853</v>
      </c>
    </row>
    <row r="1984" spans="1:20" ht="7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2">
        <f t="shared" si="123"/>
        <v>42708.628321759257</v>
      </c>
    </row>
    <row r="1985" spans="1:20" ht="105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2">
        <f t="shared" si="123"/>
        <v>42615.291666666672</v>
      </c>
    </row>
    <row r="1986" spans="1:20" ht="105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2">
        <f t="shared" si="123"/>
        <v>41973.831956018519</v>
      </c>
    </row>
    <row r="1987" spans="1:20" ht="105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24">(E1987/D1987)*100</f>
        <v>3.1875</v>
      </c>
      <c r="P1987">
        <f t="shared" ref="P1987:P2050" si="125">IFERROR(E1987/L1987,0)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105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2">
        <f t="shared" si="127"/>
        <v>42443.392164351855</v>
      </c>
    </row>
    <row r="1989" spans="1:20" ht="6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2">
        <f t="shared" si="127"/>
        <v>42064.639768518522</v>
      </c>
    </row>
    <row r="1990" spans="1:20" ht="30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2">
        <f t="shared" si="127"/>
        <v>42236.763217592597</v>
      </c>
    </row>
    <row r="1991" spans="1:20" ht="7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2">
        <f t="shared" si="127"/>
        <v>42715.680648148147</v>
      </c>
    </row>
    <row r="1992" spans="1:20" ht="105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2">
        <f t="shared" si="127"/>
        <v>42413.195972222224</v>
      </c>
    </row>
    <row r="1993" spans="1:20" ht="6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2">
        <f t="shared" si="127"/>
        <v>42188.89335648148</v>
      </c>
    </row>
    <row r="1994" spans="1:20" ht="45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2">
        <f t="shared" si="127"/>
        <v>42053.143414351856</v>
      </c>
    </row>
    <row r="1995" spans="1:20" ht="9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11">
        <f t="shared" si="126"/>
        <v>42329.58839120371</v>
      </c>
      <c r="T1995" s="12">
        <f t="shared" si="127"/>
        <v>42359.58839120371</v>
      </c>
    </row>
    <row r="1996" spans="1:20" ht="12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2">
        <f t="shared" si="127"/>
        <v>42711.047939814816</v>
      </c>
    </row>
    <row r="1997" spans="1:20" ht="105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2">
        <f t="shared" si="127"/>
        <v>42201.902037037042</v>
      </c>
    </row>
    <row r="1998" spans="1:20" ht="105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2">
        <f t="shared" si="127"/>
        <v>41830.819571759261</v>
      </c>
    </row>
    <row r="1999" spans="1:20" ht="105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2">
        <f t="shared" si="127"/>
        <v>41877.930694444447</v>
      </c>
    </row>
    <row r="2000" spans="1:20" ht="120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2">
        <f t="shared" si="127"/>
        <v>41852.118495370371</v>
      </c>
    </row>
    <row r="2001" spans="1:20" ht="7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2">
        <f t="shared" si="127"/>
        <v>41956.524398148147</v>
      </c>
    </row>
    <row r="2002" spans="1:20" ht="105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2">
        <f t="shared" si="127"/>
        <v>42375.951539351852</v>
      </c>
    </row>
    <row r="2003" spans="1:20" ht="75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2">
        <f t="shared" si="127"/>
        <v>42167.833333333328</v>
      </c>
    </row>
    <row r="2004" spans="1:20" ht="10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2">
        <f t="shared" si="127"/>
        <v>42758.71230324074</v>
      </c>
    </row>
    <row r="2005" spans="1:20" ht="120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2">
        <f t="shared" si="127"/>
        <v>40361.958333333336</v>
      </c>
    </row>
    <row r="2006" spans="1:20" ht="105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2">
        <f t="shared" si="127"/>
        <v>41830.604895833334</v>
      </c>
    </row>
    <row r="2007" spans="1:20" ht="105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2">
        <f t="shared" si="127"/>
        <v>41563.165972222225</v>
      </c>
    </row>
    <row r="2008" spans="1:20" ht="105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2">
        <f t="shared" si="127"/>
        <v>41976.542187500003</v>
      </c>
    </row>
    <row r="2009" spans="1:20" ht="120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2">
        <f t="shared" si="127"/>
        <v>40414.166666666664</v>
      </c>
    </row>
    <row r="2010" spans="1:20" ht="105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2">
        <f t="shared" si="127"/>
        <v>40805.604421296295</v>
      </c>
    </row>
    <row r="2011" spans="1:20" ht="105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2">
        <f t="shared" si="127"/>
        <v>42697.365081018521</v>
      </c>
    </row>
    <row r="2012" spans="1:20" ht="60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2">
        <f t="shared" si="127"/>
        <v>42600.996423611112</v>
      </c>
    </row>
    <row r="2013" spans="1:20" ht="90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2">
        <f t="shared" si="127"/>
        <v>42380.958333333328</v>
      </c>
    </row>
    <row r="2014" spans="1:20" ht="90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2">
        <f t="shared" si="127"/>
        <v>42040.822233796294</v>
      </c>
    </row>
    <row r="2015" spans="1:20" ht="105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2">
        <f t="shared" si="127"/>
        <v>42559.960810185185</v>
      </c>
    </row>
    <row r="2016" spans="1:20" ht="105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2">
        <f t="shared" si="127"/>
        <v>41358.172905092593</v>
      </c>
    </row>
    <row r="2017" spans="1:20" ht="90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2">
        <f t="shared" si="127"/>
        <v>40795.876886574071</v>
      </c>
    </row>
    <row r="2018" spans="1:20" ht="75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2">
        <f t="shared" si="127"/>
        <v>41342.88077546296</v>
      </c>
    </row>
    <row r="2019" spans="1:20" ht="90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2">
        <f t="shared" si="127"/>
        <v>40992.166666666664</v>
      </c>
    </row>
    <row r="2020" spans="1:20" ht="105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2">
        <f t="shared" si="127"/>
        <v>42229.365844907406</v>
      </c>
    </row>
    <row r="2021" spans="1:20" ht="105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2">
        <f t="shared" si="127"/>
        <v>42635.70857638889</v>
      </c>
    </row>
    <row r="2022" spans="1:20" ht="120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2">
        <f t="shared" si="127"/>
        <v>41773.961111111108</v>
      </c>
    </row>
    <row r="2023" spans="1:20" ht="105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2">
        <f t="shared" si="127"/>
        <v>41906.070567129631</v>
      </c>
    </row>
    <row r="2024" spans="1:20" ht="105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2">
        <f t="shared" si="127"/>
        <v>42532.569120370375</v>
      </c>
    </row>
    <row r="2025" spans="1:20" ht="105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2">
        <f t="shared" si="127"/>
        <v>42166.420752314814</v>
      </c>
    </row>
    <row r="2026" spans="1:20" ht="105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2">
        <f t="shared" si="127"/>
        <v>41134.125</v>
      </c>
    </row>
    <row r="2027" spans="1:20" ht="105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2">
        <f t="shared" si="127"/>
        <v>42166.184560185182</v>
      </c>
    </row>
    <row r="2028" spans="1:20" ht="6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2">
        <f t="shared" si="127"/>
        <v>41750.165972222225</v>
      </c>
    </row>
    <row r="2029" spans="1:20" ht="90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2">
        <f t="shared" si="127"/>
        <v>42093.772210648152</v>
      </c>
    </row>
    <row r="2030" spans="1:20" ht="6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2">
        <f t="shared" si="127"/>
        <v>40252.913194444445</v>
      </c>
    </row>
    <row r="2031" spans="1:20" ht="75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2">
        <f t="shared" si="127"/>
        <v>41878.021770833337</v>
      </c>
    </row>
    <row r="2032" spans="1:20" ht="90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2">
        <f t="shared" si="127"/>
        <v>41242.996481481481</v>
      </c>
    </row>
    <row r="2033" spans="1:20" ht="75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2">
        <f t="shared" si="127"/>
        <v>42013.041666666672</v>
      </c>
    </row>
    <row r="2034" spans="1:20" ht="90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2">
        <f t="shared" si="127"/>
        <v>42719.208333333328</v>
      </c>
    </row>
    <row r="2035" spans="1:20" ht="120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2">
        <f t="shared" si="127"/>
        <v>41755.082384259258</v>
      </c>
    </row>
    <row r="2036" spans="1:20" ht="105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2">
        <f t="shared" si="127"/>
        <v>42131.290277777778</v>
      </c>
    </row>
    <row r="2037" spans="1:20" ht="105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2">
        <f t="shared" si="127"/>
        <v>42357.041666666672</v>
      </c>
    </row>
    <row r="2038" spans="1:20" ht="105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2">
        <f t="shared" si="127"/>
        <v>41768.864803240744</v>
      </c>
    </row>
    <row r="2039" spans="1:20" ht="90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2">
        <f t="shared" si="127"/>
        <v>41638.251770833333</v>
      </c>
    </row>
    <row r="2040" spans="1:20" ht="105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2">
        <f t="shared" si="127"/>
        <v>41456.75</v>
      </c>
    </row>
    <row r="2041" spans="1:20" ht="75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2">
        <f t="shared" si="127"/>
        <v>42705.207638888889</v>
      </c>
    </row>
    <row r="2042" spans="1:20" ht="45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2">
        <f t="shared" si="127"/>
        <v>41593.968784722223</v>
      </c>
    </row>
    <row r="2043" spans="1:20" ht="105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2">
        <f t="shared" si="127"/>
        <v>42684.567442129628</v>
      </c>
    </row>
    <row r="2044" spans="1:20" ht="105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2">
        <f t="shared" si="127"/>
        <v>42391.708032407405</v>
      </c>
    </row>
    <row r="2045" spans="1:20" ht="105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2">
        <f t="shared" si="127"/>
        <v>42715.207638888889</v>
      </c>
    </row>
    <row r="2046" spans="1:20" ht="105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2">
        <f t="shared" si="127"/>
        <v>42168.684189814812</v>
      </c>
    </row>
    <row r="2047" spans="1:20" ht="105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2">
        <f t="shared" si="127"/>
        <v>41099.088506944441</v>
      </c>
    </row>
    <row r="2048" spans="1:20" ht="105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2">
        <f t="shared" si="127"/>
        <v>41417.171805555554</v>
      </c>
    </row>
    <row r="2049" spans="1:20" ht="90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2">
        <f t="shared" si="127"/>
        <v>42111</v>
      </c>
    </row>
    <row r="2050" spans="1:20" ht="105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2">
        <f t="shared" si="127"/>
        <v>41417.651516203703</v>
      </c>
    </row>
    <row r="2051" spans="1:20" ht="45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28">(E2051/D2051)*100</f>
        <v>120.19070000000001</v>
      </c>
      <c r="P2051">
        <f t="shared" ref="P2051:P2114" si="129">IFERROR(E2051/L2051,0)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105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2">
        <f t="shared" si="131"/>
        <v>42155.071504629625</v>
      </c>
    </row>
    <row r="2053" spans="1:20" ht="105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2">
        <f t="shared" si="131"/>
        <v>41634.022418981483</v>
      </c>
    </row>
    <row r="2054" spans="1:20" ht="90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2">
        <f t="shared" si="131"/>
        <v>42420.08394675926</v>
      </c>
    </row>
    <row r="2055" spans="1:20" ht="105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2">
        <f t="shared" si="131"/>
        <v>42333.659155092595</v>
      </c>
    </row>
    <row r="2056" spans="1:20" ht="90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2">
        <f t="shared" si="131"/>
        <v>41761.520949074074</v>
      </c>
    </row>
    <row r="2057" spans="1:20" ht="90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2">
        <f t="shared" si="131"/>
        <v>41976.166666666672</v>
      </c>
    </row>
    <row r="2058" spans="1:20" ht="90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2">
        <f t="shared" si="131"/>
        <v>41381.76090277778</v>
      </c>
    </row>
    <row r="2059" spans="1:20" ht="105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2">
        <f t="shared" si="131"/>
        <v>42426.494583333333</v>
      </c>
    </row>
    <row r="2060" spans="1:20" ht="6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2">
        <f t="shared" si="131"/>
        <v>42065.833333333328</v>
      </c>
    </row>
    <row r="2061" spans="1:20" ht="105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2">
        <f t="shared" si="131"/>
        <v>42400.915972222225</v>
      </c>
    </row>
    <row r="2062" spans="1:20" ht="105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2">
        <f t="shared" si="131"/>
        <v>41843.642939814818</v>
      </c>
    </row>
    <row r="2063" spans="1:20" ht="90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2">
        <f t="shared" si="131"/>
        <v>42735.764513888891</v>
      </c>
    </row>
    <row r="2064" spans="1:20" ht="135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2">
        <f t="shared" si="131"/>
        <v>42453.341412037036</v>
      </c>
    </row>
    <row r="2065" spans="1:20" ht="75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2">
        <f t="shared" si="131"/>
        <v>42505.73265046296</v>
      </c>
    </row>
    <row r="2066" spans="1:20" ht="90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2">
        <f t="shared" si="131"/>
        <v>41425.5</v>
      </c>
    </row>
    <row r="2067" spans="1:20" ht="120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2">
        <f t="shared" si="131"/>
        <v>41633.333668981482</v>
      </c>
    </row>
    <row r="2068" spans="1:20" ht="90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2">
        <f t="shared" si="131"/>
        <v>41874.771793981483</v>
      </c>
    </row>
    <row r="2069" spans="1:20" ht="75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2">
        <f t="shared" si="131"/>
        <v>42148.853888888887</v>
      </c>
    </row>
    <row r="2070" spans="1:20" ht="105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2">
        <f t="shared" si="131"/>
        <v>42663.841608796298</v>
      </c>
    </row>
    <row r="2071" spans="1:20" ht="105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2">
        <f t="shared" si="131"/>
        <v>42371.972118055557</v>
      </c>
    </row>
    <row r="2072" spans="1:20" ht="105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2">
        <f t="shared" si="131"/>
        <v>42549.6565162037</v>
      </c>
    </row>
    <row r="2073" spans="1:20" ht="90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2">
        <f t="shared" si="131"/>
        <v>42645.278749999998</v>
      </c>
    </row>
    <row r="2074" spans="1:20" ht="105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2">
        <f t="shared" si="131"/>
        <v>42497.581388888888</v>
      </c>
    </row>
    <row r="2075" spans="1:20" ht="105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2">
        <f t="shared" si="131"/>
        <v>42132.668032407411</v>
      </c>
    </row>
    <row r="2076" spans="1:20" ht="75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2">
        <f t="shared" si="131"/>
        <v>42496.826180555552</v>
      </c>
    </row>
    <row r="2077" spans="1:20" ht="75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2">
        <f t="shared" si="131"/>
        <v>41480.681574074071</v>
      </c>
    </row>
    <row r="2078" spans="1:20" ht="60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2">
        <f t="shared" si="131"/>
        <v>41843.880659722221</v>
      </c>
    </row>
    <row r="2079" spans="1:20" ht="90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2">
        <f t="shared" si="131"/>
        <v>42160.875</v>
      </c>
    </row>
    <row r="2080" spans="1:20" ht="105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2">
        <f t="shared" si="131"/>
        <v>42722.771493055552</v>
      </c>
    </row>
    <row r="2081" spans="1:20" ht="105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2">
        <f t="shared" si="131"/>
        <v>42180.791666666672</v>
      </c>
    </row>
    <row r="2082" spans="1:20" ht="105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2">
        <f t="shared" si="131"/>
        <v>42319.998842592591</v>
      </c>
    </row>
    <row r="2083" spans="1:20" ht="105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2">
        <f t="shared" si="131"/>
        <v>41045.207638888889</v>
      </c>
    </row>
    <row r="2084" spans="1:20" ht="105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2">
        <f t="shared" si="131"/>
        <v>40871.161990740737</v>
      </c>
    </row>
    <row r="2085" spans="1:20" ht="105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2">
        <f t="shared" si="131"/>
        <v>41064.72216435185</v>
      </c>
    </row>
    <row r="2086" spans="1:20" ht="90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2">
        <f t="shared" si="131"/>
        <v>41763.290972222225</v>
      </c>
    </row>
    <row r="2087" spans="1:20" ht="105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2">
        <f t="shared" si="131"/>
        <v>41105.835497685184</v>
      </c>
    </row>
    <row r="2088" spans="1:20" ht="90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2">
        <f t="shared" si="131"/>
        <v>40891.207638888889</v>
      </c>
    </row>
    <row r="2089" spans="1:20" ht="105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2">
        <f t="shared" si="131"/>
        <v>40794.204375000001</v>
      </c>
    </row>
    <row r="2090" spans="1:20" ht="105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2">
        <f t="shared" si="131"/>
        <v>40432.165972222225</v>
      </c>
    </row>
    <row r="2091" spans="1:20" ht="60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2">
        <f t="shared" si="131"/>
        <v>41488.076319444444</v>
      </c>
    </row>
    <row r="2092" spans="1:20" ht="105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2">
        <f t="shared" si="131"/>
        <v>41329.381423611114</v>
      </c>
    </row>
    <row r="2093" spans="1:20" ht="105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2">
        <f t="shared" si="131"/>
        <v>40603.833333333336</v>
      </c>
    </row>
    <row r="2094" spans="1:20" ht="90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2">
        <f t="shared" si="131"/>
        <v>40823.707546296297</v>
      </c>
    </row>
    <row r="2095" spans="1:20" ht="90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2">
        <f t="shared" si="131"/>
        <v>41265.896203703705</v>
      </c>
    </row>
    <row r="2096" spans="1:20" ht="105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2">
        <f t="shared" si="131"/>
        <v>40973.125</v>
      </c>
    </row>
    <row r="2097" spans="1:20" ht="90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2">
        <f t="shared" si="131"/>
        <v>40818.733483796292</v>
      </c>
    </row>
    <row r="2098" spans="1:20" ht="90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2">
        <f t="shared" si="131"/>
        <v>41208.165972222225</v>
      </c>
    </row>
    <row r="2099" spans="1:20" ht="105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2">
        <f t="shared" si="131"/>
        <v>40878.626562500001</v>
      </c>
    </row>
    <row r="2100" spans="1:20" ht="10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2">
        <f t="shared" si="131"/>
        <v>40976.11383101852</v>
      </c>
    </row>
    <row r="2101" spans="1:20" ht="30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2">
        <f t="shared" si="131"/>
        <v>42187.152777777781</v>
      </c>
    </row>
    <row r="2102" spans="1:20" ht="105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2">
        <f t="shared" si="131"/>
        <v>41090.165972222225</v>
      </c>
    </row>
    <row r="2103" spans="1:20" ht="90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2">
        <f t="shared" si="131"/>
        <v>40952.149467592593</v>
      </c>
    </row>
    <row r="2104" spans="1:20" ht="105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2">
        <f t="shared" si="131"/>
        <v>40668.868611111109</v>
      </c>
    </row>
    <row r="2105" spans="1:20" ht="45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2">
        <f t="shared" si="131"/>
        <v>41222.7966087963</v>
      </c>
    </row>
    <row r="2106" spans="1:20" ht="90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2">
        <f t="shared" si="131"/>
        <v>41425</v>
      </c>
    </row>
    <row r="2107" spans="1:20" ht="75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2">
        <f t="shared" si="131"/>
        <v>41964.166666666672</v>
      </c>
    </row>
    <row r="2108" spans="1:20" ht="90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2">
        <f t="shared" si="131"/>
        <v>41300.21497685185</v>
      </c>
    </row>
    <row r="2109" spans="1:20" ht="90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2">
        <f t="shared" si="131"/>
        <v>41955.752233796295</v>
      </c>
    </row>
    <row r="2110" spans="1:20" ht="105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2">
        <f t="shared" si="131"/>
        <v>41162.163194444445</v>
      </c>
    </row>
    <row r="2111" spans="1:20" ht="75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2">
        <f t="shared" si="131"/>
        <v>42190.708530092597</v>
      </c>
    </row>
    <row r="2112" spans="1:20" ht="60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2">
        <f t="shared" si="131"/>
        <v>41787.207638888889</v>
      </c>
    </row>
    <row r="2113" spans="1:20" ht="105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2">
        <f t="shared" si="131"/>
        <v>40770.041666666664</v>
      </c>
    </row>
    <row r="2114" spans="1:20" ht="90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2">
        <f t="shared" si="131"/>
        <v>41379.928159722222</v>
      </c>
    </row>
    <row r="2115" spans="1:20" ht="45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32">(E2115/D2115)*100</f>
        <v>104.85714285714285</v>
      </c>
      <c r="P2115">
        <f t="shared" ref="P2115:P2178" si="133">IFERROR(E2115/L2115,0)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90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2">
        <f t="shared" si="135"/>
        <v>40521.207638888889</v>
      </c>
    </row>
    <row r="2117" spans="1:20" ht="90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2">
        <f t="shared" si="135"/>
        <v>40594.081030092595</v>
      </c>
    </row>
    <row r="2118" spans="1:20" ht="90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2">
        <f t="shared" si="135"/>
        <v>41184.777812500004</v>
      </c>
    </row>
    <row r="2119" spans="1:20" ht="105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2">
        <f t="shared" si="135"/>
        <v>42304.207638888889</v>
      </c>
    </row>
    <row r="2120" spans="1:20" ht="60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2">
        <f t="shared" si="135"/>
        <v>40748.839537037034</v>
      </c>
    </row>
    <row r="2121" spans="1:20" ht="90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2">
        <f t="shared" si="135"/>
        <v>41137.130150462966</v>
      </c>
    </row>
    <row r="2122" spans="1:20" ht="75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2">
        <f t="shared" si="135"/>
        <v>41640.964537037034</v>
      </c>
    </row>
    <row r="2123" spans="1:20" ht="75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2">
        <f t="shared" si="135"/>
        <v>42746.7424537037</v>
      </c>
    </row>
    <row r="2124" spans="1:20" ht="7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2">
        <f t="shared" si="135"/>
        <v>42742.300567129627</v>
      </c>
    </row>
    <row r="2125" spans="1:20" ht="135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2">
        <f t="shared" si="135"/>
        <v>40252.290972222225</v>
      </c>
    </row>
    <row r="2126" spans="1:20" ht="105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2">
        <f t="shared" si="135"/>
        <v>40512.208333333336</v>
      </c>
    </row>
    <row r="2127" spans="1:20" ht="7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2">
        <f t="shared" si="135"/>
        <v>42221.023530092592</v>
      </c>
    </row>
    <row r="2128" spans="1:20" ht="90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2">
        <f t="shared" si="135"/>
        <v>41981.973229166666</v>
      </c>
    </row>
    <row r="2129" spans="1:20" ht="45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2">
        <f t="shared" si="135"/>
        <v>42075.463692129633</v>
      </c>
    </row>
    <row r="2130" spans="1:20" ht="90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2">
        <f t="shared" si="135"/>
        <v>41903.772789351853</v>
      </c>
    </row>
    <row r="2131" spans="1:20" ht="90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2">
        <f t="shared" si="135"/>
        <v>42439.024305555555</v>
      </c>
    </row>
    <row r="2132" spans="1:20" ht="6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2">
        <f t="shared" si="135"/>
        <v>41867.086377314816</v>
      </c>
    </row>
    <row r="2133" spans="1:20" ht="7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2">
        <f t="shared" si="135"/>
        <v>42197.207071759258</v>
      </c>
    </row>
    <row r="2134" spans="1:20" ht="105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2">
        <f t="shared" si="135"/>
        <v>41673.487175925926</v>
      </c>
    </row>
    <row r="2135" spans="1:20" ht="105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2">
        <f t="shared" si="135"/>
        <v>40657.290972222225</v>
      </c>
    </row>
    <row r="2136" spans="1:20" ht="10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2">
        <f t="shared" si="135"/>
        <v>41391.886469907404</v>
      </c>
    </row>
    <row r="2137" spans="1:20" ht="120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2">
        <f t="shared" si="135"/>
        <v>41186.963344907403</v>
      </c>
    </row>
    <row r="2138" spans="1:20" ht="90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2">
        <f t="shared" si="135"/>
        <v>41566.509097222224</v>
      </c>
    </row>
    <row r="2139" spans="1:20" ht="90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2">
        <f t="shared" si="135"/>
        <v>41978.771168981482</v>
      </c>
    </row>
    <row r="2140" spans="1:20" ht="60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2">
        <f t="shared" si="135"/>
        <v>41587.054849537039</v>
      </c>
    </row>
    <row r="2141" spans="1:20" ht="105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2">
        <f t="shared" si="135"/>
        <v>42677.750092592592</v>
      </c>
    </row>
    <row r="2142" spans="1:20" ht="105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2">
        <f t="shared" si="135"/>
        <v>41285.833611111113</v>
      </c>
    </row>
    <row r="2143" spans="1:20" ht="90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2">
        <f t="shared" si="135"/>
        <v>41957.277303240742</v>
      </c>
    </row>
    <row r="2144" spans="1:20" ht="105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2">
        <f t="shared" si="135"/>
        <v>42368.701504629629</v>
      </c>
    </row>
    <row r="2145" spans="1:20" ht="105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2">
        <f t="shared" si="135"/>
        <v>40380.791666666664</v>
      </c>
    </row>
    <row r="2146" spans="1:20" ht="75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2">
        <f t="shared" si="135"/>
        <v>41531.546759259261</v>
      </c>
    </row>
    <row r="2147" spans="1:20" ht="105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2">
        <f t="shared" si="135"/>
        <v>41605.279097222221</v>
      </c>
    </row>
    <row r="2148" spans="1:20" ht="105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2">
        <f t="shared" si="135"/>
        <v>42411.679513888885</v>
      </c>
    </row>
    <row r="2149" spans="1:20" ht="30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2">
        <f t="shared" si="135"/>
        <v>41959.337361111116</v>
      </c>
    </row>
    <row r="2150" spans="1:20" ht="90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2">
        <f t="shared" si="135"/>
        <v>42096.691921296297</v>
      </c>
    </row>
    <row r="2151" spans="1:20" ht="105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2">
        <f t="shared" si="135"/>
        <v>40390</v>
      </c>
    </row>
    <row r="2152" spans="1:20" ht="30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2">
        <f t="shared" si="135"/>
        <v>42564.284710648149</v>
      </c>
    </row>
    <row r="2153" spans="1:20" ht="90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2">
        <f t="shared" si="135"/>
        <v>42550.847384259265</v>
      </c>
    </row>
    <row r="2154" spans="1:20" ht="90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2">
        <f t="shared" si="135"/>
        <v>41713.790613425925</v>
      </c>
    </row>
    <row r="2155" spans="1:20" ht="90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2">
        <f t="shared" si="135"/>
        <v>42014.332638888889</v>
      </c>
    </row>
    <row r="2156" spans="1:20" ht="6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2">
        <f t="shared" si="135"/>
        <v>41667.632256944446</v>
      </c>
    </row>
    <row r="2157" spans="1:20" ht="90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2">
        <f t="shared" si="135"/>
        <v>42460.70584490741</v>
      </c>
    </row>
    <row r="2158" spans="1:20" ht="7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2">
        <f t="shared" si="135"/>
        <v>41533.85423611111</v>
      </c>
    </row>
    <row r="2159" spans="1:20" ht="45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2">
        <f t="shared" si="135"/>
        <v>42727.332638888889</v>
      </c>
    </row>
    <row r="2160" spans="1:20" ht="105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2">
        <f t="shared" si="135"/>
        <v>41309.853865740741</v>
      </c>
    </row>
    <row r="2161" spans="1:20" ht="120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2">
        <f t="shared" si="135"/>
        <v>40740.731180555551</v>
      </c>
    </row>
    <row r="2162" spans="1:20" ht="7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2">
        <f t="shared" si="135"/>
        <v>41048.711863425924</v>
      </c>
    </row>
    <row r="2163" spans="1:20" ht="45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2">
        <f t="shared" si="135"/>
        <v>42270.852534722217</v>
      </c>
    </row>
    <row r="2164" spans="1:20" ht="105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2">
        <f t="shared" si="135"/>
        <v>41844.766099537039</v>
      </c>
    </row>
    <row r="2165" spans="1:20" ht="90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2">
        <f t="shared" si="135"/>
        <v>42163.159722222219</v>
      </c>
    </row>
    <row r="2166" spans="1:20" ht="60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2">
        <f t="shared" si="135"/>
        <v>42546.165972222225</v>
      </c>
    </row>
    <row r="2167" spans="1:20" ht="105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2">
        <f t="shared" si="135"/>
        <v>42468.625405092593</v>
      </c>
    </row>
    <row r="2168" spans="1:20" ht="105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2">
        <f t="shared" si="135"/>
        <v>41978.879837962959</v>
      </c>
    </row>
    <row r="2169" spans="1:20" ht="60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2">
        <f t="shared" si="135"/>
        <v>41167.066400462965</v>
      </c>
    </row>
    <row r="2170" spans="1:20" ht="75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2">
        <f t="shared" si="135"/>
        <v>42776.208333333328</v>
      </c>
    </row>
    <row r="2171" spans="1:20" ht="105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2">
        <f t="shared" si="135"/>
        <v>42796.700821759259</v>
      </c>
    </row>
    <row r="2172" spans="1:20" ht="90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2">
        <f t="shared" si="135"/>
        <v>42238.750254629631</v>
      </c>
    </row>
    <row r="2173" spans="1:20" ht="75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2">
        <f t="shared" si="135"/>
        <v>42177.208333333328</v>
      </c>
    </row>
    <row r="2174" spans="1:20" ht="90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2">
        <f t="shared" si="135"/>
        <v>42112.580092592587</v>
      </c>
    </row>
    <row r="2175" spans="1:20" ht="105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2">
        <f t="shared" si="135"/>
        <v>41527.165972222225</v>
      </c>
    </row>
    <row r="2176" spans="1:20" ht="90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2">
        <f t="shared" si="135"/>
        <v>42495.542905092589</v>
      </c>
    </row>
    <row r="2177" spans="1:20" ht="90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2">
        <f t="shared" si="135"/>
        <v>42572.009097222224</v>
      </c>
    </row>
    <row r="2178" spans="1:20" ht="90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2">
        <f t="shared" si="135"/>
        <v>42126.633206018523</v>
      </c>
    </row>
    <row r="2179" spans="1:20" ht="105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136">(E2179/D2179)*100</f>
        <v>100.12</v>
      </c>
      <c r="P2179">
        <f t="shared" ref="P2179:P2242" si="137">IFERROR(E2179/L2179,0)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90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2">
        <f t="shared" si="139"/>
        <v>42753.63653935185</v>
      </c>
    </row>
    <row r="2181" spans="1:20" ht="75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2">
        <f t="shared" si="139"/>
        <v>42105.171203703707</v>
      </c>
    </row>
    <row r="2182" spans="1:20" ht="75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2">
        <f t="shared" si="139"/>
        <v>42321.711435185185</v>
      </c>
    </row>
    <row r="2183" spans="1:20" ht="105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2">
        <f t="shared" si="139"/>
        <v>42787.005243055552</v>
      </c>
    </row>
    <row r="2184" spans="1:20" ht="90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2">
        <f t="shared" si="139"/>
        <v>41914.900752314818</v>
      </c>
    </row>
    <row r="2185" spans="1:20" ht="90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2">
        <f t="shared" si="139"/>
        <v>42775.208333333328</v>
      </c>
    </row>
    <row r="2186" spans="1:20" ht="105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2">
        <f t="shared" si="139"/>
        <v>42394.666666666672</v>
      </c>
    </row>
    <row r="2187" spans="1:20" ht="105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2">
        <f t="shared" si="139"/>
        <v>41359.349988425929</v>
      </c>
    </row>
    <row r="2188" spans="1:20" ht="75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2">
        <f t="shared" si="139"/>
        <v>42620.083333333328</v>
      </c>
    </row>
    <row r="2189" spans="1:20" ht="90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2">
        <f t="shared" si="139"/>
        <v>42097.165972222225</v>
      </c>
    </row>
    <row r="2190" spans="1:20" ht="90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2">
        <f t="shared" si="139"/>
        <v>42668.708333333328</v>
      </c>
    </row>
    <row r="2191" spans="1:20" ht="105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2">
        <f t="shared" si="139"/>
        <v>42481.916666666672</v>
      </c>
    </row>
    <row r="2192" spans="1:20" ht="105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2">
        <f t="shared" si="139"/>
        <v>42452.290972222225</v>
      </c>
    </row>
    <row r="2193" spans="1:20" ht="105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2">
        <f t="shared" si="139"/>
        <v>42780.833645833336</v>
      </c>
    </row>
    <row r="2194" spans="1:20" ht="105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2">
        <f t="shared" si="139"/>
        <v>42719.958333333328</v>
      </c>
    </row>
    <row r="2195" spans="1:20" ht="105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2">
        <f t="shared" si="139"/>
        <v>42695.207638888889</v>
      </c>
    </row>
    <row r="2196" spans="1:20" ht="105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2">
        <f t="shared" si="139"/>
        <v>42455.716319444444</v>
      </c>
    </row>
    <row r="2197" spans="1:20" ht="60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2">
        <f t="shared" si="139"/>
        <v>42227.771990740745</v>
      </c>
    </row>
    <row r="2198" spans="1:20" ht="45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2">
        <f t="shared" si="139"/>
        <v>42706.291666666672</v>
      </c>
    </row>
    <row r="2199" spans="1:20" ht="90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2">
        <f t="shared" si="139"/>
        <v>42063.584016203706</v>
      </c>
    </row>
    <row r="2200" spans="1:20" ht="105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2">
        <f t="shared" si="139"/>
        <v>42322.555555555555</v>
      </c>
    </row>
    <row r="2201" spans="1:20" ht="45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2">
        <f t="shared" si="139"/>
        <v>42292.416643518518</v>
      </c>
    </row>
    <row r="2202" spans="1:20" ht="105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2">
        <f t="shared" si="139"/>
        <v>42191.125</v>
      </c>
    </row>
    <row r="2203" spans="1:20" ht="105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2">
        <f t="shared" si="139"/>
        <v>41290.846817129634</v>
      </c>
    </row>
    <row r="2204" spans="1:20" ht="75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2">
        <f t="shared" si="139"/>
        <v>41214.849166666667</v>
      </c>
    </row>
    <row r="2205" spans="1:20" ht="105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2">
        <f t="shared" si="139"/>
        <v>42271.85974537037</v>
      </c>
    </row>
    <row r="2206" spans="1:20" ht="90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2">
        <f t="shared" si="139"/>
        <v>41342.311562499999</v>
      </c>
    </row>
    <row r="2207" spans="1:20" ht="90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2">
        <f t="shared" si="139"/>
        <v>41061.82163194444</v>
      </c>
    </row>
    <row r="2208" spans="1:20" ht="105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2">
        <f t="shared" si="139"/>
        <v>41015.257222222222</v>
      </c>
    </row>
    <row r="2209" spans="1:20" ht="90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2">
        <f t="shared" si="139"/>
        <v>41594.235798611109</v>
      </c>
    </row>
    <row r="2210" spans="1:20" ht="90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2">
        <f t="shared" si="139"/>
        <v>41006.166666666664</v>
      </c>
    </row>
    <row r="2211" spans="1:20" ht="60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2">
        <f t="shared" si="139"/>
        <v>41743.958333333336</v>
      </c>
    </row>
    <row r="2212" spans="1:20" ht="105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2">
        <f t="shared" si="139"/>
        <v>41013.73333333333</v>
      </c>
    </row>
    <row r="2213" spans="1:20" ht="120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2">
        <f t="shared" si="139"/>
        <v>41739.290972222225</v>
      </c>
    </row>
    <row r="2214" spans="1:20" ht="120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2">
        <f t="shared" si="139"/>
        <v>41582.041666666664</v>
      </c>
    </row>
    <row r="2215" spans="1:20" ht="120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2">
        <f t="shared" si="139"/>
        <v>42139.826145833329</v>
      </c>
    </row>
    <row r="2216" spans="1:20" ht="75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2">
        <f t="shared" si="139"/>
        <v>41676.792222222226</v>
      </c>
    </row>
    <row r="2217" spans="1:20" ht="60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2">
        <f t="shared" si="139"/>
        <v>40981.290972222225</v>
      </c>
    </row>
    <row r="2218" spans="1:20" ht="105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2">
        <f t="shared" si="139"/>
        <v>42208.751678240747</v>
      </c>
    </row>
    <row r="2219" spans="1:20" ht="90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2">
        <f t="shared" si="139"/>
        <v>42310.333333333328</v>
      </c>
    </row>
    <row r="2220" spans="1:20" ht="90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2">
        <f t="shared" si="139"/>
        <v>41150</v>
      </c>
    </row>
    <row r="2221" spans="1:20" ht="90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2">
        <f t="shared" si="139"/>
        <v>42235.718888888892</v>
      </c>
    </row>
    <row r="2222" spans="1:20" ht="90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2">
        <f t="shared" si="139"/>
        <v>41482.060601851852</v>
      </c>
    </row>
    <row r="2223" spans="1:20" ht="105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2">
        <f t="shared" si="139"/>
        <v>42483</v>
      </c>
    </row>
    <row r="2224" spans="1:20" ht="90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2">
        <f t="shared" si="139"/>
        <v>40936.787581018521</v>
      </c>
    </row>
    <row r="2225" spans="1:20" ht="120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2">
        <f t="shared" si="139"/>
        <v>42182.640833333338</v>
      </c>
    </row>
    <row r="2226" spans="1:20" ht="105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2">
        <f t="shared" si="139"/>
        <v>42672.791666666672</v>
      </c>
    </row>
    <row r="2227" spans="1:20" ht="105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2">
        <f t="shared" si="139"/>
        <v>41903.79184027778</v>
      </c>
    </row>
    <row r="2228" spans="1:20" ht="90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2">
        <f t="shared" si="139"/>
        <v>42412.207638888889</v>
      </c>
    </row>
    <row r="2229" spans="1:20" ht="90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2">
        <f t="shared" si="139"/>
        <v>41591.849016203705</v>
      </c>
    </row>
    <row r="2230" spans="1:20" ht="105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2">
        <f t="shared" si="139"/>
        <v>42232.278194444443</v>
      </c>
    </row>
    <row r="2231" spans="1:20" ht="105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2">
        <f t="shared" si="139"/>
        <v>41520.166666666664</v>
      </c>
    </row>
    <row r="2232" spans="1:20" ht="105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2">
        <f t="shared" si="139"/>
        <v>41754.881099537037</v>
      </c>
    </row>
    <row r="2233" spans="1:20" ht="105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2">
        <f t="shared" si="139"/>
        <v>41450.208333333336</v>
      </c>
    </row>
    <row r="2234" spans="1:20" ht="105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2">
        <f t="shared" si="139"/>
        <v>41839.125</v>
      </c>
    </row>
    <row r="2235" spans="1:20" ht="90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2">
        <f t="shared" si="139"/>
        <v>42352</v>
      </c>
    </row>
    <row r="2236" spans="1:20" ht="105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2">
        <f t="shared" si="139"/>
        <v>42740.824618055558</v>
      </c>
    </row>
    <row r="2237" spans="1:20" ht="75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2">
        <f t="shared" si="139"/>
        <v>42091.980451388896</v>
      </c>
    </row>
    <row r="2238" spans="1:20" ht="90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2">
        <f t="shared" si="139"/>
        <v>42401.617164351846</v>
      </c>
    </row>
    <row r="2239" spans="1:20" ht="105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2">
        <f t="shared" si="139"/>
        <v>41955.332638888889</v>
      </c>
    </row>
    <row r="2240" spans="1:20" ht="60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2">
        <f t="shared" si="139"/>
        <v>42804.621712962966</v>
      </c>
    </row>
    <row r="2241" spans="1:20" ht="75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2">
        <f t="shared" si="139"/>
        <v>41609.168055555558</v>
      </c>
    </row>
    <row r="2242" spans="1:20" ht="90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2">
        <f t="shared" si="139"/>
        <v>42482.825740740736</v>
      </c>
    </row>
    <row r="2243" spans="1:20" ht="90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140">(E2243/D2243)*100</f>
        <v>806.4</v>
      </c>
      <c r="P2243">
        <f t="shared" ref="P2243:P2306" si="141">IFERROR(E2243/L2243,0)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75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2">
        <f t="shared" si="143"/>
        <v>41605.126388888886</v>
      </c>
    </row>
    <row r="2245" spans="1:20" ht="105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2">
        <f t="shared" si="143"/>
        <v>42807.125</v>
      </c>
    </row>
    <row r="2246" spans="1:20" ht="90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2">
        <f t="shared" si="143"/>
        <v>42659.854166666672</v>
      </c>
    </row>
    <row r="2247" spans="1:20" ht="90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2">
        <f t="shared" si="143"/>
        <v>41691.75</v>
      </c>
    </row>
    <row r="2248" spans="1:20" ht="105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2">
        <f t="shared" si="143"/>
        <v>42251.79178240741</v>
      </c>
    </row>
    <row r="2249" spans="1:20" ht="60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2">
        <f t="shared" si="143"/>
        <v>42214.666261574079</v>
      </c>
    </row>
    <row r="2250" spans="1:20" ht="105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2">
        <f t="shared" si="143"/>
        <v>42718.875902777778</v>
      </c>
    </row>
    <row r="2251" spans="1:20" ht="75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2">
        <f t="shared" si="143"/>
        <v>41366.661631944444</v>
      </c>
    </row>
    <row r="2252" spans="1:20" ht="90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2">
        <f t="shared" si="143"/>
        <v>42707.0471412037</v>
      </c>
    </row>
    <row r="2253" spans="1:20" ht="90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2">
        <f t="shared" si="143"/>
        <v>41867.34579861111</v>
      </c>
    </row>
    <row r="2254" spans="1:20" ht="90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2">
        <f t="shared" si="143"/>
        <v>42588.327986111108</v>
      </c>
    </row>
    <row r="2255" spans="1:20" ht="120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2">
        <f t="shared" si="143"/>
        <v>42326.672997685186</v>
      </c>
    </row>
    <row r="2256" spans="1:20" ht="75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2">
        <f t="shared" si="143"/>
        <v>42759.647777777776</v>
      </c>
    </row>
    <row r="2257" spans="1:20" ht="60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2">
        <f t="shared" si="143"/>
        <v>42497.951979166668</v>
      </c>
    </row>
    <row r="2258" spans="1:20" ht="90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2">
        <f t="shared" si="143"/>
        <v>42696.451921296291</v>
      </c>
    </row>
    <row r="2259" spans="1:20" ht="105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2">
        <f t="shared" si="143"/>
        <v>42540.958333333328</v>
      </c>
    </row>
    <row r="2260" spans="1:20" ht="60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2">
        <f t="shared" si="143"/>
        <v>42166.75100694444</v>
      </c>
    </row>
    <row r="2261" spans="1:20" ht="90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2">
        <f t="shared" si="143"/>
        <v>42712.804814814815</v>
      </c>
    </row>
    <row r="2262" spans="1:20" ht="90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2">
        <f t="shared" si="143"/>
        <v>41724.975115740745</v>
      </c>
    </row>
    <row r="2263" spans="1:20" ht="105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2">
        <f t="shared" si="143"/>
        <v>42780.724768518514</v>
      </c>
    </row>
    <row r="2264" spans="1:20" ht="75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2">
        <f t="shared" si="143"/>
        <v>41961</v>
      </c>
    </row>
    <row r="2265" spans="1:20" ht="90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2">
        <f t="shared" si="143"/>
        <v>42035.832326388889</v>
      </c>
    </row>
    <row r="2266" spans="1:20" ht="105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2">
        <f t="shared" si="143"/>
        <v>42513.125</v>
      </c>
    </row>
    <row r="2267" spans="1:20" ht="90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2">
        <f t="shared" si="143"/>
        <v>42696.853090277778</v>
      </c>
    </row>
    <row r="2268" spans="1:20" ht="90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2">
        <f t="shared" si="143"/>
        <v>42487.083333333328</v>
      </c>
    </row>
    <row r="2269" spans="1:20" ht="105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2">
        <f t="shared" si="143"/>
        <v>41994.041666666672</v>
      </c>
    </row>
    <row r="2270" spans="1:20" ht="105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2">
        <f t="shared" si="143"/>
        <v>42806.082349537035</v>
      </c>
    </row>
    <row r="2271" spans="1:20" ht="90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2">
        <f t="shared" si="143"/>
        <v>42801.208333333328</v>
      </c>
    </row>
    <row r="2272" spans="1:20" ht="90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2">
        <f t="shared" si="143"/>
        <v>42745.915972222225</v>
      </c>
    </row>
    <row r="2273" spans="1:20" ht="90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2">
        <f t="shared" si="143"/>
        <v>42714.000046296293</v>
      </c>
    </row>
    <row r="2274" spans="1:20" ht="90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2">
        <f t="shared" si="143"/>
        <v>42345.699490740735</v>
      </c>
    </row>
    <row r="2275" spans="1:20" ht="105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2">
        <f t="shared" si="143"/>
        <v>42806.507430555561</v>
      </c>
    </row>
    <row r="2276" spans="1:20" ht="105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2">
        <f t="shared" si="143"/>
        <v>41693.500659722224</v>
      </c>
    </row>
    <row r="2277" spans="1:20" ht="90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2">
        <f t="shared" si="143"/>
        <v>41995.616655092599</v>
      </c>
    </row>
    <row r="2278" spans="1:20" ht="105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2">
        <f t="shared" si="143"/>
        <v>41644.651493055557</v>
      </c>
    </row>
    <row r="2279" spans="1:20" ht="90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2">
        <f t="shared" si="143"/>
        <v>40966.678506944445</v>
      </c>
    </row>
    <row r="2280" spans="1:20" ht="60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2">
        <f t="shared" si="143"/>
        <v>42372.957638888889</v>
      </c>
    </row>
    <row r="2281" spans="1:20" ht="105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2">
        <f t="shared" si="143"/>
        <v>42039.166666666672</v>
      </c>
    </row>
    <row r="2282" spans="1:20" ht="105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2">
        <f t="shared" si="143"/>
        <v>42264.624895833331</v>
      </c>
    </row>
    <row r="2283" spans="1:20" ht="90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2">
        <f t="shared" si="143"/>
        <v>40749.284722222219</v>
      </c>
    </row>
    <row r="2284" spans="1:20" ht="60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2">
        <f t="shared" si="143"/>
        <v>42383.17460648148</v>
      </c>
    </row>
    <row r="2285" spans="1:20" ht="90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2">
        <f t="shared" si="143"/>
        <v>41038.083379629628</v>
      </c>
    </row>
    <row r="2286" spans="1:20" ht="45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2">
        <f t="shared" si="143"/>
        <v>40614.166666666664</v>
      </c>
    </row>
    <row r="2287" spans="1:20" ht="105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2">
        <f t="shared" si="143"/>
        <v>41089.185682870368</v>
      </c>
    </row>
    <row r="2288" spans="1:20" ht="90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2">
        <f t="shared" si="143"/>
        <v>41523.165972222225</v>
      </c>
    </row>
    <row r="2289" spans="1:20" ht="90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2">
        <f t="shared" si="143"/>
        <v>41813.667361111111</v>
      </c>
    </row>
    <row r="2290" spans="1:20" ht="90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2">
        <f t="shared" si="143"/>
        <v>41086.75</v>
      </c>
    </row>
    <row r="2291" spans="1:20" ht="105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2">
        <f t="shared" si="143"/>
        <v>41614.973611111112</v>
      </c>
    </row>
    <row r="2292" spans="1:20" ht="90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2">
        <f t="shared" si="143"/>
        <v>40148.708333333336</v>
      </c>
    </row>
    <row r="2293" spans="1:20" ht="105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2">
        <f t="shared" si="143"/>
        <v>41022.166666666664</v>
      </c>
    </row>
    <row r="2294" spans="1:20" ht="90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2">
        <f t="shared" si="143"/>
        <v>41017.697638888887</v>
      </c>
    </row>
    <row r="2295" spans="1:20" ht="60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2">
        <f t="shared" si="143"/>
        <v>41177.165972222225</v>
      </c>
    </row>
    <row r="2296" spans="1:20" ht="105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2">
        <f t="shared" si="143"/>
        <v>41294.72314814815</v>
      </c>
    </row>
    <row r="2297" spans="1:20" ht="105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2">
        <f t="shared" si="143"/>
        <v>41300.954351851848</v>
      </c>
    </row>
    <row r="2298" spans="1:20" ht="90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2">
        <f t="shared" si="143"/>
        <v>40962.731782407405</v>
      </c>
    </row>
    <row r="2299" spans="1:20" ht="60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2">
        <f t="shared" si="143"/>
        <v>40982.165972222225</v>
      </c>
    </row>
    <row r="2300" spans="1:20" ht="75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2">
        <f t="shared" si="143"/>
        <v>41724.798993055556</v>
      </c>
    </row>
    <row r="2301" spans="1:20" ht="75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2">
        <f t="shared" si="143"/>
        <v>40580.032511574071</v>
      </c>
    </row>
    <row r="2302" spans="1:20" ht="90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2">
        <f t="shared" si="143"/>
        <v>41088.727037037039</v>
      </c>
    </row>
    <row r="2303" spans="1:20" ht="60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2">
        <f t="shared" si="143"/>
        <v>41446.146944444445</v>
      </c>
    </row>
    <row r="2304" spans="1:20" ht="90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2">
        <f t="shared" si="143"/>
        <v>41639.291666666664</v>
      </c>
    </row>
    <row r="2305" spans="1:20" ht="105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2">
        <f t="shared" si="143"/>
        <v>40890.152731481481</v>
      </c>
    </row>
    <row r="2306" spans="1:20" ht="90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2">
        <f t="shared" si="143"/>
        <v>40544.207638888889</v>
      </c>
    </row>
    <row r="2307" spans="1:20" ht="90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144">(E2307/D2307)*100</f>
        <v>101.22777777777779</v>
      </c>
      <c r="P2307">
        <f t="shared" ref="P2307:P2370" si="145">IFERROR(E2307/L2307,0)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105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2">
        <f t="shared" si="147"/>
        <v>40978.16815972222</v>
      </c>
    </row>
    <row r="2309" spans="1:20" ht="90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2">
        <f t="shared" si="147"/>
        <v>41034.802407407406</v>
      </c>
    </row>
    <row r="2310" spans="1:20" ht="105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2">
        <f t="shared" si="147"/>
        <v>41880.041666666664</v>
      </c>
    </row>
    <row r="2311" spans="1:20" ht="90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2">
        <f t="shared" si="147"/>
        <v>41342.987696759257</v>
      </c>
    </row>
    <row r="2312" spans="1:20" ht="105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2">
        <f t="shared" si="147"/>
        <v>41354.752488425926</v>
      </c>
    </row>
    <row r="2313" spans="1:20" ht="90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2">
        <f t="shared" si="147"/>
        <v>41766.004502314812</v>
      </c>
    </row>
    <row r="2314" spans="1:20" ht="90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2">
        <f t="shared" si="147"/>
        <v>41747.958333333336</v>
      </c>
    </row>
    <row r="2315" spans="1:20" ht="60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2">
        <f t="shared" si="147"/>
        <v>41032.958634259259</v>
      </c>
    </row>
    <row r="2316" spans="1:20" ht="105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2">
        <f t="shared" si="147"/>
        <v>41067.551585648151</v>
      </c>
    </row>
    <row r="2317" spans="1:20" ht="75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2">
        <f t="shared" si="147"/>
        <v>41034.72619212963</v>
      </c>
    </row>
    <row r="2318" spans="1:20" ht="105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2">
        <f t="shared" si="147"/>
        <v>40156.76666666667</v>
      </c>
    </row>
    <row r="2319" spans="1:20" ht="90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2">
        <f t="shared" si="147"/>
        <v>40224.208333333336</v>
      </c>
    </row>
    <row r="2320" spans="1:20" ht="120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2">
        <f t="shared" si="147"/>
        <v>40082.165972222225</v>
      </c>
    </row>
    <row r="2321" spans="1:20" ht="90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2">
        <f t="shared" si="147"/>
        <v>41623.082002314812</v>
      </c>
    </row>
    <row r="2322" spans="1:20" ht="105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2">
        <f t="shared" si="147"/>
        <v>41731.775462962964</v>
      </c>
    </row>
    <row r="2323" spans="1:20" ht="90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2">
        <f t="shared" si="147"/>
        <v>42829.21876157407</v>
      </c>
    </row>
    <row r="2324" spans="1:20" ht="90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2">
        <f t="shared" si="147"/>
        <v>42834.853807870371</v>
      </c>
    </row>
    <row r="2325" spans="1:20" ht="90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2">
        <f t="shared" si="147"/>
        <v>42814.755173611105</v>
      </c>
    </row>
    <row r="2326" spans="1:20" ht="75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2">
        <f t="shared" si="147"/>
        <v>42820.843576388885</v>
      </c>
    </row>
    <row r="2327" spans="1:20" ht="105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2">
        <f t="shared" si="147"/>
        <v>42823.980682870373</v>
      </c>
    </row>
    <row r="2328" spans="1:20" ht="105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2">
        <f t="shared" si="147"/>
        <v>42855.708333333328</v>
      </c>
    </row>
    <row r="2329" spans="1:20" ht="75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2">
        <f t="shared" si="147"/>
        <v>41877.917129629634</v>
      </c>
    </row>
    <row r="2330" spans="1:20" ht="105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2">
        <f t="shared" si="147"/>
        <v>42169.781678240746</v>
      </c>
    </row>
    <row r="2331" spans="1:20" ht="90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2">
        <f t="shared" si="147"/>
        <v>41837.624374999999</v>
      </c>
    </row>
    <row r="2332" spans="1:20" ht="105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2">
        <f t="shared" si="147"/>
        <v>42363</v>
      </c>
    </row>
    <row r="2333" spans="1:20" ht="75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2">
        <f t="shared" si="147"/>
        <v>41869.005671296298</v>
      </c>
    </row>
    <row r="2334" spans="1:20" ht="120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2">
        <f t="shared" si="147"/>
        <v>42041.628136574072</v>
      </c>
    </row>
    <row r="2335" spans="1:20" ht="90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2">
        <f t="shared" si="147"/>
        <v>41788.743055555555</v>
      </c>
    </row>
    <row r="2336" spans="1:20" ht="90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2">
        <f t="shared" si="147"/>
        <v>41948.731944444444</v>
      </c>
    </row>
    <row r="2337" spans="1:20" ht="105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2">
        <f t="shared" si="147"/>
        <v>41801.572256944448</v>
      </c>
    </row>
    <row r="2338" spans="1:20" ht="105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2">
        <f t="shared" si="147"/>
        <v>41706.924710648149</v>
      </c>
    </row>
    <row r="2339" spans="1:20" ht="60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2">
        <f t="shared" si="147"/>
        <v>41816.640543981484</v>
      </c>
    </row>
    <row r="2340" spans="1:20" ht="90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2">
        <f t="shared" si="147"/>
        <v>41819.896805555552</v>
      </c>
    </row>
    <row r="2341" spans="1:20" ht="90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2">
        <f t="shared" si="147"/>
        <v>42723.332638888889</v>
      </c>
    </row>
    <row r="2342" spans="1:20" ht="90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2">
        <f t="shared" si="147"/>
        <v>42673.642800925925</v>
      </c>
    </row>
    <row r="2343" spans="1:20" ht="75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11">
        <f t="shared" si="146"/>
        <v>42167.813703703709</v>
      </c>
      <c r="T2343" s="12">
        <f t="shared" si="147"/>
        <v>42197.813703703709</v>
      </c>
    </row>
    <row r="2344" spans="1:20" ht="120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2">
        <f t="shared" si="147"/>
        <v>41918.208333333336</v>
      </c>
    </row>
    <row r="2345" spans="1:20" ht="105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2">
        <f t="shared" si="147"/>
        <v>42377.82430555555</v>
      </c>
    </row>
    <row r="2346" spans="1:20" ht="120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2">
        <f t="shared" si="147"/>
        <v>42545.727650462963</v>
      </c>
    </row>
    <row r="2347" spans="1:20" ht="90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2">
        <f t="shared" si="147"/>
        <v>42094.985416666663</v>
      </c>
    </row>
    <row r="2348" spans="1:20" ht="90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2">
        <f t="shared" si="147"/>
        <v>42660.79896990741</v>
      </c>
    </row>
    <row r="2349" spans="1:20" ht="90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2">
        <f t="shared" si="147"/>
        <v>42607.607361111113</v>
      </c>
    </row>
    <row r="2350" spans="1:20" ht="105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2">
        <f t="shared" si="147"/>
        <v>42420.932152777779</v>
      </c>
    </row>
    <row r="2351" spans="1:20" ht="10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2">
        <f t="shared" si="147"/>
        <v>42227.775787037041</v>
      </c>
    </row>
    <row r="2352" spans="1:20" ht="75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2">
        <f t="shared" si="147"/>
        <v>42738.842245370368</v>
      </c>
    </row>
    <row r="2353" spans="1:20" ht="6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2">
        <f t="shared" si="147"/>
        <v>42124.101145833338</v>
      </c>
    </row>
    <row r="2354" spans="1:20" ht="90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2">
        <f t="shared" si="147"/>
        <v>42161.633703703701</v>
      </c>
    </row>
    <row r="2355" spans="1:20" ht="105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2">
        <f t="shared" si="147"/>
        <v>42115.676180555558</v>
      </c>
    </row>
    <row r="2356" spans="1:20" ht="75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2">
        <f t="shared" si="147"/>
        <v>42014.722916666666</v>
      </c>
    </row>
    <row r="2357" spans="1:20" ht="90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2">
        <f t="shared" si="147"/>
        <v>42126.918240740735</v>
      </c>
    </row>
    <row r="2358" spans="1:20" ht="6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2">
        <f t="shared" si="147"/>
        <v>42160.78361111111</v>
      </c>
    </row>
    <row r="2359" spans="1:20" ht="90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11">
        <f t="shared" si="146"/>
        <v>42264.620115740734</v>
      </c>
      <c r="T2359" s="12">
        <f t="shared" si="147"/>
        <v>42294.620115740734</v>
      </c>
    </row>
    <row r="2360" spans="1:20" ht="7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2">
        <f t="shared" si="147"/>
        <v>42035.027083333334</v>
      </c>
    </row>
    <row r="2361" spans="1:20" ht="90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2">
        <f t="shared" si="147"/>
        <v>42219.649583333332</v>
      </c>
    </row>
    <row r="2362" spans="1:20" ht="10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2">
        <f t="shared" si="147"/>
        <v>42407.70694444445</v>
      </c>
    </row>
    <row r="2363" spans="1:20" ht="105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2">
        <f t="shared" si="147"/>
        <v>42490.916666666672</v>
      </c>
    </row>
    <row r="2364" spans="1:20" ht="90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2">
        <f t="shared" si="147"/>
        <v>41984.688310185185</v>
      </c>
    </row>
    <row r="2365" spans="1:20" ht="105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2">
        <f t="shared" si="147"/>
        <v>42367.011574074073</v>
      </c>
    </row>
    <row r="2366" spans="1:20" ht="75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2">
        <f t="shared" si="147"/>
        <v>42303.934675925921</v>
      </c>
    </row>
    <row r="2367" spans="1:20" ht="90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2">
        <f t="shared" si="147"/>
        <v>42386.958333333328</v>
      </c>
    </row>
    <row r="2368" spans="1:20" ht="90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2">
        <f t="shared" si="147"/>
        <v>42298.531631944439</v>
      </c>
    </row>
    <row r="2369" spans="1:20" ht="105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2">
        <f t="shared" si="147"/>
        <v>42485.928425925929</v>
      </c>
    </row>
    <row r="2370" spans="1:20" ht="105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2">
        <f t="shared" si="147"/>
        <v>42108.680150462969</v>
      </c>
    </row>
    <row r="2371" spans="1:20" ht="105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148">(E2371/D2371)*100</f>
        <v>0</v>
      </c>
      <c r="P2371">
        <f t="shared" ref="P2371:P2434" si="149">IFERROR(E2371/L2371,0)</f>
        <v>0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90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2">
        <f t="shared" si="151"/>
        <v>41991.18913194444</v>
      </c>
    </row>
    <row r="2373" spans="1:20" ht="90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2">
        <f t="shared" si="151"/>
        <v>42180.777731481481</v>
      </c>
    </row>
    <row r="2374" spans="1:20" ht="90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2">
        <f t="shared" si="151"/>
        <v>42118.069108796291</v>
      </c>
    </row>
    <row r="2375" spans="1:20" ht="6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2">
        <f t="shared" si="151"/>
        <v>42245.662314814821</v>
      </c>
    </row>
    <row r="2376" spans="1:20" ht="105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2">
        <f t="shared" si="151"/>
        <v>42047.843287037031</v>
      </c>
    </row>
    <row r="2377" spans="1:20" ht="105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2">
        <f t="shared" si="151"/>
        <v>42622.836076388892</v>
      </c>
    </row>
    <row r="2378" spans="1:20" ht="90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2">
        <f t="shared" si="151"/>
        <v>42348.925532407404</v>
      </c>
    </row>
    <row r="2379" spans="1:20" ht="90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2">
        <f t="shared" si="151"/>
        <v>42699.911840277782</v>
      </c>
    </row>
    <row r="2380" spans="1:20" ht="75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2">
        <f t="shared" si="151"/>
        <v>42242.013078703705</v>
      </c>
    </row>
    <row r="2381" spans="1:20" ht="75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2">
        <f t="shared" si="151"/>
        <v>42282.016388888893</v>
      </c>
    </row>
    <row r="2382" spans="1:20" ht="90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2">
        <f t="shared" si="151"/>
        <v>42278.793310185181</v>
      </c>
    </row>
    <row r="2383" spans="1:20" ht="7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2">
        <f t="shared" si="151"/>
        <v>42104.935740740737</v>
      </c>
    </row>
    <row r="2384" spans="1:20" ht="105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2">
        <f t="shared" si="151"/>
        <v>42220.187534722223</v>
      </c>
    </row>
    <row r="2385" spans="1:20" ht="105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2">
        <f t="shared" si="151"/>
        <v>42057.056793981479</v>
      </c>
    </row>
    <row r="2386" spans="1:20" ht="120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2">
        <f t="shared" si="151"/>
        <v>41957.109293981484</v>
      </c>
    </row>
    <row r="2387" spans="1:20" ht="90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2">
        <f t="shared" si="151"/>
        <v>42221.70175925926</v>
      </c>
    </row>
    <row r="2388" spans="1:20" ht="90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2">
        <f t="shared" si="151"/>
        <v>42014.838240740741</v>
      </c>
    </row>
    <row r="2389" spans="1:20" ht="105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2">
        <f t="shared" si="151"/>
        <v>42573.626620370371</v>
      </c>
    </row>
    <row r="2390" spans="1:20" ht="90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2">
        <f t="shared" si="151"/>
        <v>42019.811805555553</v>
      </c>
    </row>
    <row r="2391" spans="1:20" ht="12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2">
        <f t="shared" si="151"/>
        <v>42210.915972222225</v>
      </c>
    </row>
    <row r="2392" spans="1:20" ht="105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2">
        <f t="shared" si="151"/>
        <v>42008.262314814812</v>
      </c>
    </row>
    <row r="2393" spans="1:20" ht="60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2">
        <f t="shared" si="151"/>
        <v>42094.752824074079</v>
      </c>
    </row>
    <row r="2394" spans="1:20" ht="105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2">
        <f t="shared" si="151"/>
        <v>42306.120636574073</v>
      </c>
    </row>
    <row r="2395" spans="1:20" ht="105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2">
        <f t="shared" si="151"/>
        <v>42224.648344907408</v>
      </c>
    </row>
    <row r="2396" spans="1:20" ht="105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2">
        <f t="shared" si="151"/>
        <v>42061.362187499995</v>
      </c>
    </row>
    <row r="2397" spans="1:20" ht="90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2">
        <f t="shared" si="151"/>
        <v>42745.372916666667</v>
      </c>
    </row>
    <row r="2398" spans="1:20" ht="90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2">
        <f t="shared" si="151"/>
        <v>42292.849050925928</v>
      </c>
    </row>
    <row r="2399" spans="1:20" ht="105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2">
        <f t="shared" si="151"/>
        <v>42006.88490740741</v>
      </c>
    </row>
    <row r="2400" spans="1:20" ht="105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2">
        <f t="shared" si="151"/>
        <v>42187.916481481487</v>
      </c>
    </row>
    <row r="2401" spans="1:20" ht="90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2">
        <f t="shared" si="151"/>
        <v>41991.853078703702</v>
      </c>
    </row>
    <row r="2402" spans="1:20" ht="105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2">
        <f t="shared" si="151"/>
        <v>42474.268101851849</v>
      </c>
    </row>
    <row r="2403" spans="1:20" ht="105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2">
        <f t="shared" si="151"/>
        <v>42434.822870370372</v>
      </c>
    </row>
    <row r="2404" spans="1:20" ht="45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2">
        <f t="shared" si="151"/>
        <v>42137.679756944446</v>
      </c>
    </row>
    <row r="2405" spans="1:20" ht="90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2">
        <f t="shared" si="151"/>
        <v>42459.840949074074</v>
      </c>
    </row>
    <row r="2406" spans="1:20" ht="105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2">
        <f t="shared" si="151"/>
        <v>42372.03943287037</v>
      </c>
    </row>
    <row r="2407" spans="1:20" ht="7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2">
        <f t="shared" si="151"/>
        <v>42616.585358796292</v>
      </c>
    </row>
    <row r="2408" spans="1:20" ht="10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2">
        <f t="shared" si="151"/>
        <v>42023.110995370371</v>
      </c>
    </row>
    <row r="2409" spans="1:20" ht="105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2">
        <f t="shared" si="151"/>
        <v>42105.25</v>
      </c>
    </row>
    <row r="2410" spans="1:20" ht="75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2">
        <f t="shared" si="151"/>
        <v>41949.182372685187</v>
      </c>
    </row>
    <row r="2411" spans="1:20" ht="75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2">
        <f t="shared" si="151"/>
        <v>42234.875868055555</v>
      </c>
    </row>
    <row r="2412" spans="1:20" ht="9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2">
        <f t="shared" si="151"/>
        <v>42254.408275462964</v>
      </c>
    </row>
    <row r="2413" spans="1:20" ht="105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2">
        <f t="shared" si="151"/>
        <v>42241.732430555552</v>
      </c>
    </row>
    <row r="2414" spans="1:20" ht="105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2">
        <f t="shared" si="151"/>
        <v>42700.778622685189</v>
      </c>
    </row>
    <row r="2415" spans="1:20" ht="90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2">
        <f t="shared" si="151"/>
        <v>41790.979166666664</v>
      </c>
    </row>
    <row r="2416" spans="1:20" ht="90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2">
        <f t="shared" si="151"/>
        <v>42238.165972222225</v>
      </c>
    </row>
    <row r="2417" spans="1:20" ht="90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2">
        <f t="shared" si="151"/>
        <v>42566.862800925926</v>
      </c>
    </row>
    <row r="2418" spans="1:20" ht="105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2">
        <f t="shared" si="151"/>
        <v>42077.625</v>
      </c>
    </row>
    <row r="2419" spans="1:20" ht="105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2">
        <f t="shared" si="151"/>
        <v>41861.884108796294</v>
      </c>
    </row>
    <row r="2420" spans="1:20" ht="30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2">
        <f t="shared" si="151"/>
        <v>42087.815324074079</v>
      </c>
    </row>
    <row r="2421" spans="1:20" ht="105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11">
        <f t="shared" si="150"/>
        <v>41993.738298611104</v>
      </c>
      <c r="T2421" s="12">
        <f t="shared" si="151"/>
        <v>42053.738298611104</v>
      </c>
    </row>
    <row r="2422" spans="1:20" ht="7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2">
        <f t="shared" si="151"/>
        <v>41953.070543981477</v>
      </c>
    </row>
    <row r="2423" spans="1:20" ht="45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2">
        <f t="shared" si="151"/>
        <v>42056.687453703707</v>
      </c>
    </row>
    <row r="2424" spans="1:20" ht="45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2">
        <f t="shared" si="151"/>
        <v>42074.683287037042</v>
      </c>
    </row>
    <row r="2425" spans="1:20" ht="90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2">
        <f t="shared" si="151"/>
        <v>42004.704745370371</v>
      </c>
    </row>
    <row r="2426" spans="1:20" ht="6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2">
        <f t="shared" si="151"/>
        <v>41939.892453703702</v>
      </c>
    </row>
    <row r="2427" spans="1:20" ht="105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2">
        <f t="shared" si="151"/>
        <v>42517.919444444444</v>
      </c>
    </row>
    <row r="2428" spans="1:20" ht="90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11">
        <f t="shared" si="150"/>
        <v>42164.170046296291</v>
      </c>
      <c r="T2428" s="12">
        <f t="shared" si="151"/>
        <v>42224.170046296291</v>
      </c>
    </row>
    <row r="2429" spans="1:20" ht="6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2">
        <f t="shared" si="151"/>
        <v>42452.277002314819</v>
      </c>
    </row>
    <row r="2430" spans="1:20" ht="60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2">
        <f t="shared" si="151"/>
        <v>42075.742488425924</v>
      </c>
    </row>
    <row r="2431" spans="1:20" ht="10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2">
        <f t="shared" si="151"/>
        <v>42771.697222222225</v>
      </c>
    </row>
    <row r="2432" spans="1:20" ht="105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2">
        <f t="shared" si="151"/>
        <v>42412.130833333329</v>
      </c>
    </row>
    <row r="2433" spans="1:20" ht="6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2">
        <f t="shared" si="151"/>
        <v>42549.099687499998</v>
      </c>
    </row>
    <row r="2434" spans="1:20" ht="90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2">
        <f t="shared" si="151"/>
        <v>42071.218715277777</v>
      </c>
    </row>
    <row r="2435" spans="1:20" ht="105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152">(E2435/D2435)*100</f>
        <v>0</v>
      </c>
      <c r="P2435">
        <f t="shared" ref="P2435:P2498" si="153">IFERROR(E2435/L2435,0)</f>
        <v>0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105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2">
        <f t="shared" si="155"/>
        <v>42220.18604166666</v>
      </c>
    </row>
    <row r="2437" spans="1:20" ht="90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2">
        <f t="shared" si="155"/>
        <v>42282.277615740735</v>
      </c>
    </row>
    <row r="2438" spans="1:20" ht="120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2">
        <f t="shared" si="155"/>
        <v>42398.615393518514</v>
      </c>
    </row>
    <row r="2439" spans="1:20" ht="90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2">
        <f t="shared" si="155"/>
        <v>42080.75</v>
      </c>
    </row>
    <row r="2440" spans="1:20" ht="90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2">
        <f t="shared" si="155"/>
        <v>42345.956736111111</v>
      </c>
    </row>
    <row r="2441" spans="1:20" ht="120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2">
        <f t="shared" si="155"/>
        <v>42295.818622685183</v>
      </c>
    </row>
    <row r="2442" spans="1:20" ht="6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2">
        <f t="shared" si="155"/>
        <v>42413.899456018517</v>
      </c>
    </row>
    <row r="2443" spans="1:20" ht="45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2">
        <f t="shared" si="155"/>
        <v>42208.207638888889</v>
      </c>
    </row>
    <row r="2444" spans="1:20" ht="60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2">
        <f t="shared" si="155"/>
        <v>42082.625324074077</v>
      </c>
    </row>
    <row r="2445" spans="1:20" ht="105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2">
        <f t="shared" si="155"/>
        <v>41866.625254629631</v>
      </c>
    </row>
    <row r="2446" spans="1:20" ht="105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2">
        <f t="shared" si="155"/>
        <v>42515.754525462966</v>
      </c>
    </row>
    <row r="2447" spans="1:20" ht="9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2">
        <f t="shared" si="155"/>
        <v>42273.190057870372</v>
      </c>
    </row>
    <row r="2448" spans="1:20" ht="105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2">
        <f t="shared" si="155"/>
        <v>42700.64434027778</v>
      </c>
    </row>
    <row r="2449" spans="1:20" ht="105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2">
        <f t="shared" si="155"/>
        <v>42686.166666666672</v>
      </c>
    </row>
    <row r="2450" spans="1:20" ht="105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2">
        <f t="shared" si="155"/>
        <v>42613.233333333337</v>
      </c>
    </row>
    <row r="2451" spans="1:20" ht="90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2">
        <f t="shared" si="155"/>
        <v>41973.184201388889</v>
      </c>
    </row>
    <row r="2452" spans="1:20" ht="105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2">
        <f t="shared" si="155"/>
        <v>41940.132638888892</v>
      </c>
    </row>
    <row r="2453" spans="1:20" ht="90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2">
        <f t="shared" si="155"/>
        <v>42799.908449074079</v>
      </c>
    </row>
    <row r="2454" spans="1:20" ht="105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2">
        <f t="shared" si="155"/>
        <v>42367.958333333328</v>
      </c>
    </row>
    <row r="2455" spans="1:20" ht="105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2">
        <f t="shared" si="155"/>
        <v>42768.692233796297</v>
      </c>
    </row>
    <row r="2456" spans="1:20" ht="90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2">
        <f t="shared" si="155"/>
        <v>42805.201481481476</v>
      </c>
    </row>
    <row r="2457" spans="1:20" ht="90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2">
        <f t="shared" si="155"/>
        <v>42480.781828703708</v>
      </c>
    </row>
    <row r="2458" spans="1:20" ht="90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2">
        <f t="shared" si="155"/>
        <v>42791.961099537039</v>
      </c>
    </row>
    <row r="2459" spans="1:20" ht="90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2">
        <f t="shared" si="155"/>
        <v>42453.560833333337</v>
      </c>
    </row>
    <row r="2460" spans="1:20" ht="105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2">
        <f t="shared" si="155"/>
        <v>42530.791666666672</v>
      </c>
    </row>
    <row r="2461" spans="1:20" ht="120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2">
        <f t="shared" si="155"/>
        <v>42452.595891203702</v>
      </c>
    </row>
    <row r="2462" spans="1:20" ht="105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2">
        <f t="shared" si="155"/>
        <v>42738.178472222222</v>
      </c>
    </row>
    <row r="2463" spans="1:20" ht="105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2">
        <f t="shared" si="155"/>
        <v>40817.125</v>
      </c>
    </row>
    <row r="2464" spans="1:20" ht="105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2">
        <f t="shared" si="155"/>
        <v>41109.186296296299</v>
      </c>
    </row>
    <row r="2465" spans="1:20" ht="45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2">
        <f t="shared" si="155"/>
        <v>41380.791666666664</v>
      </c>
    </row>
    <row r="2466" spans="1:20" ht="90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2">
        <f t="shared" si="155"/>
        <v>42277.811805555553</v>
      </c>
    </row>
    <row r="2467" spans="1:20" ht="75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2">
        <f t="shared" si="155"/>
        <v>41175.719305555554</v>
      </c>
    </row>
    <row r="2468" spans="1:20" ht="105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2">
        <f t="shared" si="155"/>
        <v>41403.102465277778</v>
      </c>
    </row>
    <row r="2469" spans="1:20" ht="75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2">
        <f t="shared" si="155"/>
        <v>41039.708333333336</v>
      </c>
    </row>
    <row r="2470" spans="1:20" ht="75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2">
        <f t="shared" si="155"/>
        <v>41210.208333333336</v>
      </c>
    </row>
    <row r="2471" spans="1:20" ht="105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2">
        <f t="shared" si="155"/>
        <v>40582.429733796293</v>
      </c>
    </row>
    <row r="2472" spans="1:20" ht="90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2">
        <f t="shared" si="155"/>
        <v>41053.07471064815</v>
      </c>
    </row>
    <row r="2473" spans="1:20" ht="105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2">
        <f t="shared" si="155"/>
        <v>40933.992962962962</v>
      </c>
    </row>
    <row r="2474" spans="1:20" ht="105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2">
        <f t="shared" si="155"/>
        <v>40425.043749999997</v>
      </c>
    </row>
    <row r="2475" spans="1:20" ht="90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2">
        <f t="shared" si="155"/>
        <v>41223.790150462963</v>
      </c>
    </row>
    <row r="2476" spans="1:20" ht="105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2">
        <f t="shared" si="155"/>
        <v>40462.011296296296</v>
      </c>
    </row>
    <row r="2477" spans="1:20" ht="60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2">
        <f t="shared" si="155"/>
        <v>40369.916666666664</v>
      </c>
    </row>
    <row r="2478" spans="1:20" ht="90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2">
        <f t="shared" si="155"/>
        <v>41946.370023148149</v>
      </c>
    </row>
    <row r="2479" spans="1:20" ht="60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2">
        <f t="shared" si="155"/>
        <v>41133.691493055558</v>
      </c>
    </row>
    <row r="2480" spans="1:20" ht="105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2">
        <f t="shared" si="155"/>
        <v>41287.950381944444</v>
      </c>
    </row>
    <row r="2481" spans="1:20" ht="60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2">
        <f t="shared" si="155"/>
        <v>41118.083333333336</v>
      </c>
    </row>
    <row r="2482" spans="1:20" ht="105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2">
        <f t="shared" si="155"/>
        <v>42287.936157407406</v>
      </c>
    </row>
    <row r="2483" spans="1:20" ht="90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2">
        <f t="shared" si="155"/>
        <v>41029.645925925928</v>
      </c>
    </row>
    <row r="2484" spans="1:20" ht="105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2">
        <f t="shared" si="155"/>
        <v>40756.782210648147</v>
      </c>
    </row>
    <row r="2485" spans="1:20" ht="75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2">
        <f t="shared" si="155"/>
        <v>41030.708368055559</v>
      </c>
    </row>
    <row r="2486" spans="1:20" ht="120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2">
        <f t="shared" si="155"/>
        <v>40801.916701388887</v>
      </c>
    </row>
    <row r="2487" spans="1:20" ht="105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2">
        <f t="shared" si="155"/>
        <v>40828.998599537037</v>
      </c>
    </row>
    <row r="2488" spans="1:20" ht="105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2">
        <f t="shared" si="155"/>
        <v>41021.708055555559</v>
      </c>
    </row>
    <row r="2489" spans="1:20" ht="90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2">
        <f t="shared" si="155"/>
        <v>41056.083298611113</v>
      </c>
    </row>
    <row r="2490" spans="1:20" ht="105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2">
        <f t="shared" si="155"/>
        <v>40863.674861111111</v>
      </c>
    </row>
    <row r="2491" spans="1:20" ht="90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2">
        <f t="shared" si="155"/>
        <v>41403.690266203703</v>
      </c>
    </row>
    <row r="2492" spans="1:20" ht="90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2">
        <f t="shared" si="155"/>
        <v>41083.227731481478</v>
      </c>
    </row>
    <row r="2493" spans="1:20" ht="105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2">
        <f t="shared" si="155"/>
        <v>40559.07708333333</v>
      </c>
    </row>
    <row r="2494" spans="1:20" ht="60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2">
        <f t="shared" si="155"/>
        <v>41076.415972222225</v>
      </c>
    </row>
    <row r="2495" spans="1:20" ht="105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2">
        <f t="shared" si="155"/>
        <v>41393.168287037035</v>
      </c>
    </row>
    <row r="2496" spans="1:20" ht="10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2">
        <f t="shared" si="155"/>
        <v>41052.645185185182</v>
      </c>
    </row>
    <row r="2497" spans="1:20" ht="105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2">
        <f t="shared" si="155"/>
        <v>41066.946469907409</v>
      </c>
    </row>
    <row r="2498" spans="1:20" ht="60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2">
        <f t="shared" si="155"/>
        <v>41362.954768518517</v>
      </c>
    </row>
    <row r="2499" spans="1:20" ht="90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156">(E2499/D2499)*100</f>
        <v>112.7715</v>
      </c>
      <c r="P2499">
        <f t="shared" ref="P2499:P2562" si="157">IFERROR(E2499/L2499,0)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90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2">
        <f t="shared" si="159"/>
        <v>42031.967442129629</v>
      </c>
    </row>
    <row r="2501" spans="1:20" ht="90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2">
        <f t="shared" si="159"/>
        <v>41274.75</v>
      </c>
    </row>
    <row r="2502" spans="1:20" ht="105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2">
        <f t="shared" si="159"/>
        <v>41083.772858796299</v>
      </c>
    </row>
    <row r="2503" spans="1:20" ht="105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2">
        <f t="shared" si="159"/>
        <v>42274.776666666665</v>
      </c>
    </row>
    <row r="2504" spans="1:20" ht="105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2">
        <f t="shared" si="159"/>
        <v>41903.825439814813</v>
      </c>
    </row>
    <row r="2505" spans="1:20" ht="105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2">
        <f t="shared" si="159"/>
        <v>42528.879166666666</v>
      </c>
    </row>
    <row r="2506" spans="1:20" ht="60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2">
        <f t="shared" si="159"/>
        <v>41958.057106481487</v>
      </c>
    </row>
    <row r="2507" spans="1:20" ht="12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2">
        <f t="shared" si="159"/>
        <v>42077.014074074075</v>
      </c>
    </row>
    <row r="2508" spans="1:20" ht="105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2">
        <f t="shared" si="159"/>
        <v>42280.875</v>
      </c>
    </row>
    <row r="2509" spans="1:20" ht="45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2">
        <f t="shared" si="159"/>
        <v>42135.072962962964</v>
      </c>
    </row>
    <row r="2510" spans="1:20" ht="105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2">
        <f t="shared" si="159"/>
        <v>41865.951782407406</v>
      </c>
    </row>
    <row r="2511" spans="1:20" ht="105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2">
        <f t="shared" si="159"/>
        <v>42114.767928240741</v>
      </c>
    </row>
    <row r="2512" spans="1:20" ht="105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2">
        <f t="shared" si="159"/>
        <v>42138.997361111105</v>
      </c>
    </row>
    <row r="2513" spans="1:20" ht="90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2">
        <f t="shared" si="159"/>
        <v>42401.446909722217</v>
      </c>
    </row>
    <row r="2514" spans="1:20" ht="90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2">
        <f t="shared" si="159"/>
        <v>41986.876863425925</v>
      </c>
    </row>
    <row r="2515" spans="1:20" ht="105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2">
        <f t="shared" si="159"/>
        <v>42792.00681712963</v>
      </c>
    </row>
    <row r="2516" spans="1:20" ht="90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2">
        <f t="shared" si="159"/>
        <v>41871.389780092592</v>
      </c>
    </row>
    <row r="2517" spans="1:20" ht="105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2">
        <f t="shared" si="159"/>
        <v>42057.839733796296</v>
      </c>
    </row>
    <row r="2518" spans="1:20" ht="90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2">
        <f t="shared" si="159"/>
        <v>41972.6950462963</v>
      </c>
    </row>
    <row r="2519" spans="1:20" ht="105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2">
        <f t="shared" si="159"/>
        <v>42082.760763888888</v>
      </c>
    </row>
    <row r="2520" spans="1:20" ht="90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2">
        <f t="shared" si="159"/>
        <v>41956.722546296296</v>
      </c>
    </row>
    <row r="2521" spans="1:20" ht="7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2">
        <f t="shared" si="159"/>
        <v>41839.155138888891</v>
      </c>
    </row>
    <row r="2522" spans="1:20" ht="120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2">
        <f t="shared" si="159"/>
        <v>42658.806249999994</v>
      </c>
    </row>
    <row r="2523" spans="1:20" ht="105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2">
        <f t="shared" si="159"/>
        <v>42290.967835648145</v>
      </c>
    </row>
    <row r="2524" spans="1:20" ht="105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2">
        <f t="shared" si="159"/>
        <v>42482.619444444441</v>
      </c>
    </row>
    <row r="2525" spans="1:20" ht="90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2">
        <f t="shared" si="159"/>
        <v>41961.017268518524</v>
      </c>
    </row>
    <row r="2526" spans="1:20" ht="75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2">
        <f t="shared" si="159"/>
        <v>41994.1875</v>
      </c>
    </row>
    <row r="2527" spans="1:20" ht="90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2">
        <f t="shared" si="159"/>
        <v>41088.844571759262</v>
      </c>
    </row>
    <row r="2528" spans="1:20" ht="90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2">
        <f t="shared" si="159"/>
        <v>41981.207638888889</v>
      </c>
    </row>
    <row r="2529" spans="1:20" ht="75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2">
        <f t="shared" si="159"/>
        <v>41565.165972222225</v>
      </c>
    </row>
    <row r="2530" spans="1:20" ht="90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2">
        <f t="shared" si="159"/>
        <v>42236.458333333328</v>
      </c>
    </row>
    <row r="2531" spans="1:20" ht="45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2">
        <f t="shared" si="159"/>
        <v>40993.0390625</v>
      </c>
    </row>
    <row r="2532" spans="1:20" ht="105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2">
        <f t="shared" si="159"/>
        <v>42114.201388888891</v>
      </c>
    </row>
    <row r="2533" spans="1:20" ht="105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2">
        <f t="shared" si="159"/>
        <v>42231.165972222225</v>
      </c>
    </row>
    <row r="2534" spans="1:20" ht="90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2">
        <f t="shared" si="159"/>
        <v>41137.849143518521</v>
      </c>
    </row>
    <row r="2535" spans="1:20" ht="105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2">
        <f t="shared" si="159"/>
        <v>41334.750787037039</v>
      </c>
    </row>
    <row r="2536" spans="1:20" ht="135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2">
        <f t="shared" si="159"/>
        <v>40179.25</v>
      </c>
    </row>
    <row r="2537" spans="1:20" ht="45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2">
        <f t="shared" si="159"/>
        <v>41974.832696759258</v>
      </c>
    </row>
    <row r="2538" spans="1:20" ht="105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2">
        <f t="shared" si="159"/>
        <v>41485.106087962966</v>
      </c>
    </row>
    <row r="2539" spans="1:20" ht="90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2">
        <f t="shared" si="159"/>
        <v>40756.648784722223</v>
      </c>
    </row>
    <row r="2540" spans="1:20" ht="75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2">
        <f t="shared" si="159"/>
        <v>41329.207638888889</v>
      </c>
    </row>
    <row r="2541" spans="1:20" ht="105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2">
        <f t="shared" si="159"/>
        <v>42037.902222222227</v>
      </c>
    </row>
    <row r="2542" spans="1:20" ht="120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2">
        <f t="shared" si="159"/>
        <v>40845.675011574072</v>
      </c>
    </row>
    <row r="2543" spans="1:20" ht="105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2">
        <f t="shared" si="159"/>
        <v>41543.449282407404</v>
      </c>
    </row>
    <row r="2544" spans="1:20" ht="90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2">
        <f t="shared" si="159"/>
        <v>41548.165972222225</v>
      </c>
    </row>
    <row r="2545" spans="1:20" ht="120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2">
        <f t="shared" si="159"/>
        <v>40545.125</v>
      </c>
    </row>
    <row r="2546" spans="1:20" ht="75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2">
        <f t="shared" si="159"/>
        <v>41098.520474537036</v>
      </c>
    </row>
    <row r="2547" spans="1:20" ht="90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2">
        <f t="shared" si="159"/>
        <v>42062.020833333328</v>
      </c>
    </row>
    <row r="2548" spans="1:20" ht="75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2">
        <f t="shared" si="159"/>
        <v>41552.208333333336</v>
      </c>
    </row>
    <row r="2549" spans="1:20" ht="105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2">
        <f t="shared" si="159"/>
        <v>41003.731516203705</v>
      </c>
    </row>
    <row r="2550" spans="1:20" ht="105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2">
        <f t="shared" si="159"/>
        <v>42643.185416666667</v>
      </c>
    </row>
    <row r="2551" spans="1:20" ht="90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2">
        <f t="shared" si="159"/>
        <v>41425.708333333336</v>
      </c>
    </row>
    <row r="2552" spans="1:20" ht="105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2">
        <f t="shared" si="159"/>
        <v>42285.165972222225</v>
      </c>
    </row>
    <row r="2553" spans="1:20" ht="90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2">
        <f t="shared" si="159"/>
        <v>40989.866666666669</v>
      </c>
    </row>
    <row r="2554" spans="1:20" ht="90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2">
        <f t="shared" si="159"/>
        <v>42799.809965277775</v>
      </c>
    </row>
    <row r="2555" spans="1:20" ht="90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2">
        <f t="shared" si="159"/>
        <v>41173.199155092596</v>
      </c>
    </row>
    <row r="2556" spans="1:20" ht="120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2">
        <f t="shared" si="159"/>
        <v>42156.165972222225</v>
      </c>
    </row>
    <row r="2557" spans="1:20" ht="120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2">
        <f t="shared" si="159"/>
        <v>41057.655011574076</v>
      </c>
    </row>
    <row r="2558" spans="1:20" ht="105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2">
        <f t="shared" si="159"/>
        <v>41267.991400462961</v>
      </c>
    </row>
    <row r="2559" spans="1:20" ht="75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2">
        <f t="shared" si="159"/>
        <v>41774.745208333334</v>
      </c>
    </row>
    <row r="2560" spans="1:20" ht="75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2">
        <f t="shared" si="159"/>
        <v>42125.582638888889</v>
      </c>
    </row>
    <row r="2561" spans="1:20" ht="105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2">
        <f t="shared" si="159"/>
        <v>40862.817361111112</v>
      </c>
    </row>
    <row r="2562" spans="1:20" ht="120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2">
        <f t="shared" si="159"/>
        <v>42069.951087962967</v>
      </c>
    </row>
    <row r="2563" spans="1:20" ht="105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160">(E2563/D2563)*100</f>
        <v>0</v>
      </c>
      <c r="P2563">
        <f t="shared" ref="P2563:P2626" si="161">IFERROR(E2563/L2563,0)</f>
        <v>0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105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2">
        <f t="shared" si="163"/>
        <v>42654.524756944447</v>
      </c>
    </row>
    <row r="2565" spans="1:20" ht="45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2">
        <f t="shared" si="163"/>
        <v>42215.139479166668</v>
      </c>
    </row>
    <row r="2566" spans="1:20" ht="90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2">
        <f t="shared" si="163"/>
        <v>41852.040497685186</v>
      </c>
    </row>
    <row r="2567" spans="1:20" ht="90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2">
        <f t="shared" si="163"/>
        <v>42499.868055555555</v>
      </c>
    </row>
    <row r="2568" spans="1:20" ht="90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2">
        <f t="shared" si="163"/>
        <v>41872.980879629627</v>
      </c>
    </row>
    <row r="2569" spans="1:20" ht="105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2">
        <f t="shared" si="163"/>
        <v>42117.878912037035</v>
      </c>
    </row>
    <row r="2570" spans="1:20" ht="120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2">
        <f t="shared" si="163"/>
        <v>42614.666597222225</v>
      </c>
    </row>
    <row r="2571" spans="1:20" ht="90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2">
        <f t="shared" si="163"/>
        <v>42264.105462962965</v>
      </c>
    </row>
    <row r="2572" spans="1:20" ht="90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2">
        <f t="shared" si="163"/>
        <v>42774.903182870374</v>
      </c>
    </row>
    <row r="2573" spans="1:20" ht="90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2">
        <f t="shared" si="163"/>
        <v>42509.341678240744</v>
      </c>
    </row>
    <row r="2574" spans="1:20" ht="90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2">
        <f t="shared" si="163"/>
        <v>42107.119409722218</v>
      </c>
    </row>
    <row r="2575" spans="1:20" ht="105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2">
        <f t="shared" si="163"/>
        <v>41874.592002314814</v>
      </c>
    </row>
    <row r="2576" spans="1:20" ht="105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2">
        <f t="shared" si="163"/>
        <v>42508.825752314813</v>
      </c>
    </row>
    <row r="2577" spans="1:20" ht="105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11">
        <f t="shared" si="162"/>
        <v>41986.108726851846</v>
      </c>
      <c r="T2577" s="12">
        <f t="shared" si="163"/>
        <v>42016.108726851846</v>
      </c>
    </row>
    <row r="2578" spans="1:20" ht="6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2">
        <f t="shared" si="163"/>
        <v>42104.968136574069</v>
      </c>
    </row>
    <row r="2579" spans="1:20" ht="105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2">
        <f t="shared" si="163"/>
        <v>41855.820567129631</v>
      </c>
    </row>
    <row r="2580" spans="1:20" ht="105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11">
        <f t="shared" si="162"/>
        <v>42238.022905092599</v>
      </c>
      <c r="T2580" s="12">
        <f t="shared" si="163"/>
        <v>42286.708333333328</v>
      </c>
    </row>
    <row r="2581" spans="1:20" ht="90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2">
        <f t="shared" si="163"/>
        <v>41897.829895833333</v>
      </c>
    </row>
    <row r="2582" spans="1:20" ht="90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2">
        <f t="shared" si="163"/>
        <v>42140.125</v>
      </c>
    </row>
    <row r="2583" spans="1:20" ht="90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2">
        <f t="shared" si="163"/>
        <v>42324.670115740737</v>
      </c>
    </row>
    <row r="2584" spans="1:20" ht="45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2">
        <f t="shared" si="163"/>
        <v>42672.988819444443</v>
      </c>
    </row>
    <row r="2585" spans="1:20" ht="7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2">
        <f t="shared" si="163"/>
        <v>42079.727777777778</v>
      </c>
    </row>
    <row r="2586" spans="1:20" ht="75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11">
        <f t="shared" si="162"/>
        <v>42140.173252314817</v>
      </c>
      <c r="T2586" s="12">
        <f t="shared" si="163"/>
        <v>42170.173252314817</v>
      </c>
    </row>
    <row r="2587" spans="1:20" ht="90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2">
        <f t="shared" si="163"/>
        <v>41825.963333333333</v>
      </c>
    </row>
    <row r="2588" spans="1:20" ht="6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2">
        <f t="shared" si="163"/>
        <v>42363.330277777779</v>
      </c>
    </row>
    <row r="2589" spans="1:20" ht="10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2">
        <f t="shared" si="163"/>
        <v>42368.675381944442</v>
      </c>
    </row>
    <row r="2590" spans="1:20" ht="105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2">
        <f t="shared" si="163"/>
        <v>42094.551388888889</v>
      </c>
    </row>
    <row r="2591" spans="1:20" ht="90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2">
        <f t="shared" si="163"/>
        <v>42452.494525462964</v>
      </c>
    </row>
    <row r="2592" spans="1:20" ht="105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2">
        <f t="shared" si="163"/>
        <v>42395.589085648149</v>
      </c>
    </row>
    <row r="2593" spans="1:20" ht="90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2">
        <f t="shared" si="163"/>
        <v>42442.864861111113</v>
      </c>
    </row>
    <row r="2594" spans="1:20" ht="105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2">
        <f t="shared" si="163"/>
        <v>41917.801168981481</v>
      </c>
    </row>
    <row r="2595" spans="1:20" ht="90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11">
        <f t="shared" si="162"/>
        <v>42089.84520833334</v>
      </c>
      <c r="T2595" s="12">
        <f t="shared" si="163"/>
        <v>42119.84520833334</v>
      </c>
    </row>
    <row r="2596" spans="1:20" ht="10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2">
        <f t="shared" si="163"/>
        <v>41858.967916666668</v>
      </c>
    </row>
    <row r="2597" spans="1:20" ht="6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2">
        <f t="shared" si="163"/>
        <v>42790.244212962964</v>
      </c>
    </row>
    <row r="2598" spans="1:20" ht="105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2">
        <f t="shared" si="163"/>
        <v>41858.664456018516</v>
      </c>
    </row>
    <row r="2599" spans="1:20" ht="90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2">
        <f t="shared" si="163"/>
        <v>42540.341631944444</v>
      </c>
    </row>
    <row r="2600" spans="1:20" ht="7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2">
        <f t="shared" si="163"/>
        <v>42270.840289351851</v>
      </c>
    </row>
    <row r="2601" spans="1:20" ht="75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2">
        <f t="shared" si="163"/>
        <v>41854.754016203704</v>
      </c>
    </row>
    <row r="2602" spans="1:20" ht="75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2">
        <f t="shared" si="163"/>
        <v>42454.858796296292</v>
      </c>
    </row>
    <row r="2603" spans="1:20" ht="105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2">
        <f t="shared" si="163"/>
        <v>41165.165972222225</v>
      </c>
    </row>
    <row r="2604" spans="1:20" ht="75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2">
        <f t="shared" si="163"/>
        <v>41955.888888888891</v>
      </c>
    </row>
    <row r="2605" spans="1:20" ht="60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2">
        <f t="shared" si="163"/>
        <v>41631.912662037037</v>
      </c>
    </row>
    <row r="2606" spans="1:20" ht="90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2">
        <f t="shared" si="163"/>
        <v>41028.051192129627</v>
      </c>
    </row>
    <row r="2607" spans="1:20" ht="90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2">
        <f t="shared" si="163"/>
        <v>42538.541550925926</v>
      </c>
    </row>
    <row r="2608" spans="1:20" ht="90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2">
        <f t="shared" si="163"/>
        <v>41758.712754629632</v>
      </c>
    </row>
    <row r="2609" spans="1:20" ht="90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2">
        <f t="shared" si="163"/>
        <v>42228.083333333328</v>
      </c>
    </row>
    <row r="2610" spans="1:20" ht="90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2">
        <f t="shared" si="163"/>
        <v>42809</v>
      </c>
    </row>
    <row r="2611" spans="1:20" ht="105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2">
        <f t="shared" si="163"/>
        <v>41105.237858796296</v>
      </c>
    </row>
    <row r="2612" spans="1:20" ht="75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2">
        <f t="shared" si="163"/>
        <v>42604.290972222225</v>
      </c>
    </row>
    <row r="2613" spans="1:20" ht="105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2">
        <f t="shared" si="163"/>
        <v>42737.957638888889</v>
      </c>
    </row>
    <row r="2614" spans="1:20" ht="90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2">
        <f t="shared" si="163"/>
        <v>42013.143171296295</v>
      </c>
    </row>
    <row r="2615" spans="1:20" ht="90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2">
        <f t="shared" si="163"/>
        <v>41173.81821759259</v>
      </c>
    </row>
    <row r="2616" spans="1:20" ht="120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2">
        <f t="shared" si="163"/>
        <v>41759.208333333336</v>
      </c>
    </row>
    <row r="2617" spans="1:20" ht="105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2">
        <f t="shared" si="163"/>
        <v>42490.5</v>
      </c>
    </row>
    <row r="2618" spans="1:20" ht="90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2">
        <f t="shared" si="163"/>
        <v>42241.99454861111</v>
      </c>
    </row>
    <row r="2619" spans="1:20" ht="105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2">
        <f t="shared" si="163"/>
        <v>41932.874432870369</v>
      </c>
    </row>
    <row r="2620" spans="1:20" ht="75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2">
        <f t="shared" si="163"/>
        <v>42339.834039351852</v>
      </c>
    </row>
    <row r="2621" spans="1:20" ht="120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2">
        <f t="shared" si="163"/>
        <v>42300.458333333328</v>
      </c>
    </row>
    <row r="2622" spans="1:20" ht="90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2">
        <f t="shared" si="163"/>
        <v>42288.041666666672</v>
      </c>
    </row>
    <row r="2623" spans="1:20" ht="105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2">
        <f t="shared" si="163"/>
        <v>42145.74754629629</v>
      </c>
    </row>
    <row r="2624" spans="1:20" ht="105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2">
        <f t="shared" si="163"/>
        <v>42734.74324074074</v>
      </c>
    </row>
    <row r="2625" spans="1:20" ht="105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2">
        <f t="shared" si="163"/>
        <v>42706.256550925929</v>
      </c>
    </row>
    <row r="2626" spans="1:20" ht="90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2">
        <f t="shared" si="163"/>
        <v>41165.42155092593</v>
      </c>
    </row>
    <row r="2627" spans="1:20" ht="105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164">(E2627/D2627)*100</f>
        <v>956</v>
      </c>
      <c r="P2627">
        <f t="shared" ref="P2627:P2690" si="165">IFERROR(E2627/L2627,0)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90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2">
        <f t="shared" si="167"/>
        <v>42158.628113425926</v>
      </c>
    </row>
    <row r="2629" spans="1:20" ht="105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2">
        <f t="shared" si="167"/>
        <v>42334.871076388896</v>
      </c>
    </row>
    <row r="2630" spans="1:20" ht="75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2">
        <f t="shared" si="167"/>
        <v>41973.966053240743</v>
      </c>
    </row>
    <row r="2631" spans="1:20" ht="60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2">
        <f t="shared" si="167"/>
        <v>42138.538449074069</v>
      </c>
    </row>
    <row r="2632" spans="1:20" ht="90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2">
        <f t="shared" si="167"/>
        <v>42551.416666666672</v>
      </c>
    </row>
    <row r="2633" spans="1:20" ht="75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2">
        <f t="shared" si="167"/>
        <v>42246.169293981482</v>
      </c>
    </row>
    <row r="2634" spans="1:20" ht="90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2">
        <f t="shared" si="167"/>
        <v>42519.061793981484</v>
      </c>
    </row>
    <row r="2635" spans="1:20" ht="90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2">
        <f t="shared" si="167"/>
        <v>41697.958333333336</v>
      </c>
    </row>
    <row r="2636" spans="1:20" ht="90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2">
        <f t="shared" si="167"/>
        <v>42642.656493055561</v>
      </c>
    </row>
    <row r="2637" spans="1:20" ht="105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2">
        <f t="shared" si="167"/>
        <v>42072.909270833334</v>
      </c>
    </row>
    <row r="2638" spans="1:20" ht="120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2">
        <f t="shared" si="167"/>
        <v>42659.041666666672</v>
      </c>
    </row>
    <row r="2639" spans="1:20" ht="60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2">
        <f t="shared" si="167"/>
        <v>42655.549479166672</v>
      </c>
    </row>
    <row r="2640" spans="1:20" ht="90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2">
        <f t="shared" si="167"/>
        <v>42019.913136574076</v>
      </c>
    </row>
    <row r="2641" spans="1:20" ht="105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2">
        <f t="shared" si="167"/>
        <v>42054.86513888889</v>
      </c>
    </row>
    <row r="2642" spans="1:20" ht="120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2">
        <f t="shared" si="167"/>
        <v>42163.160578703704</v>
      </c>
    </row>
    <row r="2643" spans="1:20" ht="6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2">
        <f t="shared" si="167"/>
        <v>41897.839583333334</v>
      </c>
    </row>
    <row r="2644" spans="1:20" ht="12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2">
        <f t="shared" si="167"/>
        <v>42566.289583333331</v>
      </c>
    </row>
    <row r="2645" spans="1:20" ht="105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2">
        <f t="shared" si="167"/>
        <v>42725.332638888889</v>
      </c>
    </row>
    <row r="2646" spans="1:20" ht="90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2">
        <f t="shared" si="167"/>
        <v>42804.792071759264</v>
      </c>
    </row>
    <row r="2647" spans="1:20" ht="90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2">
        <f t="shared" si="167"/>
        <v>41951.884293981479</v>
      </c>
    </row>
    <row r="2648" spans="1:20" ht="90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2">
        <f t="shared" si="167"/>
        <v>42256.313298611116</v>
      </c>
    </row>
    <row r="2649" spans="1:20" ht="90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2">
        <f t="shared" si="167"/>
        <v>42230.261793981481</v>
      </c>
    </row>
    <row r="2650" spans="1:20" ht="120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2">
        <f t="shared" si="167"/>
        <v>42438.714814814812</v>
      </c>
    </row>
    <row r="2651" spans="1:20" ht="45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2">
        <f t="shared" si="167"/>
        <v>42401.99700231482</v>
      </c>
    </row>
    <row r="2652" spans="1:20" ht="105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2">
        <f t="shared" si="167"/>
        <v>42725.624340277776</v>
      </c>
    </row>
    <row r="2653" spans="1:20" ht="105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2">
        <f t="shared" si="167"/>
        <v>42355.805659722217</v>
      </c>
    </row>
    <row r="2654" spans="1:20" ht="90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2">
        <f t="shared" si="167"/>
        <v>41983.158854166672</v>
      </c>
    </row>
    <row r="2655" spans="1:20" ht="90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2">
        <f t="shared" si="167"/>
        <v>41803.166666666664</v>
      </c>
    </row>
    <row r="2656" spans="1:20" ht="105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2">
        <f t="shared" si="167"/>
        <v>42115.559328703705</v>
      </c>
    </row>
    <row r="2657" spans="1:20" ht="30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2">
        <f t="shared" si="167"/>
        <v>42409.833333333328</v>
      </c>
    </row>
    <row r="2658" spans="1:20" ht="75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2">
        <f t="shared" si="167"/>
        <v>42806.791666666672</v>
      </c>
    </row>
    <row r="2659" spans="1:20" ht="90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2">
        <f t="shared" si="167"/>
        <v>42585.0625</v>
      </c>
    </row>
    <row r="2660" spans="1:20" ht="90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2">
        <f t="shared" si="167"/>
        <v>42112.069560185191</v>
      </c>
    </row>
    <row r="2662" spans="1:20" ht="120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2">
        <f t="shared" si="167"/>
        <v>42332.754837962959</v>
      </c>
    </row>
    <row r="2663" spans="1:20" ht="90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2">
        <f t="shared" si="167"/>
        <v>41572.958449074074</v>
      </c>
    </row>
    <row r="2664" spans="1:20" ht="10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2">
        <f t="shared" si="167"/>
        <v>42237.746678240743</v>
      </c>
    </row>
    <row r="2665" spans="1:20" ht="105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2">
        <f t="shared" si="167"/>
        <v>42251.625</v>
      </c>
    </row>
    <row r="2666" spans="1:20" ht="90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2">
        <f t="shared" si="167"/>
        <v>42347.290972222225</v>
      </c>
    </row>
    <row r="2667" spans="1:20" ht="105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2">
        <f t="shared" si="167"/>
        <v>42128.895532407405</v>
      </c>
    </row>
    <row r="2668" spans="1:20" ht="105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2">
        <f t="shared" si="167"/>
        <v>42272.875</v>
      </c>
    </row>
    <row r="2669" spans="1:20" ht="105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2">
        <f t="shared" si="167"/>
        <v>42410.926111111112</v>
      </c>
    </row>
    <row r="2670" spans="1:20" ht="45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2">
        <f t="shared" si="167"/>
        <v>42317.60555555555</v>
      </c>
    </row>
    <row r="2671" spans="1:20" ht="90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2">
        <f t="shared" si="167"/>
        <v>42379.035833333335</v>
      </c>
    </row>
    <row r="2672" spans="1:20" ht="105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2">
        <f t="shared" si="167"/>
        <v>41849.020601851851</v>
      </c>
    </row>
    <row r="2673" spans="1:20" ht="90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2">
        <f t="shared" si="167"/>
        <v>41992.818055555559</v>
      </c>
    </row>
    <row r="2674" spans="1:20" ht="105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2">
        <f t="shared" si="167"/>
        <v>42366.25</v>
      </c>
    </row>
    <row r="2675" spans="1:20" ht="105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2">
        <f t="shared" si="167"/>
        <v>41941.947916666664</v>
      </c>
    </row>
    <row r="2676" spans="1:20" ht="105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2">
        <f t="shared" si="167"/>
        <v>42556.207638888889</v>
      </c>
    </row>
    <row r="2677" spans="1:20" ht="105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2">
        <f t="shared" si="167"/>
        <v>41953.899178240739</v>
      </c>
    </row>
    <row r="2678" spans="1:20" ht="105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2">
        <f t="shared" si="167"/>
        <v>42512.624699074076</v>
      </c>
    </row>
    <row r="2679" spans="1:20" ht="90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2">
        <f t="shared" si="167"/>
        <v>41823.029432870368</v>
      </c>
    </row>
    <row r="2680" spans="1:20" ht="105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2">
        <f t="shared" si="167"/>
        <v>42271.798206018517</v>
      </c>
    </row>
    <row r="2681" spans="1:20" ht="105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2">
        <f t="shared" si="167"/>
        <v>42063.001087962963</v>
      </c>
    </row>
    <row r="2682" spans="1:20" ht="30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2">
        <f t="shared" si="167"/>
        <v>42466.170034722221</v>
      </c>
    </row>
    <row r="2683" spans="1:20" ht="7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2">
        <f t="shared" si="167"/>
        <v>41830.895254629628</v>
      </c>
    </row>
    <row r="2684" spans="1:20" ht="7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2">
        <f t="shared" si="167"/>
        <v>41965.249305555553</v>
      </c>
    </row>
    <row r="2685" spans="1:20" ht="90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2">
        <f t="shared" si="167"/>
        <v>42064.75509259259</v>
      </c>
    </row>
    <row r="2686" spans="1:20" ht="90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2">
        <f t="shared" si="167"/>
        <v>41860.914641203701</v>
      </c>
    </row>
    <row r="2687" spans="1:20" ht="105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2">
        <f t="shared" si="167"/>
        <v>42121.654282407413</v>
      </c>
    </row>
    <row r="2688" spans="1:20" ht="105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2">
        <f t="shared" si="167"/>
        <v>41912.974803240737</v>
      </c>
    </row>
    <row r="2689" spans="1:20" ht="7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2">
        <f t="shared" si="167"/>
        <v>42184.64025462963</v>
      </c>
    </row>
    <row r="2690" spans="1:20" ht="45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2">
        <f t="shared" si="167"/>
        <v>42059.125</v>
      </c>
    </row>
    <row r="2691" spans="1:20" ht="105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168">(E2691/D2691)*100</f>
        <v>2.8571428571428571E-3</v>
      </c>
      <c r="P2691">
        <f t="shared" ref="P2691:P2754" si="169">IFERROR(E2691/L2691,0)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105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2">
        <f t="shared" si="171"/>
        <v>42158.105046296296</v>
      </c>
    </row>
    <row r="2693" spans="1:20" ht="6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2">
        <f t="shared" si="171"/>
        <v>42134.724039351851</v>
      </c>
    </row>
    <row r="2694" spans="1:20" ht="10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2">
        <f t="shared" si="171"/>
        <v>42088.292361111111</v>
      </c>
    </row>
    <row r="2695" spans="1:20" ht="105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2">
        <f t="shared" si="171"/>
        <v>41864.138495370367</v>
      </c>
    </row>
    <row r="2696" spans="1:20" ht="105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2">
        <f t="shared" si="171"/>
        <v>41908.140497685185</v>
      </c>
    </row>
    <row r="2697" spans="1:20" ht="75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2">
        <f t="shared" si="171"/>
        <v>42108.14025462963</v>
      </c>
    </row>
    <row r="2698" spans="1:20" ht="105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2">
        <f t="shared" si="171"/>
        <v>41998.844444444447</v>
      </c>
    </row>
    <row r="2699" spans="1:20" ht="7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2">
        <f t="shared" si="171"/>
        <v>42218.916666666672</v>
      </c>
    </row>
    <row r="2700" spans="1:20" ht="10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2">
        <f t="shared" si="171"/>
        <v>41817.898240740738</v>
      </c>
    </row>
    <row r="2701" spans="1:20" ht="90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2">
        <f t="shared" si="171"/>
        <v>41859.896562499998</v>
      </c>
    </row>
    <row r="2702" spans="1:20" ht="90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2">
        <f t="shared" si="171"/>
        <v>41900.87467592593</v>
      </c>
    </row>
    <row r="2703" spans="1:20" ht="105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2">
        <f t="shared" si="171"/>
        <v>42832.733032407406</v>
      </c>
    </row>
    <row r="2704" spans="1:20" ht="105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2">
        <f t="shared" si="171"/>
        <v>42830.760150462964</v>
      </c>
    </row>
    <row r="2705" spans="1:20" ht="75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2">
        <f t="shared" si="171"/>
        <v>42816.648495370369</v>
      </c>
    </row>
    <row r="2706" spans="1:20" ht="105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2">
        <f t="shared" si="171"/>
        <v>42830.820763888885</v>
      </c>
    </row>
    <row r="2707" spans="1:20" ht="45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2">
        <f t="shared" si="171"/>
        <v>42818.874513888892</v>
      </c>
    </row>
    <row r="2708" spans="1:20" ht="105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2">
        <f t="shared" si="171"/>
        <v>41928.290972222225</v>
      </c>
    </row>
    <row r="2709" spans="1:20" ht="90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2">
        <f t="shared" si="171"/>
        <v>41421.290972222225</v>
      </c>
    </row>
    <row r="2710" spans="1:20" ht="90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2">
        <f t="shared" si="171"/>
        <v>42572.698217592595</v>
      </c>
    </row>
    <row r="2711" spans="1:20" ht="90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2">
        <f t="shared" si="171"/>
        <v>42647.165972222225</v>
      </c>
    </row>
    <row r="2712" spans="1:20" ht="60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2">
        <f t="shared" si="171"/>
        <v>41860.083333333336</v>
      </c>
    </row>
    <row r="2713" spans="1:20" ht="90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2">
        <f t="shared" si="171"/>
        <v>41810.917361111111</v>
      </c>
    </row>
    <row r="2714" spans="1:20" ht="105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2">
        <f t="shared" si="171"/>
        <v>41468.75</v>
      </c>
    </row>
    <row r="2715" spans="1:20" ht="105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2">
        <f t="shared" si="171"/>
        <v>42362.653749999998</v>
      </c>
    </row>
    <row r="2716" spans="1:20" ht="75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2">
        <f t="shared" si="171"/>
        <v>42657.958333333328</v>
      </c>
    </row>
    <row r="2717" spans="1:20" ht="105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2">
        <f t="shared" si="171"/>
        <v>42421.398472222223</v>
      </c>
    </row>
    <row r="2718" spans="1:20" ht="135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2">
        <f t="shared" si="171"/>
        <v>42285.333252314813</v>
      </c>
    </row>
    <row r="2719" spans="1:20" ht="90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2">
        <f t="shared" si="171"/>
        <v>41979.956585648149</v>
      </c>
    </row>
    <row r="2720" spans="1:20" ht="105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2">
        <f t="shared" si="171"/>
        <v>42493.958333333328</v>
      </c>
    </row>
    <row r="2721" spans="1:20" ht="105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2">
        <f t="shared" si="171"/>
        <v>42477.989513888882</v>
      </c>
    </row>
    <row r="2722" spans="1:20" ht="75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2">
        <f t="shared" si="171"/>
        <v>42685.507557870369</v>
      </c>
    </row>
    <row r="2723" spans="1:20" ht="105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2">
        <f t="shared" si="171"/>
        <v>41523.791666666664</v>
      </c>
    </row>
    <row r="2724" spans="1:20" ht="105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2">
        <f t="shared" si="171"/>
        <v>42764.857094907406</v>
      </c>
    </row>
    <row r="2725" spans="1:20" ht="105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2">
        <f t="shared" si="171"/>
        <v>42004.880648148144</v>
      </c>
    </row>
    <row r="2726" spans="1:20" ht="105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2">
        <f t="shared" si="171"/>
        <v>42231.32707175926</v>
      </c>
    </row>
    <row r="2727" spans="1:20" ht="75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2">
        <f t="shared" si="171"/>
        <v>42795.744618055556</v>
      </c>
    </row>
    <row r="2728" spans="1:20" ht="45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2">
        <f t="shared" si="171"/>
        <v>42482.579988425925</v>
      </c>
    </row>
    <row r="2729" spans="1:20" ht="90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2">
        <f t="shared" si="171"/>
        <v>42223.676655092597</v>
      </c>
    </row>
    <row r="2730" spans="1:20" ht="6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2">
        <f t="shared" si="171"/>
        <v>42368.59993055556</v>
      </c>
    </row>
    <row r="2731" spans="1:20" ht="60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2">
        <f t="shared" si="171"/>
        <v>42125.240706018521</v>
      </c>
    </row>
    <row r="2732" spans="1:20" ht="75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2">
        <f t="shared" si="171"/>
        <v>41386.541377314818</v>
      </c>
    </row>
    <row r="2733" spans="1:20" ht="105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2">
        <f t="shared" si="171"/>
        <v>41930.166666666664</v>
      </c>
    </row>
    <row r="2734" spans="1:20" ht="90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2">
        <f t="shared" si="171"/>
        <v>41422</v>
      </c>
    </row>
    <row r="2735" spans="1:20" ht="105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2">
        <f t="shared" si="171"/>
        <v>42104.231180555551</v>
      </c>
    </row>
    <row r="2736" spans="1:20" ht="105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2">
        <f t="shared" si="171"/>
        <v>42656.915972222225</v>
      </c>
    </row>
    <row r="2737" spans="1:20" ht="105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2">
        <f t="shared" si="171"/>
        <v>41346.833333333336</v>
      </c>
    </row>
    <row r="2738" spans="1:20" ht="120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2">
        <f t="shared" si="171"/>
        <v>41752.666354166664</v>
      </c>
    </row>
    <row r="2739" spans="1:20" ht="105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2">
        <f t="shared" si="171"/>
        <v>41654.791666666664</v>
      </c>
    </row>
    <row r="2740" spans="1:20" ht="105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2">
        <f t="shared" si="171"/>
        <v>42680.143564814818</v>
      </c>
    </row>
    <row r="2741" spans="1:20" ht="120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2">
        <f t="shared" si="171"/>
        <v>41764.887928240743</v>
      </c>
    </row>
    <row r="2742" spans="1:20" ht="75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2">
        <f t="shared" si="171"/>
        <v>42074.99018518519</v>
      </c>
    </row>
    <row r="2743" spans="1:20" ht="45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2">
        <f t="shared" si="171"/>
        <v>41932.088194444441</v>
      </c>
    </row>
    <row r="2744" spans="1:20" ht="90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2">
        <f t="shared" si="171"/>
        <v>41044.719756944447</v>
      </c>
    </row>
    <row r="2745" spans="1:20" ht="9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2">
        <f t="shared" si="171"/>
        <v>42662.328784722224</v>
      </c>
    </row>
    <row r="2746" spans="1:20" ht="105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2">
        <f t="shared" si="171"/>
        <v>40968.062476851854</v>
      </c>
    </row>
    <row r="2747" spans="1:20" ht="105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2">
        <f t="shared" si="171"/>
        <v>41104.988055555557</v>
      </c>
    </row>
    <row r="2748" spans="1:20" ht="90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2">
        <f t="shared" si="171"/>
        <v>41880.781377314815</v>
      </c>
    </row>
    <row r="2749" spans="1:20" ht="10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2">
        <f t="shared" si="171"/>
        <v>41076.131944444445</v>
      </c>
    </row>
    <row r="2750" spans="1:20" ht="7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2">
        <f t="shared" si="171"/>
        <v>42615.7106712963</v>
      </c>
    </row>
    <row r="2751" spans="1:20" ht="6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2">
        <f t="shared" si="171"/>
        <v>42098.757372685184</v>
      </c>
    </row>
    <row r="2752" spans="1:20" ht="90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11">
        <f t="shared" si="170"/>
        <v>41078.899826388886</v>
      </c>
      <c r="T2752" s="12">
        <f t="shared" si="171"/>
        <v>41090.833333333336</v>
      </c>
    </row>
    <row r="2753" spans="1:20" ht="105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11">
        <f t="shared" si="170"/>
        <v>41747.887060185189</v>
      </c>
      <c r="T2753" s="12">
        <f t="shared" si="171"/>
        <v>41807.887060185189</v>
      </c>
    </row>
    <row r="2754" spans="1:20" ht="105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2">
        <f t="shared" si="171"/>
        <v>40895.765092592592</v>
      </c>
    </row>
    <row r="2755" spans="1:20" ht="90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172">(E2755/D2755)*100</f>
        <v>19</v>
      </c>
      <c r="P2755">
        <f t="shared" ref="P2755:P2818" si="173">IFERROR(E2755/L2755,0)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90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11">
        <f t="shared" si="174"/>
        <v>41863.636006944449</v>
      </c>
      <c r="T2756" s="12">
        <f t="shared" si="175"/>
        <v>41893.636006944449</v>
      </c>
    </row>
    <row r="2757" spans="1:20" ht="7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2">
        <f t="shared" si="175"/>
        <v>42102.790821759263</v>
      </c>
    </row>
    <row r="2758" spans="1:20" ht="90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2">
        <f t="shared" si="175"/>
        <v>41650.90047453704</v>
      </c>
    </row>
    <row r="2759" spans="1:20" ht="45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2">
        <f t="shared" si="175"/>
        <v>42588.65662037037</v>
      </c>
    </row>
    <row r="2760" spans="1:20" ht="105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2">
        <f t="shared" si="175"/>
        <v>42653.441932870366</v>
      </c>
    </row>
    <row r="2761" spans="1:20" ht="90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2">
        <f t="shared" si="175"/>
        <v>42567.36650462963</v>
      </c>
    </row>
    <row r="2762" spans="1:20" ht="105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2">
        <f t="shared" si="175"/>
        <v>41445.461319444446</v>
      </c>
    </row>
    <row r="2763" spans="1:20" ht="6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2">
        <f t="shared" si="175"/>
        <v>41277.063576388886</v>
      </c>
    </row>
    <row r="2764" spans="1:20" ht="7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2">
        <f t="shared" si="175"/>
        <v>40986.995312500003</v>
      </c>
    </row>
    <row r="2765" spans="1:20" ht="6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2">
        <f t="shared" si="175"/>
        <v>41418.579675925925</v>
      </c>
    </row>
    <row r="2766" spans="1:20" ht="105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2">
        <f t="shared" si="175"/>
        <v>41059.791666666664</v>
      </c>
    </row>
    <row r="2767" spans="1:20" ht="90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2">
        <f t="shared" si="175"/>
        <v>41210.579027777778</v>
      </c>
    </row>
    <row r="2768" spans="1:20" ht="90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2">
        <f t="shared" si="175"/>
        <v>40766.668032407404</v>
      </c>
    </row>
    <row r="2769" spans="1:20" ht="90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2">
        <f t="shared" si="175"/>
        <v>42232.958912037036</v>
      </c>
    </row>
    <row r="2770" spans="1:20" ht="10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2">
        <f t="shared" si="175"/>
        <v>40997.573182870372</v>
      </c>
    </row>
    <row r="2771" spans="1:20" ht="7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2">
        <f t="shared" si="175"/>
        <v>41795.826273148145</v>
      </c>
    </row>
    <row r="2772" spans="1:20" ht="105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2">
        <f t="shared" si="175"/>
        <v>41716.663541666669</v>
      </c>
    </row>
    <row r="2773" spans="1:20" ht="105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2">
        <f t="shared" si="175"/>
        <v>41306.708333333336</v>
      </c>
    </row>
    <row r="2774" spans="1:20" ht="90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2">
        <f t="shared" si="175"/>
        <v>41552.869143518517</v>
      </c>
    </row>
    <row r="2775" spans="1:20" ht="7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2">
        <f t="shared" si="175"/>
        <v>42484.86482638889</v>
      </c>
    </row>
    <row r="2776" spans="1:20" ht="105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2">
        <f t="shared" si="175"/>
        <v>41341.126481481479</v>
      </c>
    </row>
    <row r="2777" spans="1:20" ht="90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2">
        <f t="shared" si="175"/>
        <v>40893.013356481482</v>
      </c>
    </row>
    <row r="2778" spans="1:20" ht="105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2">
        <f t="shared" si="175"/>
        <v>42167.297175925924</v>
      </c>
    </row>
    <row r="2779" spans="1:20" ht="90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2">
        <f t="shared" si="175"/>
        <v>42202.669027777782</v>
      </c>
    </row>
    <row r="2780" spans="1:20" ht="105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2">
        <f t="shared" si="175"/>
        <v>41876.978078703702</v>
      </c>
    </row>
    <row r="2781" spans="1:20" ht="90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2">
        <f t="shared" si="175"/>
        <v>42330.627557870372</v>
      </c>
    </row>
    <row r="2782" spans="1:20" ht="7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2">
        <f t="shared" si="175"/>
        <v>42804.447777777779</v>
      </c>
    </row>
    <row r="2783" spans="1:20" ht="75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2">
        <f t="shared" si="175"/>
        <v>42047.291666666672</v>
      </c>
    </row>
    <row r="2784" spans="1:20" ht="75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2">
        <f t="shared" si="175"/>
        <v>42052.207638888889</v>
      </c>
    </row>
    <row r="2785" spans="1:20" ht="105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2">
        <f t="shared" si="175"/>
        <v>42117.535254629634</v>
      </c>
    </row>
    <row r="2786" spans="1:20" ht="75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2">
        <f t="shared" si="175"/>
        <v>41941.787534722222</v>
      </c>
    </row>
    <row r="2787" spans="1:20" ht="75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2">
        <f t="shared" si="175"/>
        <v>42587.875</v>
      </c>
    </row>
    <row r="2788" spans="1:20" ht="60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2">
        <f t="shared" si="175"/>
        <v>41829.569212962961</v>
      </c>
    </row>
    <row r="2789" spans="1:20" ht="90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2">
        <f t="shared" si="175"/>
        <v>41838.198518518519</v>
      </c>
    </row>
    <row r="2790" spans="1:20" ht="75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2">
        <f t="shared" si="175"/>
        <v>42580.701886574068</v>
      </c>
    </row>
    <row r="2791" spans="1:20" ht="6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2">
        <f t="shared" si="175"/>
        <v>42075.166666666672</v>
      </c>
    </row>
    <row r="2792" spans="1:20" ht="90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2">
        <f t="shared" si="175"/>
        <v>42046.938692129625</v>
      </c>
    </row>
    <row r="2793" spans="1:20" ht="105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2">
        <f t="shared" si="175"/>
        <v>42622.166666666672</v>
      </c>
    </row>
    <row r="2794" spans="1:20" ht="105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2">
        <f t="shared" si="175"/>
        <v>42228.231006944443</v>
      </c>
    </row>
    <row r="2795" spans="1:20" ht="120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2">
        <f t="shared" si="175"/>
        <v>42206.419039351851</v>
      </c>
    </row>
    <row r="2796" spans="1:20" ht="105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2">
        <f t="shared" si="175"/>
        <v>42432.791666666672</v>
      </c>
    </row>
    <row r="2797" spans="1:20" ht="90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2">
        <f t="shared" si="175"/>
        <v>41796.958333333336</v>
      </c>
    </row>
    <row r="2798" spans="1:20" ht="90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2">
        <f t="shared" si="175"/>
        <v>41825.528101851851</v>
      </c>
    </row>
    <row r="2799" spans="1:20" ht="90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2">
        <f t="shared" si="175"/>
        <v>41828.94027777778</v>
      </c>
    </row>
    <row r="2800" spans="1:20" ht="105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2">
        <f t="shared" si="175"/>
        <v>42216.666666666672</v>
      </c>
    </row>
    <row r="2801" spans="1:20" ht="105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2">
        <f t="shared" si="175"/>
        <v>42538.666666666672</v>
      </c>
    </row>
    <row r="2802" spans="1:20" ht="90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2">
        <f t="shared" si="175"/>
        <v>42008.552847222221</v>
      </c>
    </row>
    <row r="2803" spans="1:20" ht="90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2">
        <f t="shared" si="175"/>
        <v>41922.458333333336</v>
      </c>
    </row>
    <row r="2804" spans="1:20" ht="105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2">
        <f t="shared" si="175"/>
        <v>42222.64707175926</v>
      </c>
    </row>
    <row r="2805" spans="1:20" ht="105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2">
        <f t="shared" si="175"/>
        <v>42201</v>
      </c>
    </row>
    <row r="2806" spans="1:20" ht="105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2">
        <f t="shared" si="175"/>
        <v>41911.453587962962</v>
      </c>
    </row>
    <row r="2807" spans="1:20" ht="120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2">
        <f t="shared" si="175"/>
        <v>42238.505474537036</v>
      </c>
    </row>
    <row r="2808" spans="1:20" ht="90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2">
        <f t="shared" si="175"/>
        <v>42184.873124999998</v>
      </c>
    </row>
    <row r="2810" spans="1:20" ht="105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2">
        <f t="shared" si="175"/>
        <v>42238.84646990741</v>
      </c>
    </row>
    <row r="2811" spans="1:20" ht="105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2">
        <f t="shared" si="175"/>
        <v>42459.610416666663</v>
      </c>
    </row>
    <row r="2812" spans="1:20" ht="90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2">
        <f t="shared" si="175"/>
        <v>41791.165972222225</v>
      </c>
    </row>
    <row r="2813" spans="1:20" ht="90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2">
        <f t="shared" si="175"/>
        <v>42058.496562500004</v>
      </c>
    </row>
    <row r="2814" spans="1:20" ht="90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2">
        <f t="shared" si="175"/>
        <v>42100.166666666672</v>
      </c>
    </row>
    <row r="2815" spans="1:20" ht="90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2">
        <f t="shared" si="175"/>
        <v>42718.742604166662</v>
      </c>
    </row>
    <row r="2816" spans="1:20" ht="90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2">
        <f t="shared" si="175"/>
        <v>42133.399479166663</v>
      </c>
    </row>
    <row r="2817" spans="1:20" ht="90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2">
        <f t="shared" si="175"/>
        <v>42589.776724537034</v>
      </c>
    </row>
    <row r="2818" spans="1:20" ht="90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2">
        <f t="shared" si="175"/>
        <v>42218.666666666672</v>
      </c>
    </row>
    <row r="2819" spans="1:20" ht="105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176">(E2819/D2819)*100</f>
        <v>130</v>
      </c>
      <c r="P2819">
        <f t="shared" ref="P2819:P2882" si="177">IFERROR(E2819/L2819,0)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90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2">
        <f t="shared" si="179"/>
        <v>42270.598217592589</v>
      </c>
    </row>
    <row r="2821" spans="1:20" ht="90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2">
        <f t="shared" si="179"/>
        <v>42169.525567129633</v>
      </c>
    </row>
    <row r="2822" spans="1:20" ht="90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2">
        <f t="shared" si="179"/>
        <v>42426</v>
      </c>
    </row>
    <row r="2823" spans="1:20" ht="105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2">
        <f t="shared" si="179"/>
        <v>41905.922858796301</v>
      </c>
    </row>
    <row r="2824" spans="1:20" ht="105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2">
        <f t="shared" si="179"/>
        <v>42090.642268518524</v>
      </c>
    </row>
    <row r="2825" spans="1:20" ht="105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2">
        <f t="shared" si="179"/>
        <v>42094.957638888889</v>
      </c>
    </row>
    <row r="2826" spans="1:20" ht="75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2">
        <f t="shared" si="179"/>
        <v>42168.071527777778</v>
      </c>
    </row>
    <row r="2827" spans="1:20" ht="105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2">
        <f t="shared" si="179"/>
        <v>42342.792662037042</v>
      </c>
    </row>
    <row r="2828" spans="1:20" ht="105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2">
        <f t="shared" si="179"/>
        <v>42195.291666666672</v>
      </c>
    </row>
    <row r="2829" spans="1:20" ht="105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2">
        <f t="shared" si="179"/>
        <v>42524.6875</v>
      </c>
    </row>
    <row r="2830" spans="1:20" ht="105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2">
        <f t="shared" si="179"/>
        <v>42279.958333333328</v>
      </c>
    </row>
    <row r="2831" spans="1:20" ht="90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2">
        <f t="shared" si="179"/>
        <v>42523.434236111112</v>
      </c>
    </row>
    <row r="2832" spans="1:20" ht="75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2">
        <f t="shared" si="179"/>
        <v>41771.165972222225</v>
      </c>
    </row>
    <row r="2833" spans="1:20" ht="75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2">
        <f t="shared" si="179"/>
        <v>42201.824884259258</v>
      </c>
    </row>
    <row r="2834" spans="1:20" ht="105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2">
        <f t="shared" si="179"/>
        <v>41966.916666666672</v>
      </c>
    </row>
    <row r="2835" spans="1:20" ht="30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2">
        <f t="shared" si="179"/>
        <v>42288.083333333328</v>
      </c>
    </row>
    <row r="2836" spans="1:20" ht="105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2">
        <f t="shared" si="179"/>
        <v>42034.959837962961</v>
      </c>
    </row>
    <row r="2837" spans="1:20" ht="105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2">
        <f t="shared" si="179"/>
        <v>42343</v>
      </c>
    </row>
    <row r="2838" spans="1:20" ht="105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2">
        <f t="shared" si="179"/>
        <v>42784.207638888889</v>
      </c>
    </row>
    <row r="2839" spans="1:20" ht="12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2">
        <f t="shared" si="179"/>
        <v>42347.950046296297</v>
      </c>
    </row>
    <row r="2840" spans="1:20" ht="90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2">
        <f t="shared" si="179"/>
        <v>41864.916666666664</v>
      </c>
    </row>
    <row r="2841" spans="1:20" ht="105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2">
        <f t="shared" si="179"/>
        <v>41876.207638888889</v>
      </c>
    </row>
    <row r="2842" spans="1:20" ht="120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2">
        <f t="shared" si="179"/>
        <v>42081.708333333328</v>
      </c>
    </row>
    <row r="2843" spans="1:20" ht="105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2">
        <f t="shared" si="179"/>
        <v>42351.781215277777</v>
      </c>
    </row>
    <row r="2844" spans="1:20" ht="105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11">
        <f t="shared" si="178"/>
        <v>41784.952488425923</v>
      </c>
      <c r="T2844" s="12">
        <f t="shared" si="179"/>
        <v>41811.458333333336</v>
      </c>
    </row>
    <row r="2845" spans="1:20" ht="105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11">
        <f t="shared" si="178"/>
        <v>42492.737847222219</v>
      </c>
      <c r="T2845" s="12">
        <f t="shared" si="179"/>
        <v>42534.166666666672</v>
      </c>
    </row>
    <row r="2846" spans="1:20" ht="105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2">
        <f t="shared" si="179"/>
        <v>42739.546064814815</v>
      </c>
    </row>
    <row r="2847" spans="1:20" ht="90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2">
        <f t="shared" si="179"/>
        <v>42163.016585648147</v>
      </c>
    </row>
    <row r="2848" spans="1:20" ht="120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11">
        <f t="shared" si="178"/>
        <v>42108.692060185189</v>
      </c>
      <c r="T2848" s="12">
        <f t="shared" si="179"/>
        <v>42153.692060185189</v>
      </c>
    </row>
    <row r="2849" spans="1:20" ht="105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11">
        <f t="shared" si="178"/>
        <v>42453.806307870371</v>
      </c>
      <c r="T2849" s="12">
        <f t="shared" si="179"/>
        <v>42513.806307870371</v>
      </c>
    </row>
    <row r="2850" spans="1:20" ht="105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2">
        <f t="shared" si="179"/>
        <v>42153.648831018523</v>
      </c>
    </row>
    <row r="2851" spans="1:20" ht="105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2">
        <f t="shared" si="179"/>
        <v>42483.428240740745</v>
      </c>
    </row>
    <row r="2852" spans="1:20" ht="105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2">
        <f t="shared" si="179"/>
        <v>41888.007071759261</v>
      </c>
    </row>
    <row r="2853" spans="1:20" ht="105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11">
        <f t="shared" si="178"/>
        <v>42390.002650462964</v>
      </c>
      <c r="T2853" s="12">
        <f t="shared" si="179"/>
        <v>42398.970138888893</v>
      </c>
    </row>
    <row r="2854" spans="1:20" ht="90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2">
        <f t="shared" si="179"/>
        <v>41811.045173611114</v>
      </c>
    </row>
    <row r="2855" spans="1:20" ht="90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11">
        <f t="shared" si="178"/>
        <v>41836.190937499996</v>
      </c>
      <c r="T2855" s="12">
        <f t="shared" si="179"/>
        <v>41896.190937499996</v>
      </c>
    </row>
    <row r="2856" spans="1:20" ht="90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2">
        <f t="shared" si="179"/>
        <v>42131.71665509259</v>
      </c>
    </row>
    <row r="2857" spans="1:20" ht="105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2">
        <f t="shared" si="179"/>
        <v>42398.981944444444</v>
      </c>
    </row>
    <row r="2858" spans="1:20" ht="10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2">
        <f t="shared" si="179"/>
        <v>42224.898611111115</v>
      </c>
    </row>
    <row r="2859" spans="1:20" ht="105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2">
        <f t="shared" si="179"/>
        <v>42786.75</v>
      </c>
    </row>
    <row r="2860" spans="1:20" ht="90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11">
        <f t="shared" si="178"/>
        <v>41954.545081018514</v>
      </c>
      <c r="T2860" s="12">
        <f t="shared" si="179"/>
        <v>41978.477777777778</v>
      </c>
    </row>
    <row r="2861" spans="1:20" ht="75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2">
        <f t="shared" si="179"/>
        <v>42293.362314814818</v>
      </c>
    </row>
    <row r="2862" spans="1:20" ht="105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2">
        <f t="shared" si="179"/>
        <v>42540.800648148142</v>
      </c>
    </row>
    <row r="2863" spans="1:20" ht="105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2">
        <f t="shared" si="179"/>
        <v>42271.590833333335</v>
      </c>
    </row>
    <row r="2864" spans="1:20" ht="90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2">
        <f t="shared" si="179"/>
        <v>41814.789687500001</v>
      </c>
    </row>
    <row r="2865" spans="1:20" ht="105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2">
        <f t="shared" si="179"/>
        <v>41891.675034722226</v>
      </c>
    </row>
    <row r="2866" spans="1:20" ht="30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2">
        <f t="shared" si="179"/>
        <v>42202.554166666669</v>
      </c>
    </row>
    <row r="2867" spans="1:20" ht="90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11">
        <f t="shared" si="178"/>
        <v>41950.114108796297</v>
      </c>
      <c r="T2867" s="12">
        <f t="shared" si="179"/>
        <v>42010.114108796297</v>
      </c>
    </row>
    <row r="2868" spans="1:20" ht="90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2">
        <f t="shared" si="179"/>
        <v>42657.916666666672</v>
      </c>
    </row>
    <row r="2869" spans="1:20" ht="105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2">
        <f t="shared" si="179"/>
        <v>42555.166666666672</v>
      </c>
    </row>
    <row r="2870" spans="1:20" ht="105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2">
        <f t="shared" si="179"/>
        <v>42648.827013888891</v>
      </c>
    </row>
    <row r="2871" spans="1:20" ht="12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2">
        <f t="shared" si="179"/>
        <v>42570.593530092592</v>
      </c>
    </row>
    <row r="2872" spans="1:20" ht="105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2">
        <f t="shared" si="179"/>
        <v>41776.189409722225</v>
      </c>
    </row>
    <row r="2873" spans="1:20" ht="90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2">
        <f t="shared" si="179"/>
        <v>41994.738576388889</v>
      </c>
    </row>
    <row r="2874" spans="1:20" ht="7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11">
        <f t="shared" si="178"/>
        <v>42115.11618055556</v>
      </c>
      <c r="T2874" s="12">
        <f t="shared" si="179"/>
        <v>42175.11618055556</v>
      </c>
    </row>
    <row r="2875" spans="1:20" ht="105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2">
        <f t="shared" si="179"/>
        <v>42032.817488425921</v>
      </c>
    </row>
    <row r="2876" spans="1:20" ht="105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2">
        <f t="shared" si="179"/>
        <v>42752.84474537037</v>
      </c>
    </row>
    <row r="2877" spans="1:20" ht="105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2">
        <f t="shared" si="179"/>
        <v>42495.128391203703</v>
      </c>
    </row>
    <row r="2878" spans="1:20" ht="105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11">
        <f t="shared" si="178"/>
        <v>42171.743969907402</v>
      </c>
      <c r="T2878" s="12">
        <f t="shared" si="179"/>
        <v>42201.743969907402</v>
      </c>
    </row>
    <row r="2879" spans="1:20" ht="105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2">
        <f t="shared" si="179"/>
        <v>42704.708333333328</v>
      </c>
    </row>
    <row r="2880" spans="1:20" ht="90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2">
        <f t="shared" si="179"/>
        <v>42188.615682870368</v>
      </c>
    </row>
    <row r="2881" spans="1:20" ht="7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2">
        <f t="shared" si="179"/>
        <v>42389.725243055553</v>
      </c>
    </row>
    <row r="2882" spans="1:20" ht="105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2">
        <f t="shared" si="179"/>
        <v>42236.711805555555</v>
      </c>
    </row>
    <row r="2883" spans="1:20" ht="105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180">(E2883/D2883)*100</f>
        <v>0</v>
      </c>
      <c r="P2883">
        <f t="shared" ref="P2883:P2946" si="181">IFERROR(E2883/L2883,0)</f>
        <v>0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105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2">
        <f t="shared" si="183"/>
        <v>42491.596273148149</v>
      </c>
    </row>
    <row r="2885" spans="1:20" ht="120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2">
        <f t="shared" si="183"/>
        <v>42406.207638888889</v>
      </c>
    </row>
    <row r="2886" spans="1:20" ht="60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2">
        <f t="shared" si="183"/>
        <v>41978.727256944447</v>
      </c>
    </row>
    <row r="2887" spans="1:20" ht="6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2">
        <f t="shared" si="183"/>
        <v>42077.034733796296</v>
      </c>
    </row>
    <row r="2888" spans="1:20" ht="105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2">
        <f t="shared" si="183"/>
        <v>42266.165972222225</v>
      </c>
    </row>
    <row r="2889" spans="1:20" ht="105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2">
        <f t="shared" si="183"/>
        <v>42015.427361111113</v>
      </c>
    </row>
    <row r="2890" spans="1:20" ht="105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11">
        <f t="shared" si="182"/>
        <v>41922.535185185188</v>
      </c>
      <c r="T2890" s="12">
        <f t="shared" si="183"/>
        <v>41930.207638888889</v>
      </c>
    </row>
    <row r="2891" spans="1:20" ht="10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2">
        <f t="shared" si="183"/>
        <v>41880.863252314812</v>
      </c>
    </row>
    <row r="2892" spans="1:20" ht="120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2">
        <f t="shared" si="183"/>
        <v>41860.125</v>
      </c>
    </row>
    <row r="2893" spans="1:20" ht="105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2">
        <f t="shared" si="183"/>
        <v>42475.84175925926</v>
      </c>
    </row>
    <row r="2894" spans="1:20" ht="90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2">
        <f t="shared" si="183"/>
        <v>41876.875</v>
      </c>
    </row>
    <row r="2895" spans="1:20" ht="45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2">
        <f t="shared" si="183"/>
        <v>42013.083333333328</v>
      </c>
    </row>
    <row r="2896" spans="1:20" ht="45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11">
        <f t="shared" si="182"/>
        <v>42037.986284722225</v>
      </c>
      <c r="T2896" s="12">
        <f t="shared" si="183"/>
        <v>42097.944618055553</v>
      </c>
    </row>
    <row r="2897" spans="1:20" ht="105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2">
        <f t="shared" si="183"/>
        <v>41812.875</v>
      </c>
    </row>
    <row r="2898" spans="1:20" ht="7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2">
        <f t="shared" si="183"/>
        <v>42716.25</v>
      </c>
    </row>
    <row r="2899" spans="1:20" ht="105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2">
        <f t="shared" si="183"/>
        <v>42288.645196759258</v>
      </c>
    </row>
    <row r="2900" spans="1:20" ht="90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2">
        <f t="shared" si="183"/>
        <v>42308.664965277778</v>
      </c>
    </row>
    <row r="2901" spans="1:20" ht="105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11">
        <f t="shared" si="182"/>
        <v>42515.078217592592</v>
      </c>
      <c r="T2901" s="12">
        <f t="shared" si="183"/>
        <v>42575.078217592592</v>
      </c>
    </row>
    <row r="2902" spans="1:20" ht="105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2">
        <f t="shared" si="183"/>
        <v>41860.234166666669</v>
      </c>
    </row>
    <row r="2903" spans="1:20" ht="90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2">
        <f t="shared" si="183"/>
        <v>42042.904386574075</v>
      </c>
    </row>
    <row r="2904" spans="1:20" ht="7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2">
        <f t="shared" si="183"/>
        <v>42240.439768518518</v>
      </c>
    </row>
    <row r="2905" spans="1:20" ht="105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2">
        <f t="shared" si="183"/>
        <v>42256.166874999995</v>
      </c>
    </row>
    <row r="2906" spans="1:20" ht="105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2">
        <f t="shared" si="183"/>
        <v>41952.5</v>
      </c>
    </row>
    <row r="2907" spans="1:20" ht="90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2">
        <f t="shared" si="183"/>
        <v>42620.056863425925</v>
      </c>
    </row>
    <row r="2908" spans="1:20" ht="105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2">
        <f t="shared" si="183"/>
        <v>42217.041666666672</v>
      </c>
    </row>
    <row r="2909" spans="1:20" ht="105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2">
        <f t="shared" si="183"/>
        <v>42504.877743055549</v>
      </c>
    </row>
    <row r="2910" spans="1:20" ht="9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2">
        <f t="shared" si="183"/>
        <v>42529.731701388882</v>
      </c>
    </row>
    <row r="2911" spans="1:20" ht="105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2">
        <f t="shared" si="183"/>
        <v>41968.823611111111</v>
      </c>
    </row>
    <row r="2912" spans="1:20" ht="90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2">
        <f t="shared" si="183"/>
        <v>42167.841284722221</v>
      </c>
    </row>
    <row r="2913" spans="1:20" ht="105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2">
        <f t="shared" si="183"/>
        <v>42182.768819444449</v>
      </c>
    </row>
    <row r="2914" spans="1:20" ht="90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2">
        <f t="shared" si="183"/>
        <v>42384.131643518514</v>
      </c>
    </row>
    <row r="2915" spans="1:20" ht="90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2">
        <f t="shared" si="183"/>
        <v>41888.922905092593</v>
      </c>
    </row>
    <row r="2916" spans="1:20" ht="75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2">
        <f t="shared" si="183"/>
        <v>42077.865671296298</v>
      </c>
    </row>
    <row r="2917" spans="1:20" ht="90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2">
        <f t="shared" si="183"/>
        <v>42445.356365740736</v>
      </c>
    </row>
    <row r="2918" spans="1:20" ht="7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2">
        <f t="shared" si="183"/>
        <v>41778.476724537039</v>
      </c>
    </row>
    <row r="2919" spans="1:20" ht="10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2">
        <f t="shared" si="183"/>
        <v>42263.234340277777</v>
      </c>
    </row>
    <row r="2920" spans="1:20" ht="90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2">
        <f t="shared" si="183"/>
        <v>42306.629710648151</v>
      </c>
    </row>
    <row r="2921" spans="1:20" ht="7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2">
        <f t="shared" si="183"/>
        <v>41856.61954861111</v>
      </c>
    </row>
    <row r="2922" spans="1:20" ht="105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2">
        <f t="shared" si="183"/>
        <v>42088.750810185185</v>
      </c>
    </row>
    <row r="2923" spans="1:20" ht="75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2">
        <f t="shared" si="183"/>
        <v>41907.886620370373</v>
      </c>
    </row>
    <row r="2924" spans="1:20" ht="105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2">
        <f t="shared" si="183"/>
        <v>42142.874155092592</v>
      </c>
    </row>
    <row r="2925" spans="1:20" ht="90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2">
        <f t="shared" si="183"/>
        <v>42028.125</v>
      </c>
    </row>
    <row r="2926" spans="1:20" ht="105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2">
        <f t="shared" si="183"/>
        <v>42133.165972222225</v>
      </c>
    </row>
    <row r="2927" spans="1:20" ht="90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2">
        <f t="shared" si="183"/>
        <v>41893.584120370368</v>
      </c>
    </row>
    <row r="2928" spans="1:20" ht="105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2">
        <f t="shared" si="183"/>
        <v>42058.765960648147</v>
      </c>
    </row>
    <row r="2929" spans="1:20" ht="105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2">
        <f t="shared" si="183"/>
        <v>41835.208333333336</v>
      </c>
    </row>
    <row r="2930" spans="1:20" ht="60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2">
        <f t="shared" si="183"/>
        <v>42433.998217592598</v>
      </c>
    </row>
    <row r="2931" spans="1:20" ht="105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2">
        <f t="shared" si="183"/>
        <v>41784.564328703702</v>
      </c>
    </row>
    <row r="2932" spans="1:20" ht="105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2">
        <f t="shared" si="183"/>
        <v>42131.584074074075</v>
      </c>
    </row>
    <row r="2933" spans="1:20" ht="105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2">
        <f t="shared" si="183"/>
        <v>41897.255555555559</v>
      </c>
    </row>
    <row r="2934" spans="1:20" ht="90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2">
        <f t="shared" si="183"/>
        <v>42056.458333333328</v>
      </c>
    </row>
    <row r="2935" spans="1:20" ht="105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2">
        <f t="shared" si="183"/>
        <v>42525.956631944442</v>
      </c>
    </row>
    <row r="2936" spans="1:20" ht="90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2">
        <f t="shared" si="183"/>
        <v>41805.636157407411</v>
      </c>
    </row>
    <row r="2937" spans="1:20" ht="90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2">
        <f t="shared" si="183"/>
        <v>42611.708333333328</v>
      </c>
    </row>
    <row r="2938" spans="1:20" ht="90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2">
        <f t="shared" si="183"/>
        <v>41925.207638888889</v>
      </c>
    </row>
    <row r="2939" spans="1:20" ht="60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2">
        <f t="shared" si="183"/>
        <v>41833.457326388889</v>
      </c>
    </row>
    <row r="2940" spans="1:20" ht="90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2">
        <f t="shared" si="183"/>
        <v>42034.703865740739</v>
      </c>
    </row>
    <row r="2941" spans="1:20" ht="120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2">
        <f t="shared" si="183"/>
        <v>41879.041666666664</v>
      </c>
    </row>
    <row r="2942" spans="1:20" ht="90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2">
        <f t="shared" si="183"/>
        <v>42022.773356481484</v>
      </c>
    </row>
    <row r="2943" spans="1:20" ht="90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2">
        <f t="shared" si="183"/>
        <v>42064.960127314815</v>
      </c>
    </row>
    <row r="2944" spans="1:20" ht="105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2">
        <f t="shared" si="183"/>
        <v>42354.845833333333</v>
      </c>
    </row>
    <row r="2945" spans="1:20" ht="90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11">
        <f t="shared" si="182"/>
        <v>42077.129398148143</v>
      </c>
      <c r="T2945" s="12">
        <f t="shared" si="183"/>
        <v>42107.129398148143</v>
      </c>
    </row>
    <row r="2946" spans="1:20" ht="7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2">
        <f t="shared" si="183"/>
        <v>42162.9143287037</v>
      </c>
    </row>
    <row r="2947" spans="1:20" ht="105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184">(E2947/D2947)*100</f>
        <v>0</v>
      </c>
      <c r="P2947">
        <f t="shared" ref="P2947:P3010" si="185">IFERROR(E2947/L2947,0)</f>
        <v>0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105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2">
        <f t="shared" si="187"/>
        <v>42597.531157407408</v>
      </c>
    </row>
    <row r="2949" spans="1:20" ht="105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2">
        <f t="shared" si="187"/>
        <v>42698.715972222228</v>
      </c>
    </row>
    <row r="2950" spans="1:20" ht="105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2">
        <f t="shared" si="187"/>
        <v>42157.649224537032</v>
      </c>
    </row>
    <row r="2951" spans="1:20" ht="105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2">
        <f t="shared" si="187"/>
        <v>42327.864780092597</v>
      </c>
    </row>
    <row r="2952" spans="1:20" ht="120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11">
        <f t="shared" si="186"/>
        <v>42362.36518518519</v>
      </c>
      <c r="T2952" s="12">
        <f t="shared" si="187"/>
        <v>42392.36518518519</v>
      </c>
    </row>
    <row r="2953" spans="1:20" ht="105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2">
        <f t="shared" si="187"/>
        <v>41917.802928240737</v>
      </c>
    </row>
    <row r="2954" spans="1:20" ht="105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2">
        <f t="shared" si="187"/>
        <v>42660.166666666672</v>
      </c>
    </row>
    <row r="2955" spans="1:20" ht="90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2">
        <f t="shared" si="187"/>
        <v>42285.791909722218</v>
      </c>
    </row>
    <row r="2956" spans="1:20" ht="105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11">
        <f t="shared" si="186"/>
        <v>42790.583368055552</v>
      </c>
      <c r="T2956" s="12">
        <f t="shared" si="187"/>
        <v>42810.541701388895</v>
      </c>
    </row>
    <row r="2957" spans="1:20" ht="75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2">
        <f t="shared" si="187"/>
        <v>42171.741307870368</v>
      </c>
    </row>
    <row r="2958" spans="1:20" ht="105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2">
        <f t="shared" si="187"/>
        <v>42494.958912037036</v>
      </c>
    </row>
    <row r="2959" spans="1:20" ht="7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2">
        <f t="shared" si="187"/>
        <v>42090.969583333332</v>
      </c>
    </row>
    <row r="2960" spans="1:20" ht="90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11">
        <f t="shared" si="186"/>
        <v>42438.779131944444</v>
      </c>
      <c r="T2960" s="12">
        <f t="shared" si="187"/>
        <v>42498.73746527778</v>
      </c>
    </row>
    <row r="2961" spans="1:20" ht="105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11">
        <f t="shared" si="186"/>
        <v>42498.008391203708</v>
      </c>
      <c r="T2961" s="12">
        <f t="shared" si="187"/>
        <v>42528.008391203708</v>
      </c>
    </row>
    <row r="2962" spans="1:20" ht="90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11">
        <f t="shared" si="186"/>
        <v>41863.757210648146</v>
      </c>
      <c r="T2962" s="12">
        <f t="shared" si="187"/>
        <v>41893.757210648146</v>
      </c>
    </row>
    <row r="2963" spans="1:20" ht="105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2">
        <f t="shared" si="187"/>
        <v>42089.166666666672</v>
      </c>
    </row>
    <row r="2964" spans="1:20" ht="105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2">
        <f t="shared" si="187"/>
        <v>42064.290972222225</v>
      </c>
    </row>
    <row r="2965" spans="1:20" ht="105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2">
        <f t="shared" si="187"/>
        <v>42187.470185185186</v>
      </c>
    </row>
    <row r="2966" spans="1:20" ht="105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2">
        <f t="shared" si="187"/>
        <v>41857.897222222222</v>
      </c>
    </row>
    <row r="2967" spans="1:20" ht="105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2">
        <f t="shared" si="187"/>
        <v>42192.729548611111</v>
      </c>
    </row>
    <row r="2968" spans="1:20" ht="105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2">
        <f t="shared" si="187"/>
        <v>42263.738564814819</v>
      </c>
    </row>
    <row r="2969" spans="1:20" ht="90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2">
        <f t="shared" si="187"/>
        <v>42072.156157407408</v>
      </c>
    </row>
    <row r="2970" spans="1:20" ht="60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2">
        <f t="shared" si="187"/>
        <v>42599.165972222225</v>
      </c>
    </row>
    <row r="2971" spans="1:20" ht="90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2">
        <f t="shared" si="187"/>
        <v>42127.952083333337</v>
      </c>
    </row>
    <row r="2972" spans="1:20" ht="90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2">
        <f t="shared" si="187"/>
        <v>41838.669571759259</v>
      </c>
    </row>
    <row r="2973" spans="1:20" ht="105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2">
        <f t="shared" si="187"/>
        <v>41882.658310185187</v>
      </c>
    </row>
    <row r="2974" spans="1:20" ht="60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2">
        <f t="shared" si="187"/>
        <v>42709.041666666672</v>
      </c>
    </row>
    <row r="2975" spans="1:20" ht="105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2">
        <f t="shared" si="187"/>
        <v>42370.166666666672</v>
      </c>
    </row>
    <row r="2976" spans="1:20" ht="105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2">
        <f t="shared" si="187"/>
        <v>41908.065972222219</v>
      </c>
    </row>
    <row r="2977" spans="1:20" ht="105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2">
        <f t="shared" si="187"/>
        <v>41970.125</v>
      </c>
    </row>
    <row r="2978" spans="1:20" ht="75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2">
        <f t="shared" si="187"/>
        <v>42442.5</v>
      </c>
    </row>
    <row r="2979" spans="1:20" ht="120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2">
        <f t="shared" si="187"/>
        <v>42086.093055555553</v>
      </c>
    </row>
    <row r="2980" spans="1:20" ht="105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2">
        <f t="shared" si="187"/>
        <v>41932.249305555553</v>
      </c>
    </row>
    <row r="2981" spans="1:20" ht="105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2">
        <f t="shared" si="187"/>
        <v>42010.25</v>
      </c>
    </row>
    <row r="2982" spans="1:20" ht="75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2">
        <f t="shared" si="187"/>
        <v>42240.083333333328</v>
      </c>
    </row>
    <row r="2983" spans="1:20" ht="105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2">
        <f t="shared" si="187"/>
        <v>42270.559675925921</v>
      </c>
    </row>
    <row r="2984" spans="1:20" ht="75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2">
        <f t="shared" si="187"/>
        <v>42411.686840277776</v>
      </c>
    </row>
    <row r="2985" spans="1:20" ht="90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2">
        <f t="shared" si="187"/>
        <v>41954.674027777779</v>
      </c>
    </row>
    <row r="2986" spans="1:20" ht="120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2">
        <f t="shared" si="187"/>
        <v>42606.278715277775</v>
      </c>
    </row>
    <row r="2987" spans="1:20" ht="105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2">
        <f t="shared" si="187"/>
        <v>42674.166666666672</v>
      </c>
    </row>
    <row r="2988" spans="1:20" ht="90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2">
        <f t="shared" si="187"/>
        <v>42491.458402777775</v>
      </c>
    </row>
    <row r="2989" spans="1:20" ht="105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2">
        <f t="shared" si="187"/>
        <v>42656</v>
      </c>
    </row>
    <row r="2990" spans="1:20" ht="90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2">
        <f t="shared" si="187"/>
        <v>42541.362048611118</v>
      </c>
    </row>
    <row r="2991" spans="1:20" ht="30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2">
        <f t="shared" si="187"/>
        <v>42359.207638888889</v>
      </c>
    </row>
    <row r="2992" spans="1:20" ht="90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2">
        <f t="shared" si="187"/>
        <v>42376.57430555555</v>
      </c>
    </row>
    <row r="2993" spans="1:20" ht="105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2">
        <f t="shared" si="187"/>
        <v>42762.837152777778</v>
      </c>
    </row>
    <row r="2994" spans="1:20" ht="90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2">
        <f t="shared" si="187"/>
        <v>42652.767476851848</v>
      </c>
    </row>
    <row r="2995" spans="1:20" ht="30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2">
        <f t="shared" si="187"/>
        <v>42420.838738425926</v>
      </c>
    </row>
    <row r="2996" spans="1:20" ht="90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2">
        <f t="shared" si="187"/>
        <v>41915.478842592594</v>
      </c>
    </row>
    <row r="2997" spans="1:20" ht="105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2">
        <f t="shared" si="187"/>
        <v>42754.665173611109</v>
      </c>
    </row>
    <row r="2998" spans="1:20" ht="60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2">
        <f t="shared" si="187"/>
        <v>42150.912500000006</v>
      </c>
    </row>
    <row r="2999" spans="1:20" ht="105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2">
        <f t="shared" si="187"/>
        <v>42793.207638888889</v>
      </c>
    </row>
    <row r="3000" spans="1:20" ht="105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2">
        <f t="shared" si="187"/>
        <v>41806.184027777781</v>
      </c>
    </row>
    <row r="3001" spans="1:20" ht="105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2">
        <f t="shared" si="187"/>
        <v>42795.083333333328</v>
      </c>
    </row>
    <row r="3002" spans="1:20" ht="105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2">
        <f t="shared" si="187"/>
        <v>42766.75</v>
      </c>
    </row>
    <row r="3003" spans="1:20" ht="105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2">
        <f t="shared" si="187"/>
        <v>42564.895625000005</v>
      </c>
    </row>
    <row r="3004" spans="1:20" ht="60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2">
        <f t="shared" si="187"/>
        <v>41269.83625</v>
      </c>
    </row>
    <row r="3005" spans="1:20" ht="105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2">
        <f t="shared" si="187"/>
        <v>42430.249305555553</v>
      </c>
    </row>
    <row r="3006" spans="1:20" ht="105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2">
        <f t="shared" si="187"/>
        <v>41958.922731481478</v>
      </c>
    </row>
    <row r="3007" spans="1:20" ht="105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2">
        <f t="shared" si="187"/>
        <v>41918.674826388888</v>
      </c>
    </row>
    <row r="3008" spans="1:20" ht="75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2">
        <f t="shared" si="187"/>
        <v>41987.756840277783</v>
      </c>
    </row>
    <row r="3009" spans="1:20" ht="6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2">
        <f t="shared" si="187"/>
        <v>42119.216238425928</v>
      </c>
    </row>
    <row r="3010" spans="1:20" ht="90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2">
        <f t="shared" si="187"/>
        <v>42390.212025462963</v>
      </c>
    </row>
    <row r="3011" spans="1:20" ht="105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188">(E3011/D3011)*100</f>
        <v>119.756</v>
      </c>
      <c r="P3011">
        <f t="shared" ref="P3011:P3074" si="189">IFERROR(E3011/L3011,0)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105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2">
        <f t="shared" si="191"/>
        <v>42056.832395833335</v>
      </c>
    </row>
    <row r="3013" spans="1:20" ht="90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2">
        <f t="shared" si="191"/>
        <v>42361.957638888889</v>
      </c>
    </row>
    <row r="3014" spans="1:20" ht="90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2">
        <f t="shared" si="191"/>
        <v>42045.702893518523</v>
      </c>
    </row>
    <row r="3015" spans="1:20" ht="90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2">
        <f t="shared" si="191"/>
        <v>42176.836215277777</v>
      </c>
    </row>
    <row r="3016" spans="1:20" ht="105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2">
        <f t="shared" si="191"/>
        <v>41948.208333333336</v>
      </c>
    </row>
    <row r="3017" spans="1:20" ht="75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2">
        <f t="shared" si="191"/>
        <v>41801.166666666664</v>
      </c>
    </row>
    <row r="3018" spans="1:20" ht="105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2">
        <f t="shared" si="191"/>
        <v>41838.548055555555</v>
      </c>
    </row>
    <row r="3019" spans="1:20" ht="90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2">
        <f t="shared" si="191"/>
        <v>41871.850034722222</v>
      </c>
    </row>
    <row r="3020" spans="1:20" ht="105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2">
        <f t="shared" si="191"/>
        <v>42205.916666666672</v>
      </c>
    </row>
    <row r="3021" spans="1:20" ht="105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2">
        <f t="shared" si="191"/>
        <v>41786.125</v>
      </c>
    </row>
    <row r="3022" spans="1:20" ht="105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2">
        <f t="shared" si="191"/>
        <v>42230.846446759257</v>
      </c>
    </row>
    <row r="3023" spans="1:20" ht="105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2">
        <f t="shared" si="191"/>
        <v>42696.249305555553</v>
      </c>
    </row>
    <row r="3024" spans="1:20" ht="105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2">
        <f t="shared" si="191"/>
        <v>42609.95380787037</v>
      </c>
    </row>
    <row r="3025" spans="1:20" ht="105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2">
        <f t="shared" si="191"/>
        <v>42166.675763888896</v>
      </c>
    </row>
    <row r="3026" spans="1:20" ht="120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2">
        <f t="shared" si="191"/>
        <v>41188.993923611109</v>
      </c>
    </row>
    <row r="3027" spans="1:20" ht="90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2">
        <f t="shared" si="191"/>
        <v>41789.666666666664</v>
      </c>
    </row>
    <row r="3028" spans="1:20" ht="105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2">
        <f t="shared" si="191"/>
        <v>42797.459398148145</v>
      </c>
    </row>
    <row r="3029" spans="1:20" ht="90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2">
        <f t="shared" si="191"/>
        <v>42083.662627314814</v>
      </c>
    </row>
    <row r="3030" spans="1:20" ht="60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2">
        <f t="shared" si="191"/>
        <v>42597.264178240745</v>
      </c>
    </row>
    <row r="3031" spans="1:20" ht="105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2">
        <f t="shared" si="191"/>
        <v>41961.190972222219</v>
      </c>
    </row>
    <row r="3032" spans="1:20" ht="105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2">
        <f t="shared" si="191"/>
        <v>42263.747349537036</v>
      </c>
    </row>
    <row r="3033" spans="1:20" ht="120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2">
        <f t="shared" si="191"/>
        <v>42657.882488425923</v>
      </c>
    </row>
    <row r="3034" spans="1:20" ht="90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2">
        <f t="shared" si="191"/>
        <v>42258.044664351852</v>
      </c>
    </row>
    <row r="3035" spans="1:20" ht="90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2">
        <f t="shared" si="191"/>
        <v>42600.110243055555</v>
      </c>
    </row>
    <row r="3036" spans="1:20" ht="120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2">
        <f t="shared" si="191"/>
        <v>42675.165972222225</v>
      </c>
    </row>
    <row r="3037" spans="1:20" ht="75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2">
        <f t="shared" si="191"/>
        <v>41398.560289351852</v>
      </c>
    </row>
    <row r="3038" spans="1:20" ht="105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2">
        <f t="shared" si="191"/>
        <v>41502.499305555553</v>
      </c>
    </row>
    <row r="3039" spans="1:20" ht="135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2">
        <f t="shared" si="191"/>
        <v>40453.207638888889</v>
      </c>
    </row>
    <row r="3040" spans="1:20" ht="10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2">
        <f t="shared" si="191"/>
        <v>42433.252280092594</v>
      </c>
    </row>
    <row r="3041" spans="1:20" ht="90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2">
        <f t="shared" si="191"/>
        <v>41637.332638888889</v>
      </c>
    </row>
    <row r="3042" spans="1:20" ht="90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2">
        <f t="shared" si="191"/>
        <v>42181.958333333328</v>
      </c>
    </row>
    <row r="3043" spans="1:20" ht="60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2">
        <f t="shared" si="191"/>
        <v>42389.868611111116</v>
      </c>
    </row>
    <row r="3044" spans="1:20" ht="105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2">
        <f t="shared" si="191"/>
        <v>42283.688043981485</v>
      </c>
    </row>
    <row r="3045" spans="1:20" ht="105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2">
        <f t="shared" si="191"/>
        <v>42110.118055555555</v>
      </c>
    </row>
    <row r="3046" spans="1:20" ht="90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2">
        <f t="shared" si="191"/>
        <v>42402.7268287037</v>
      </c>
    </row>
    <row r="3047" spans="1:20" ht="105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2">
        <f t="shared" si="191"/>
        <v>41873.155729166669</v>
      </c>
    </row>
    <row r="3048" spans="1:20" ht="120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2">
        <f t="shared" si="191"/>
        <v>41892.202777777777</v>
      </c>
    </row>
    <row r="3049" spans="1:20" ht="90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2">
        <f t="shared" si="191"/>
        <v>42487.552777777775</v>
      </c>
    </row>
    <row r="3050" spans="1:20" ht="90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2">
        <f t="shared" si="191"/>
        <v>42004.890277777777</v>
      </c>
    </row>
    <row r="3051" spans="1:20" ht="120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2">
        <f t="shared" si="191"/>
        <v>42169.014525462961</v>
      </c>
    </row>
    <row r="3052" spans="1:20" ht="60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2">
        <f t="shared" si="191"/>
        <v>42495.16851851852</v>
      </c>
    </row>
    <row r="3053" spans="1:20" ht="105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2">
        <f t="shared" si="191"/>
        <v>42774.416030092587</v>
      </c>
    </row>
    <row r="3054" spans="1:20" ht="75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2">
        <f t="shared" si="191"/>
        <v>42152.665972222225</v>
      </c>
    </row>
    <row r="3055" spans="1:20" ht="105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2">
        <f t="shared" si="191"/>
        <v>41914.165972222225</v>
      </c>
    </row>
    <row r="3056" spans="1:20" ht="105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11">
        <f t="shared" si="190"/>
        <v>42027.832800925928</v>
      </c>
      <c r="T3056" s="12">
        <f t="shared" si="191"/>
        <v>42065.044444444444</v>
      </c>
    </row>
    <row r="3057" spans="1:20" ht="90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2">
        <f t="shared" si="191"/>
        <v>42013.95821759259</v>
      </c>
    </row>
    <row r="3058" spans="1:20" ht="105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11">
        <f t="shared" si="190"/>
        <v>41851.636388888888</v>
      </c>
      <c r="T3058" s="12">
        <f t="shared" si="191"/>
        <v>41911.636388888888</v>
      </c>
    </row>
    <row r="3059" spans="1:20" ht="90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11">
        <f t="shared" si="190"/>
        <v>42433.650590277779</v>
      </c>
      <c r="T3059" s="12">
        <f t="shared" si="191"/>
        <v>42463.608923611115</v>
      </c>
    </row>
    <row r="3060" spans="1:20" ht="105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2">
        <f t="shared" si="191"/>
        <v>42510.374305555553</v>
      </c>
    </row>
    <row r="3061" spans="1:20" ht="9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2">
        <f t="shared" si="191"/>
        <v>41859.935717592591</v>
      </c>
    </row>
    <row r="3062" spans="1:20" ht="75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2">
        <f t="shared" si="191"/>
        <v>42275.274699074071</v>
      </c>
    </row>
    <row r="3063" spans="1:20" ht="30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11">
        <f t="shared" si="190"/>
        <v>41834.784120370372</v>
      </c>
      <c r="T3063" s="12">
        <f t="shared" si="191"/>
        <v>41864.784120370372</v>
      </c>
    </row>
    <row r="3064" spans="1:20" ht="90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2">
        <f t="shared" si="191"/>
        <v>42277.75</v>
      </c>
    </row>
    <row r="3065" spans="1:20" ht="7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2">
        <f t="shared" si="191"/>
        <v>42665.922893518517</v>
      </c>
    </row>
    <row r="3066" spans="1:20" ht="6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2">
        <f t="shared" si="191"/>
        <v>42330.290972222225</v>
      </c>
    </row>
    <row r="3067" spans="1:20" ht="105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2">
        <f t="shared" si="191"/>
        <v>41850.055231481485</v>
      </c>
    </row>
    <row r="3068" spans="1:20" ht="90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2">
        <f t="shared" si="191"/>
        <v>42561.228437500002</v>
      </c>
    </row>
    <row r="3069" spans="1:20" ht="105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2">
        <f t="shared" si="191"/>
        <v>42256.938414351855</v>
      </c>
    </row>
    <row r="3070" spans="1:20" ht="105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2">
        <f t="shared" si="191"/>
        <v>42293.691574074073</v>
      </c>
    </row>
    <row r="3071" spans="1:20" ht="120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2">
        <f t="shared" si="191"/>
        <v>41987.833726851852</v>
      </c>
    </row>
    <row r="3072" spans="1:20" ht="7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2">
        <f t="shared" si="191"/>
        <v>42711.733437499999</v>
      </c>
    </row>
    <row r="3073" spans="1:20" ht="90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2">
        <f t="shared" si="191"/>
        <v>42115.249305555553</v>
      </c>
    </row>
    <row r="3074" spans="1:20" ht="105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2">
        <f t="shared" si="191"/>
        <v>42673.073611111111</v>
      </c>
    </row>
    <row r="3075" spans="1:20" ht="90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192">(E3075/D3075)*100</f>
        <v>2.3035714285714284E-2</v>
      </c>
      <c r="P3075">
        <f t="shared" ref="P3075:P3138" si="193">IFERROR(E3075/L3075,0)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135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2">
        <f t="shared" si="195"/>
        <v>42439.571284722217</v>
      </c>
    </row>
    <row r="3077" spans="1:20" ht="7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2">
        <f t="shared" si="195"/>
        <v>42601.102314814809</v>
      </c>
    </row>
    <row r="3078" spans="1:20" ht="6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2">
        <f t="shared" si="195"/>
        <v>42286.651886574073</v>
      </c>
    </row>
    <row r="3079" spans="1:20" ht="90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2">
        <f t="shared" si="195"/>
        <v>42796.956921296296</v>
      </c>
    </row>
    <row r="3080" spans="1:20" ht="105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2">
        <f t="shared" si="195"/>
        <v>42061.138831018514</v>
      </c>
    </row>
    <row r="3081" spans="1:20" ht="10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2">
        <f t="shared" si="195"/>
        <v>42085.671701388885</v>
      </c>
    </row>
    <row r="3082" spans="1:20" ht="105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2">
        <f t="shared" si="195"/>
        <v>42000.0699537037</v>
      </c>
    </row>
    <row r="3083" spans="1:20" ht="105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2">
        <f t="shared" si="195"/>
        <v>42267.181608796294</v>
      </c>
    </row>
    <row r="3084" spans="1:20" ht="90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11">
        <f t="shared" si="194"/>
        <v>42293.922986111109</v>
      </c>
      <c r="T3084" s="12">
        <f t="shared" si="195"/>
        <v>42323.96465277778</v>
      </c>
    </row>
    <row r="3085" spans="1:20" ht="120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2">
        <f t="shared" si="195"/>
        <v>41883.208333333336</v>
      </c>
    </row>
    <row r="3086" spans="1:20" ht="105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2">
        <f t="shared" si="195"/>
        <v>42129.783333333333</v>
      </c>
    </row>
    <row r="3087" spans="1:20" ht="105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2">
        <f t="shared" si="195"/>
        <v>42276.883784722217</v>
      </c>
    </row>
    <row r="3088" spans="1:20" ht="105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2">
        <f t="shared" si="195"/>
        <v>42233.67082175926</v>
      </c>
    </row>
    <row r="3089" spans="1:20" ht="105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2">
        <f t="shared" si="195"/>
        <v>42725.192013888889</v>
      </c>
    </row>
    <row r="3090" spans="1:20" ht="7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2">
        <f t="shared" si="195"/>
        <v>42012.570138888885</v>
      </c>
    </row>
    <row r="3091" spans="1:20" ht="7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2">
        <f t="shared" si="195"/>
        <v>42560.082638888889</v>
      </c>
    </row>
    <row r="3092" spans="1:20" ht="105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2">
        <f t="shared" si="195"/>
        <v>42125.777141203704</v>
      </c>
    </row>
    <row r="3093" spans="1:20" ht="105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2">
        <f t="shared" si="195"/>
        <v>42596.948414351849</v>
      </c>
    </row>
    <row r="3094" spans="1:20" ht="90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2">
        <f t="shared" si="195"/>
        <v>42292.916666666672</v>
      </c>
    </row>
    <row r="3095" spans="1:20" ht="105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2">
        <f t="shared" si="195"/>
        <v>41791.165972222225</v>
      </c>
    </row>
    <row r="3096" spans="1:20" ht="75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2">
        <f t="shared" si="195"/>
        <v>42267.795787037037</v>
      </c>
    </row>
    <row r="3097" spans="1:20" ht="90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2">
        <f t="shared" si="195"/>
        <v>42583.025231481486</v>
      </c>
    </row>
    <row r="3098" spans="1:20" ht="90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2">
        <f t="shared" si="195"/>
        <v>42144.825532407413</v>
      </c>
    </row>
    <row r="3099" spans="1:20" ht="105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2">
        <f t="shared" si="195"/>
        <v>42650.583333333328</v>
      </c>
    </row>
    <row r="3100" spans="1:20" ht="105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2">
        <f t="shared" si="195"/>
        <v>42408.01180555555</v>
      </c>
    </row>
    <row r="3101" spans="1:20" ht="105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2">
        <f t="shared" si="195"/>
        <v>42412.189710648148</v>
      </c>
    </row>
    <row r="3102" spans="1:20" ht="105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2">
        <f t="shared" si="195"/>
        <v>41932.622395833336</v>
      </c>
    </row>
    <row r="3103" spans="1:20" ht="105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2">
        <f t="shared" si="195"/>
        <v>42201.330555555556</v>
      </c>
    </row>
    <row r="3104" spans="1:20" ht="105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2">
        <f t="shared" si="195"/>
        <v>42605.340486111112</v>
      </c>
    </row>
    <row r="3105" spans="1:20" ht="6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2">
        <f t="shared" si="195"/>
        <v>42167.156319444446</v>
      </c>
    </row>
    <row r="3106" spans="1:20" ht="105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2">
        <f t="shared" si="195"/>
        <v>42038.083333333328</v>
      </c>
    </row>
    <row r="3107" spans="1:20" ht="90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2">
        <f t="shared" si="195"/>
        <v>41931.208333333336</v>
      </c>
    </row>
    <row r="3108" spans="1:20" ht="105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2">
        <f t="shared" si="195"/>
        <v>42263.916666666672</v>
      </c>
    </row>
    <row r="3109" spans="1:20" ht="105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2">
        <f t="shared" si="195"/>
        <v>42135.814247685179</v>
      </c>
    </row>
    <row r="3110" spans="1:20" ht="45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2">
        <f t="shared" si="195"/>
        <v>42122.638819444444</v>
      </c>
    </row>
    <row r="3111" spans="1:20" ht="105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2">
        <f t="shared" si="195"/>
        <v>41879.125115740739</v>
      </c>
    </row>
    <row r="3112" spans="1:20" ht="7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2">
        <f t="shared" si="195"/>
        <v>42785.031469907408</v>
      </c>
    </row>
    <row r="3113" spans="1:20" ht="90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2">
        <f t="shared" si="195"/>
        <v>41916.595138888886</v>
      </c>
    </row>
    <row r="3114" spans="1:20" ht="105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2">
        <f t="shared" si="195"/>
        <v>42675.121921296297</v>
      </c>
    </row>
    <row r="3115" spans="1:20" ht="90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2">
        <f t="shared" si="195"/>
        <v>42111.731273148151</v>
      </c>
    </row>
    <row r="3116" spans="1:20" ht="105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11">
        <f t="shared" si="194"/>
        <v>41843.632523148146</v>
      </c>
      <c r="T3116" s="12">
        <f t="shared" si="195"/>
        <v>41903.632523148146</v>
      </c>
    </row>
    <row r="3117" spans="1:20" ht="105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2">
        <f t="shared" si="195"/>
        <v>42526.447071759263</v>
      </c>
    </row>
    <row r="3118" spans="1:20" ht="7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2">
        <f t="shared" si="195"/>
        <v>42095.515335648146</v>
      </c>
    </row>
    <row r="3119" spans="1:20" ht="90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2">
        <f t="shared" si="195"/>
        <v>42517.55</v>
      </c>
    </row>
    <row r="3120" spans="1:20" ht="45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2">
        <f t="shared" si="195"/>
        <v>42553.649571759262</v>
      </c>
    </row>
    <row r="3121" spans="1:20" ht="120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2">
        <f t="shared" si="195"/>
        <v>42090.003842592589</v>
      </c>
    </row>
    <row r="3122" spans="1:20" ht="90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2">
        <f t="shared" si="195"/>
        <v>42495.900416666671</v>
      </c>
    </row>
    <row r="3123" spans="1:20" ht="75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2">
        <f t="shared" si="195"/>
        <v>41908.679803240739</v>
      </c>
    </row>
    <row r="3124" spans="1:20" ht="30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2">
        <f t="shared" si="195"/>
        <v>42683.973750000005</v>
      </c>
    </row>
    <row r="3125" spans="1:20" ht="120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2">
        <f t="shared" si="195"/>
        <v>42560.993032407408</v>
      </c>
    </row>
    <row r="3126" spans="1:20" ht="75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11">
        <f t="shared" si="194"/>
        <v>42346.20685185185</v>
      </c>
      <c r="T3127" s="12">
        <f t="shared" si="195"/>
        <v>42376.20685185185</v>
      </c>
    </row>
    <row r="3128" spans="1:20" ht="135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2">
        <f t="shared" si="195"/>
        <v>42456.976412037038</v>
      </c>
    </row>
    <row r="3129" spans="1:20" ht="105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11">
        <f t="shared" si="194"/>
        <v>42034.856817129628</v>
      </c>
      <c r="T3129" s="12">
        <f t="shared" si="195"/>
        <v>42064.856817129628</v>
      </c>
    </row>
    <row r="3130" spans="1:20" ht="90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2">
        <f t="shared" si="195"/>
        <v>42810.784039351856</v>
      </c>
    </row>
    <row r="3131" spans="1:20" ht="105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2">
        <f t="shared" si="195"/>
        <v>42843.801145833335</v>
      </c>
    </row>
    <row r="3132" spans="1:20" ht="7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2">
        <f t="shared" si="195"/>
        <v>42839.207638888889</v>
      </c>
    </row>
    <row r="3133" spans="1:20" ht="45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2">
        <f t="shared" si="195"/>
        <v>42833.537557870368</v>
      </c>
    </row>
    <row r="3134" spans="1:20" ht="6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2">
        <f t="shared" si="195"/>
        <v>42846.308564814812</v>
      </c>
    </row>
    <row r="3135" spans="1:20" ht="90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2">
        <f t="shared" si="195"/>
        <v>42818.523541666669</v>
      </c>
    </row>
    <row r="3136" spans="1:20" ht="105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2">
        <f t="shared" si="195"/>
        <v>42821.678460648152</v>
      </c>
    </row>
    <row r="3137" spans="1:20" ht="105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2">
        <f t="shared" si="195"/>
        <v>42829.151863425926</v>
      </c>
    </row>
    <row r="3138" spans="1:20" ht="90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2">
        <f t="shared" si="195"/>
        <v>42825.957638888889</v>
      </c>
    </row>
    <row r="3139" spans="1:20" ht="75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196">(E3139/D3139)*100</f>
        <v>3.3333333333333335</v>
      </c>
      <c r="P3139">
        <f t="shared" ref="P3139:P3202" si="197">IFERROR(E3139/L3139,0)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120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11">
        <f t="shared" si="198"/>
        <v>42809.645914351851</v>
      </c>
      <c r="T3140" s="12">
        <f t="shared" si="199"/>
        <v>42828.645914351851</v>
      </c>
    </row>
    <row r="3141" spans="1:20" ht="105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2">
        <f t="shared" si="199"/>
        <v>42819.189583333333</v>
      </c>
    </row>
    <row r="3142" spans="1:20" ht="105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2">
        <f t="shared" si="199"/>
        <v>42832.677118055552</v>
      </c>
    </row>
    <row r="3143" spans="1:20" ht="105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2">
        <f t="shared" si="199"/>
        <v>42841.833333333328</v>
      </c>
    </row>
    <row r="3144" spans="1:20" ht="90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2">
        <f t="shared" si="199"/>
        <v>42813.471516203703</v>
      </c>
    </row>
    <row r="3145" spans="1:20" ht="12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11">
        <f t="shared" si="198"/>
        <v>42808.358287037037</v>
      </c>
      <c r="T3145" s="12">
        <f t="shared" si="199"/>
        <v>42834.358287037037</v>
      </c>
    </row>
    <row r="3146" spans="1:20" ht="105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2">
        <f t="shared" si="199"/>
        <v>42813.25</v>
      </c>
    </row>
    <row r="3147" spans="1:20" ht="90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11">
        <f t="shared" si="198"/>
        <v>42762.040902777779</v>
      </c>
      <c r="T3147" s="12">
        <f t="shared" si="199"/>
        <v>42821.999236111107</v>
      </c>
    </row>
    <row r="3148" spans="1:20" ht="75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2">
        <f t="shared" si="199"/>
        <v>42841.640810185185</v>
      </c>
    </row>
    <row r="3149" spans="1:20" ht="105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2">
        <f t="shared" si="199"/>
        <v>41950.011053240742</v>
      </c>
    </row>
    <row r="3150" spans="1:20" ht="6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2">
        <f t="shared" si="199"/>
        <v>41913.166666666664</v>
      </c>
    </row>
    <row r="3151" spans="1:20" ht="120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2">
        <f t="shared" si="199"/>
        <v>41250.083333333336</v>
      </c>
    </row>
    <row r="3152" spans="1:20" ht="120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2">
        <f t="shared" si="199"/>
        <v>40568.166666666664</v>
      </c>
    </row>
    <row r="3153" spans="1:20" ht="75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2">
        <f t="shared" si="199"/>
        <v>41892.83997685185</v>
      </c>
    </row>
    <row r="3154" spans="1:20" ht="75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2">
        <f t="shared" si="199"/>
        <v>41580.867673611108</v>
      </c>
    </row>
    <row r="3155" spans="1:20" ht="90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2">
        <f t="shared" si="199"/>
        <v>40664.207638888889</v>
      </c>
    </row>
    <row r="3156" spans="1:20" ht="105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2">
        <f t="shared" si="199"/>
        <v>41000.834004629629</v>
      </c>
    </row>
    <row r="3157" spans="1:20" ht="90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2">
        <f t="shared" si="199"/>
        <v>41263.499131944445</v>
      </c>
    </row>
    <row r="3158" spans="1:20" ht="90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2">
        <f t="shared" si="199"/>
        <v>41061.953055555554</v>
      </c>
    </row>
    <row r="3159" spans="1:20" ht="45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2">
        <f t="shared" si="199"/>
        <v>41839.208333333336</v>
      </c>
    </row>
    <row r="3160" spans="1:20" ht="45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2">
        <f t="shared" si="199"/>
        <v>41477.839722222219</v>
      </c>
    </row>
    <row r="3161" spans="1:20" ht="90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2">
        <f t="shared" si="199"/>
        <v>40926.958333333336</v>
      </c>
    </row>
    <row r="3162" spans="1:20" ht="105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2">
        <f t="shared" si="199"/>
        <v>41864.207638888889</v>
      </c>
    </row>
    <row r="3163" spans="1:20" ht="120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2">
        <f t="shared" si="199"/>
        <v>41927.536134259259</v>
      </c>
    </row>
    <row r="3164" spans="1:20" ht="105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2">
        <f t="shared" si="199"/>
        <v>41827.083333333336</v>
      </c>
    </row>
    <row r="3165" spans="1:20" ht="90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2">
        <f t="shared" si="199"/>
        <v>41805.753761574073</v>
      </c>
    </row>
    <row r="3166" spans="1:20" ht="105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2">
        <f t="shared" si="199"/>
        <v>41799.80572916667</v>
      </c>
    </row>
    <row r="3167" spans="1:20" ht="105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2">
        <f t="shared" si="199"/>
        <v>40666.165972222225</v>
      </c>
    </row>
    <row r="3168" spans="1:20" ht="105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2">
        <f t="shared" si="199"/>
        <v>41969.332638888889</v>
      </c>
    </row>
    <row r="3169" spans="1:20" ht="45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2">
        <f t="shared" si="199"/>
        <v>41853.175706018519</v>
      </c>
    </row>
    <row r="3170" spans="1:20" ht="90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2">
        <f t="shared" si="199"/>
        <v>41803.916666666664</v>
      </c>
    </row>
    <row r="3171" spans="1:20" ht="60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2">
        <f t="shared" si="199"/>
        <v>41621.207638888889</v>
      </c>
    </row>
    <row r="3172" spans="1:20" ht="90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2">
        <f t="shared" si="199"/>
        <v>41822.166666666664</v>
      </c>
    </row>
    <row r="3173" spans="1:20" ht="105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2">
        <f t="shared" si="199"/>
        <v>42496.608310185184</v>
      </c>
    </row>
    <row r="3174" spans="1:20" ht="105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2">
        <f t="shared" si="199"/>
        <v>40953.729953703703</v>
      </c>
    </row>
    <row r="3175" spans="1:20" ht="105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2">
        <f t="shared" si="199"/>
        <v>41908.878379629627</v>
      </c>
    </row>
    <row r="3176" spans="1:20" ht="105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2">
        <f t="shared" si="199"/>
        <v>41876.864675925928</v>
      </c>
    </row>
    <row r="3177" spans="1:20" ht="120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2">
        <f t="shared" si="199"/>
        <v>40591.886886574073</v>
      </c>
    </row>
    <row r="3178" spans="1:20" ht="105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2">
        <f t="shared" si="199"/>
        <v>41504.625</v>
      </c>
    </row>
    <row r="3179" spans="1:20" ht="90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2">
        <f t="shared" si="199"/>
        <v>41811.666770833333</v>
      </c>
    </row>
    <row r="3180" spans="1:20" ht="105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2">
        <f t="shared" si="199"/>
        <v>41836.605034722219</v>
      </c>
    </row>
    <row r="3181" spans="1:20" ht="75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2">
        <f t="shared" si="199"/>
        <v>41400.702210648145</v>
      </c>
    </row>
    <row r="3182" spans="1:20" ht="75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2">
        <f t="shared" si="199"/>
        <v>41810.412604166668</v>
      </c>
    </row>
    <row r="3183" spans="1:20" ht="105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2">
        <f t="shared" si="199"/>
        <v>41805.666666666664</v>
      </c>
    </row>
    <row r="3184" spans="1:20" ht="120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2">
        <f t="shared" si="199"/>
        <v>40939.708333333336</v>
      </c>
    </row>
    <row r="3185" spans="1:20" ht="75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2">
        <f t="shared" si="199"/>
        <v>41509.79478009259</v>
      </c>
    </row>
    <row r="3186" spans="1:20" ht="75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2">
        <f t="shared" si="199"/>
        <v>41821.993414351848</v>
      </c>
    </row>
    <row r="3187" spans="1:20" ht="105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2">
        <f t="shared" si="199"/>
        <v>41836.977326388893</v>
      </c>
    </row>
    <row r="3188" spans="1:20" ht="105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2">
        <f t="shared" si="199"/>
        <v>41898.875</v>
      </c>
    </row>
    <row r="3189" spans="1:20" ht="105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2">
        <f t="shared" si="199"/>
        <v>41855.666354166664</v>
      </c>
    </row>
    <row r="3190" spans="1:20" ht="90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2">
        <f t="shared" si="199"/>
        <v>42165.415532407409</v>
      </c>
    </row>
    <row r="3191" spans="1:20" ht="105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2">
        <f t="shared" si="199"/>
        <v>42148.346435185187</v>
      </c>
    </row>
    <row r="3192" spans="1:20" ht="90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11">
        <f t="shared" si="198"/>
        <v>42683.151331018518</v>
      </c>
      <c r="T3192" s="12">
        <f t="shared" si="199"/>
        <v>42713.192997685182</v>
      </c>
    </row>
    <row r="3193" spans="1:20" ht="90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2">
        <f t="shared" si="199"/>
        <v>42598.755428240736</v>
      </c>
    </row>
    <row r="3194" spans="1:20" ht="9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2">
        <f t="shared" si="199"/>
        <v>42063.916666666672</v>
      </c>
    </row>
    <row r="3195" spans="1:20" ht="90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2">
        <f t="shared" si="199"/>
        <v>42055.968240740738</v>
      </c>
    </row>
    <row r="3196" spans="1:20" ht="105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11">
        <f t="shared" si="198"/>
        <v>42182.062476851846</v>
      </c>
      <c r="T3196" s="12">
        <f t="shared" si="199"/>
        <v>42212.062476851846</v>
      </c>
    </row>
    <row r="3197" spans="1:20" ht="105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2">
        <f t="shared" si="199"/>
        <v>42047.594236111108</v>
      </c>
    </row>
    <row r="3198" spans="1:20" ht="90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2">
        <f t="shared" si="199"/>
        <v>42217.583333333328</v>
      </c>
    </row>
    <row r="3199" spans="1:20" ht="75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2">
        <f t="shared" si="199"/>
        <v>42039.493263888886</v>
      </c>
    </row>
    <row r="3200" spans="1:20" ht="120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2">
        <f t="shared" si="199"/>
        <v>42051.424502314811</v>
      </c>
    </row>
    <row r="3201" spans="1:20" ht="90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2">
        <f t="shared" si="199"/>
        <v>41888.875</v>
      </c>
    </row>
    <row r="3202" spans="1:20" ht="105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2">
        <f t="shared" si="199"/>
        <v>42490.231944444444</v>
      </c>
    </row>
    <row r="3203" spans="1:20" ht="120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200">(E3203/D3203)*100</f>
        <v>1.25</v>
      </c>
      <c r="P3203">
        <f t="shared" ref="P3203:P3266" si="201">IFERROR(E3203/L3203,0)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10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2">
        <f t="shared" si="203"/>
        <v>42352.249305555553</v>
      </c>
    </row>
    <row r="3205" spans="1:20" ht="7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2">
        <f t="shared" si="203"/>
        <v>42272.988680555558</v>
      </c>
    </row>
    <row r="3206" spans="1:20" ht="105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11">
        <f t="shared" si="202"/>
        <v>42172.686099537037</v>
      </c>
      <c r="T3206" s="12">
        <f t="shared" si="203"/>
        <v>42202.676388888889</v>
      </c>
    </row>
    <row r="3207" spans="1:20" ht="105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2">
        <f t="shared" si="203"/>
        <v>42125.374675925923</v>
      </c>
    </row>
    <row r="3208" spans="1:20" ht="105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11">
        <f t="shared" si="202"/>
        <v>42236.276053240741</v>
      </c>
      <c r="T3208" s="12">
        <f t="shared" si="203"/>
        <v>42266.276053240741</v>
      </c>
    </row>
    <row r="3209" spans="1:20" ht="105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2">
        <f t="shared" si="203"/>
        <v>42117.236192129625</v>
      </c>
    </row>
    <row r="3210" spans="1:20" ht="90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2">
        <f t="shared" si="203"/>
        <v>41848.605057870373</v>
      </c>
    </row>
    <row r="3211" spans="1:20" ht="90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2">
        <f t="shared" si="203"/>
        <v>41810.958333333336</v>
      </c>
    </row>
    <row r="3212" spans="1:20" ht="105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2">
        <f t="shared" si="203"/>
        <v>41061.165972222225</v>
      </c>
    </row>
    <row r="3213" spans="1:20" ht="105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2">
        <f t="shared" si="203"/>
        <v>41866.083333333336</v>
      </c>
    </row>
    <row r="3214" spans="1:20" ht="60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2">
        <f t="shared" si="203"/>
        <v>41859.795729166668</v>
      </c>
    </row>
    <row r="3215" spans="1:20" ht="105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2">
        <f t="shared" si="203"/>
        <v>42211.763414351852</v>
      </c>
    </row>
    <row r="3216" spans="1:20" ht="105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2">
        <f t="shared" si="203"/>
        <v>42374.996527777781</v>
      </c>
    </row>
    <row r="3217" spans="1:20" ht="120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2">
        <f t="shared" si="203"/>
        <v>42257.165972222225</v>
      </c>
    </row>
    <row r="3218" spans="1:20" ht="105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2">
        <f t="shared" si="203"/>
        <v>42196.604166666672</v>
      </c>
    </row>
    <row r="3219" spans="1:20" ht="75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2">
        <f t="shared" si="203"/>
        <v>42678.546111111107</v>
      </c>
    </row>
    <row r="3220" spans="1:20" ht="105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2">
        <f t="shared" si="203"/>
        <v>42004</v>
      </c>
    </row>
    <row r="3221" spans="1:20" ht="75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2">
        <f t="shared" si="203"/>
        <v>42085.941516203704</v>
      </c>
    </row>
    <row r="3222" spans="1:20" ht="45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2">
        <f t="shared" si="203"/>
        <v>42806.875</v>
      </c>
    </row>
    <row r="3223" spans="1:20" ht="105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2">
        <f t="shared" si="203"/>
        <v>42190.696793981479</v>
      </c>
    </row>
    <row r="3224" spans="1:20" ht="75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2">
        <f t="shared" si="203"/>
        <v>42301.895138888889</v>
      </c>
    </row>
    <row r="3225" spans="1:20" ht="75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2">
        <f t="shared" si="203"/>
        <v>42236.835370370376</v>
      </c>
    </row>
    <row r="3226" spans="1:20" ht="105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2">
        <f t="shared" si="203"/>
        <v>42745.208333333328</v>
      </c>
    </row>
    <row r="3227" spans="1:20" ht="90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2">
        <f t="shared" si="203"/>
        <v>42524.875</v>
      </c>
    </row>
    <row r="3228" spans="1:20" ht="90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2">
        <f t="shared" si="203"/>
        <v>42307.583472222221</v>
      </c>
    </row>
    <row r="3229" spans="1:20" ht="105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2">
        <f t="shared" si="203"/>
        <v>42752.882361111115</v>
      </c>
    </row>
    <row r="3230" spans="1:20" ht="45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2">
        <f t="shared" si="203"/>
        <v>42355.207638888889</v>
      </c>
    </row>
    <row r="3231" spans="1:20" ht="90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2">
        <f t="shared" si="203"/>
        <v>41963.333310185189</v>
      </c>
    </row>
    <row r="3232" spans="1:20" ht="105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2">
        <f t="shared" si="203"/>
        <v>41913.165972222225</v>
      </c>
    </row>
    <row r="3233" spans="1:20" ht="90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2">
        <f t="shared" si="203"/>
        <v>42476.943831018521</v>
      </c>
    </row>
    <row r="3234" spans="1:20" ht="105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2">
        <f t="shared" si="203"/>
        <v>42494.165972222225</v>
      </c>
    </row>
    <row r="3235" spans="1:20" ht="90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2">
        <f t="shared" si="203"/>
        <v>42796.805034722223</v>
      </c>
    </row>
    <row r="3236" spans="1:20" ht="105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2">
        <f t="shared" si="203"/>
        <v>42767.979861111111</v>
      </c>
    </row>
    <row r="3237" spans="1:20" ht="105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2">
        <f t="shared" si="203"/>
        <v>42552.347812499997</v>
      </c>
    </row>
    <row r="3238" spans="1:20" ht="120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2">
        <f t="shared" si="203"/>
        <v>42732.917048611111</v>
      </c>
    </row>
    <row r="3239" spans="1:20" ht="60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2">
        <f t="shared" si="203"/>
        <v>42276.165972222225</v>
      </c>
    </row>
    <row r="3240" spans="1:20" ht="105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2">
        <f t="shared" si="203"/>
        <v>42186.510393518518</v>
      </c>
    </row>
    <row r="3241" spans="1:20" ht="105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2">
        <f t="shared" si="203"/>
        <v>42302.999305555553</v>
      </c>
    </row>
    <row r="3242" spans="1:20" ht="105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2">
        <f t="shared" si="203"/>
        <v>42782.958333333328</v>
      </c>
    </row>
    <row r="3243" spans="1:20" ht="120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2">
        <f t="shared" si="203"/>
        <v>41926.290972222225</v>
      </c>
    </row>
    <row r="3244" spans="1:20" ht="60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2">
        <f t="shared" si="203"/>
        <v>41901.755694444444</v>
      </c>
    </row>
    <row r="3245" spans="1:20" ht="90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2">
        <f t="shared" si="203"/>
        <v>42286</v>
      </c>
    </row>
    <row r="3246" spans="1:20" ht="90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2">
        <f t="shared" si="203"/>
        <v>42705.735902777778</v>
      </c>
    </row>
    <row r="3247" spans="1:20" ht="90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2">
        <f t="shared" si="203"/>
        <v>42167.083333333328</v>
      </c>
    </row>
    <row r="3248" spans="1:20" ht="90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2">
        <f t="shared" si="203"/>
        <v>42259.165972222225</v>
      </c>
    </row>
    <row r="3249" spans="1:20" ht="105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2">
        <f t="shared" si="203"/>
        <v>42197.434166666666</v>
      </c>
    </row>
    <row r="3250" spans="1:20" ht="60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2">
        <f t="shared" si="203"/>
        <v>42098.846724537041</v>
      </c>
    </row>
    <row r="3251" spans="1:20" ht="90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2">
        <f t="shared" si="203"/>
        <v>42175.746689814812</v>
      </c>
    </row>
    <row r="3252" spans="1:20" ht="105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2">
        <f t="shared" si="203"/>
        <v>41948.783842592595</v>
      </c>
    </row>
    <row r="3253" spans="1:20" ht="105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2">
        <f t="shared" si="203"/>
        <v>42176.731087962966</v>
      </c>
    </row>
    <row r="3254" spans="1:20" ht="75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2">
        <f t="shared" si="203"/>
        <v>42620.472685185188</v>
      </c>
    </row>
    <row r="3255" spans="1:20" ht="60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2">
        <f t="shared" si="203"/>
        <v>42621.15625</v>
      </c>
    </row>
    <row r="3256" spans="1:20" ht="90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2">
        <f t="shared" si="203"/>
        <v>42089.044085648144</v>
      </c>
    </row>
    <row r="3257" spans="1:20" ht="105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2">
        <f t="shared" si="203"/>
        <v>41919.768229166664</v>
      </c>
    </row>
    <row r="3258" spans="1:20" ht="75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2">
        <f t="shared" si="203"/>
        <v>42166.165972222225</v>
      </c>
    </row>
    <row r="3259" spans="1:20" ht="105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2">
        <f t="shared" si="203"/>
        <v>42788.559629629628</v>
      </c>
    </row>
    <row r="3260" spans="1:20" ht="75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2">
        <f t="shared" si="203"/>
        <v>42012.887280092589</v>
      </c>
    </row>
    <row r="3261" spans="1:20" ht="105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2">
        <f t="shared" si="203"/>
        <v>42644.165972222225</v>
      </c>
    </row>
    <row r="3262" spans="1:20" ht="75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2">
        <f t="shared" si="203"/>
        <v>42338.714328703703</v>
      </c>
    </row>
    <row r="3263" spans="1:20" ht="90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2">
        <f t="shared" si="203"/>
        <v>42201.725416666668</v>
      </c>
    </row>
    <row r="3264" spans="1:20" ht="60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2">
        <f t="shared" si="203"/>
        <v>41995.166666666672</v>
      </c>
    </row>
    <row r="3265" spans="1:20" ht="75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2">
        <f t="shared" si="203"/>
        <v>42307.875</v>
      </c>
    </row>
    <row r="3266" spans="1:20" ht="60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2">
        <f t="shared" si="203"/>
        <v>42032.916666666672</v>
      </c>
    </row>
    <row r="3267" spans="1:20" ht="75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204">(E3267/D3267)*100</f>
        <v>164</v>
      </c>
      <c r="P3267">
        <f t="shared" ref="P3267:P3330" si="205">IFERROR(E3267/L3267,0)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105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2">
        <f t="shared" si="207"/>
        <v>42167.875</v>
      </c>
    </row>
    <row r="3269" spans="1:20" ht="105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2">
        <f t="shared" si="207"/>
        <v>42202.757638888885</v>
      </c>
    </row>
    <row r="3270" spans="1:20" ht="90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2">
        <f t="shared" si="207"/>
        <v>42606.90425925926</v>
      </c>
    </row>
    <row r="3271" spans="1:20" ht="105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2">
        <f t="shared" si="207"/>
        <v>42171.458333333328</v>
      </c>
    </row>
    <row r="3272" spans="1:20" ht="105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2">
        <f t="shared" si="207"/>
        <v>42197.533159722225</v>
      </c>
    </row>
    <row r="3273" spans="1:20" ht="45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2">
        <f t="shared" si="207"/>
        <v>41945.478877314818</v>
      </c>
    </row>
    <row r="3274" spans="1:20" ht="90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2">
        <f t="shared" si="207"/>
        <v>42314.541770833333</v>
      </c>
    </row>
    <row r="3275" spans="1:20" ht="105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2">
        <f t="shared" si="207"/>
        <v>42627.791666666672</v>
      </c>
    </row>
    <row r="3276" spans="1:20" ht="90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2">
        <f t="shared" si="207"/>
        <v>42444.875</v>
      </c>
    </row>
    <row r="3277" spans="1:20" ht="105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2">
        <f t="shared" si="207"/>
        <v>42044.1875</v>
      </c>
    </row>
    <row r="3278" spans="1:20" ht="105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2">
        <f t="shared" si="207"/>
        <v>42461.165972222225</v>
      </c>
    </row>
    <row r="3279" spans="1:20" ht="120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2">
        <f t="shared" si="207"/>
        <v>41961.724606481483</v>
      </c>
    </row>
    <row r="3280" spans="1:20" ht="105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2">
        <f t="shared" si="207"/>
        <v>42154.848414351851</v>
      </c>
    </row>
    <row r="3281" spans="1:20" ht="105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2">
        <f t="shared" si="207"/>
        <v>42461.06086805556</v>
      </c>
    </row>
    <row r="3282" spans="1:20" ht="120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2">
        <f t="shared" si="207"/>
        <v>42156.208333333328</v>
      </c>
    </row>
    <row r="3283" spans="1:20" ht="75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2">
        <f t="shared" si="207"/>
        <v>42249.019733796296</v>
      </c>
    </row>
    <row r="3284" spans="1:20" ht="105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2">
        <f t="shared" si="207"/>
        <v>42489.19430555556</v>
      </c>
    </row>
    <row r="3285" spans="1:20" ht="105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2">
        <f t="shared" si="207"/>
        <v>42410.875</v>
      </c>
    </row>
    <row r="3286" spans="1:20" ht="90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2">
        <f t="shared" si="207"/>
        <v>42398.249305555553</v>
      </c>
    </row>
    <row r="3287" spans="1:20" ht="30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2">
        <f t="shared" si="207"/>
        <v>42794.208333333328</v>
      </c>
    </row>
    <row r="3288" spans="1:20" ht="105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2">
        <f t="shared" si="207"/>
        <v>42597.840069444443</v>
      </c>
    </row>
    <row r="3289" spans="1:20" ht="60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2">
        <f t="shared" si="207"/>
        <v>42336.750324074077</v>
      </c>
    </row>
    <row r="3290" spans="1:20" ht="105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2">
        <f t="shared" si="207"/>
        <v>42541.958333333328</v>
      </c>
    </row>
    <row r="3291" spans="1:20" ht="105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2">
        <f t="shared" si="207"/>
        <v>42786.368078703701</v>
      </c>
    </row>
    <row r="3292" spans="1:20" ht="105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2">
        <f t="shared" si="207"/>
        <v>42805.51494212963</v>
      </c>
    </row>
    <row r="3293" spans="1:20" ht="105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2">
        <f t="shared" si="207"/>
        <v>42264.165972222225</v>
      </c>
    </row>
    <row r="3294" spans="1:20" ht="90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2">
        <f t="shared" si="207"/>
        <v>42342.811898148153</v>
      </c>
    </row>
    <row r="3295" spans="1:20" ht="105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2">
        <f t="shared" si="207"/>
        <v>42798.425370370373</v>
      </c>
    </row>
    <row r="3296" spans="1:20" ht="105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2">
        <f t="shared" si="207"/>
        <v>42171.541134259256</v>
      </c>
    </row>
    <row r="3297" spans="1:20" ht="105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2">
        <f t="shared" si="207"/>
        <v>42639.442465277782</v>
      </c>
    </row>
    <row r="3298" spans="1:20" ht="105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2">
        <f t="shared" si="207"/>
        <v>42330.916666666672</v>
      </c>
    </row>
    <row r="3299" spans="1:20" ht="90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2">
        <f t="shared" si="207"/>
        <v>42212.957638888889</v>
      </c>
    </row>
    <row r="3300" spans="1:20" ht="105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2">
        <f t="shared" si="207"/>
        <v>42260</v>
      </c>
    </row>
    <row r="3301" spans="1:20" ht="90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2">
        <f t="shared" si="207"/>
        <v>42291.917395833334</v>
      </c>
    </row>
    <row r="3302" spans="1:20" ht="75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2">
        <f t="shared" si="207"/>
        <v>42123.743773148148</v>
      </c>
    </row>
    <row r="3303" spans="1:20" ht="105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2">
        <f t="shared" si="207"/>
        <v>42583.290972222225</v>
      </c>
    </row>
    <row r="3304" spans="1:20" ht="30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2">
        <f t="shared" si="207"/>
        <v>42711.35157407407</v>
      </c>
    </row>
    <row r="3305" spans="1:20" ht="90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2">
        <f t="shared" si="207"/>
        <v>42091.609768518523</v>
      </c>
    </row>
    <row r="3306" spans="1:20" ht="90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2">
        <f t="shared" si="207"/>
        <v>42726.624444444446</v>
      </c>
    </row>
    <row r="3307" spans="1:20" ht="90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2">
        <f t="shared" si="207"/>
        <v>42216.855879629627</v>
      </c>
    </row>
    <row r="3308" spans="1:20" ht="120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2">
        <f t="shared" si="207"/>
        <v>42531.125</v>
      </c>
    </row>
    <row r="3309" spans="1:20" ht="105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2">
        <f t="shared" si="207"/>
        <v>42505.057164351849</v>
      </c>
    </row>
    <row r="3310" spans="1:20" ht="105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2">
        <f t="shared" si="207"/>
        <v>42473.876909722225</v>
      </c>
    </row>
    <row r="3311" spans="1:20" ht="45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2">
        <f t="shared" si="207"/>
        <v>42659.650208333333</v>
      </c>
    </row>
    <row r="3312" spans="1:20" ht="75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2">
        <f t="shared" si="207"/>
        <v>42283.928530092591</v>
      </c>
    </row>
    <row r="3313" spans="1:20" ht="90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2">
        <f t="shared" si="207"/>
        <v>42294.29178240741</v>
      </c>
    </row>
    <row r="3314" spans="1:20" ht="90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2">
        <f t="shared" si="207"/>
        <v>42685.916666666672</v>
      </c>
    </row>
    <row r="3315" spans="1:20" ht="90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2">
        <f t="shared" si="207"/>
        <v>42396.041666666672</v>
      </c>
    </row>
    <row r="3316" spans="1:20" ht="105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2">
        <f t="shared" si="207"/>
        <v>42132.836805555555</v>
      </c>
    </row>
    <row r="3317" spans="1:20" ht="105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2">
        <f t="shared" si="207"/>
        <v>42496.303715277783</v>
      </c>
    </row>
    <row r="3318" spans="1:20" ht="105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2">
        <f t="shared" si="207"/>
        <v>41859.57916666667</v>
      </c>
    </row>
    <row r="3319" spans="1:20" ht="90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2">
        <f t="shared" si="207"/>
        <v>42529.039629629624</v>
      </c>
    </row>
    <row r="3320" spans="1:20" ht="45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2">
        <f t="shared" si="207"/>
        <v>42471.104166666672</v>
      </c>
    </row>
    <row r="3321" spans="1:20" ht="105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2">
        <f t="shared" si="207"/>
        <v>42035.585486111115</v>
      </c>
    </row>
    <row r="3322" spans="1:20" ht="90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2">
        <f t="shared" si="207"/>
        <v>42543.045798611114</v>
      </c>
    </row>
    <row r="3323" spans="1:20" ht="105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2">
        <f t="shared" si="207"/>
        <v>41928.165972222225</v>
      </c>
    </row>
    <row r="3324" spans="1:20" ht="90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2">
        <f t="shared" si="207"/>
        <v>42543.163194444445</v>
      </c>
    </row>
    <row r="3325" spans="1:20" ht="105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2">
        <f t="shared" si="207"/>
        <v>42638.36583333333</v>
      </c>
    </row>
    <row r="3326" spans="1:20" ht="75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2">
        <f t="shared" si="207"/>
        <v>42526.58321759259</v>
      </c>
    </row>
    <row r="3327" spans="1:20" ht="105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2">
        <f t="shared" si="207"/>
        <v>42099.743946759263</v>
      </c>
    </row>
    <row r="3328" spans="1:20" ht="105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2">
        <f t="shared" si="207"/>
        <v>42071.67251157407</v>
      </c>
    </row>
    <row r="3329" spans="1:20" ht="105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2">
        <f t="shared" si="207"/>
        <v>42498.374606481477</v>
      </c>
    </row>
    <row r="3330" spans="1:20" ht="90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2">
        <f t="shared" si="207"/>
        <v>41825.041666666664</v>
      </c>
    </row>
    <row r="3331" spans="1:20" ht="75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208">(E3331/D3331)*100</f>
        <v>116.8</v>
      </c>
      <c r="P3331">
        <f t="shared" ref="P3331:P3394" si="209">IFERROR(E3331/L3331,0)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10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2">
        <f t="shared" si="211"/>
        <v>42095.845694444448</v>
      </c>
    </row>
    <row r="3333" spans="1:20" ht="120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2">
        <f t="shared" si="211"/>
        <v>42283.697754629626</v>
      </c>
    </row>
    <row r="3334" spans="1:20" ht="90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2">
        <f t="shared" si="211"/>
        <v>41839.860300925924</v>
      </c>
    </row>
    <row r="3335" spans="1:20" ht="105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2">
        <f t="shared" si="211"/>
        <v>42170.676851851851</v>
      </c>
    </row>
    <row r="3336" spans="1:20" ht="75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2">
        <f t="shared" si="211"/>
        <v>42215.521087962959</v>
      </c>
    </row>
    <row r="3337" spans="1:20" ht="105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2">
        <f t="shared" si="211"/>
        <v>41854.958333333336</v>
      </c>
    </row>
    <row r="3338" spans="1:20" ht="90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2">
        <f t="shared" si="211"/>
        <v>42465.35701388889</v>
      </c>
    </row>
    <row r="3339" spans="1:20" ht="90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2">
        <f t="shared" si="211"/>
        <v>41922.875</v>
      </c>
    </row>
    <row r="3340" spans="1:20" ht="60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2">
        <f t="shared" si="211"/>
        <v>42790.574999999997</v>
      </c>
    </row>
    <row r="3341" spans="1:20" ht="75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2">
        <f t="shared" si="211"/>
        <v>42579.665717592594</v>
      </c>
    </row>
    <row r="3342" spans="1:20" ht="105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2">
        <f t="shared" si="211"/>
        <v>42710.974004629628</v>
      </c>
    </row>
    <row r="3343" spans="1:20" ht="105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2">
        <f t="shared" si="211"/>
        <v>42533.708333333328</v>
      </c>
    </row>
    <row r="3344" spans="1:20" ht="75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2">
        <f t="shared" si="211"/>
        <v>42095.207638888889</v>
      </c>
    </row>
    <row r="3345" spans="1:20" ht="90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2">
        <f t="shared" si="211"/>
        <v>42473.554166666669</v>
      </c>
    </row>
    <row r="3346" spans="1:20" ht="105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2">
        <f t="shared" si="211"/>
        <v>41881.200150462959</v>
      </c>
    </row>
    <row r="3347" spans="1:20" ht="120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2">
        <f t="shared" si="211"/>
        <v>42112.025694444441</v>
      </c>
    </row>
    <row r="3348" spans="1:20" ht="90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2">
        <f t="shared" si="211"/>
        <v>42061.024421296301</v>
      </c>
    </row>
    <row r="3349" spans="1:20" ht="105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2">
        <f t="shared" si="211"/>
        <v>42498.875</v>
      </c>
    </row>
    <row r="3350" spans="1:20" ht="105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2">
        <f t="shared" si="211"/>
        <v>42490.165972222225</v>
      </c>
    </row>
    <row r="3351" spans="1:20" ht="105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2">
        <f t="shared" si="211"/>
        <v>42534.708333333328</v>
      </c>
    </row>
    <row r="3352" spans="1:20" ht="105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2">
        <f t="shared" si="211"/>
        <v>42337.958333333328</v>
      </c>
    </row>
    <row r="3353" spans="1:20" ht="105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2">
        <f t="shared" si="211"/>
        <v>41843.458333333336</v>
      </c>
    </row>
    <row r="3354" spans="1:20" ht="105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2">
        <f t="shared" si="211"/>
        <v>42552.958333333328</v>
      </c>
    </row>
    <row r="3355" spans="1:20" ht="90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2">
        <f t="shared" si="211"/>
        <v>42492.958333333328</v>
      </c>
    </row>
    <row r="3356" spans="1:20" ht="75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2">
        <f t="shared" si="211"/>
        <v>42306.167361111111</v>
      </c>
    </row>
    <row r="3357" spans="1:20" ht="90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2">
        <f t="shared" si="211"/>
        <v>42500.470138888893</v>
      </c>
    </row>
    <row r="3358" spans="1:20" ht="90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2">
        <f t="shared" si="211"/>
        <v>42566.815648148149</v>
      </c>
    </row>
    <row r="3359" spans="1:20" ht="105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2">
        <f t="shared" si="211"/>
        <v>41852.417939814812</v>
      </c>
    </row>
    <row r="3360" spans="1:20" ht="90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2">
        <f t="shared" si="211"/>
        <v>41962.352766203709</v>
      </c>
    </row>
    <row r="3361" spans="1:20" ht="75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2">
        <f t="shared" si="211"/>
        <v>42791.057106481487</v>
      </c>
    </row>
    <row r="3362" spans="1:20" ht="60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2">
        <f t="shared" si="211"/>
        <v>42718.665972222225</v>
      </c>
    </row>
    <row r="3363" spans="1:20" ht="105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2">
        <f t="shared" si="211"/>
        <v>41883.665972222225</v>
      </c>
    </row>
    <row r="3364" spans="1:20" ht="90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2">
        <f t="shared" si="211"/>
        <v>42070.204861111109</v>
      </c>
    </row>
    <row r="3365" spans="1:20" ht="90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2">
        <f t="shared" si="211"/>
        <v>41870.666666666664</v>
      </c>
    </row>
    <row r="3366" spans="1:20" ht="105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2">
        <f t="shared" si="211"/>
        <v>42444.875</v>
      </c>
    </row>
    <row r="3367" spans="1:20" ht="105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2">
        <f t="shared" si="211"/>
        <v>42351.101759259262</v>
      </c>
    </row>
    <row r="3368" spans="1:20" ht="90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2">
        <f t="shared" si="211"/>
        <v>42137.067557870367</v>
      </c>
    </row>
    <row r="3369" spans="1:20" ht="105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2">
        <f t="shared" si="211"/>
        <v>42217.933958333335</v>
      </c>
    </row>
    <row r="3370" spans="1:20" ht="90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2">
        <f t="shared" si="211"/>
        <v>42005.208333333328</v>
      </c>
    </row>
    <row r="3371" spans="1:20" ht="90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2">
        <f t="shared" si="211"/>
        <v>42750.041435185187</v>
      </c>
    </row>
    <row r="3372" spans="1:20" ht="60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2">
        <f t="shared" si="211"/>
        <v>42721.333333333328</v>
      </c>
    </row>
    <row r="3373" spans="1:20" ht="75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2">
        <f t="shared" si="211"/>
        <v>42340.874594907407</v>
      </c>
    </row>
    <row r="3374" spans="1:20" ht="90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2">
        <f t="shared" si="211"/>
        <v>41876.207638888889</v>
      </c>
    </row>
    <row r="3375" spans="1:20" ht="105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2">
        <f t="shared" si="211"/>
        <v>42203.666666666672</v>
      </c>
    </row>
    <row r="3376" spans="1:20" ht="105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2">
        <f t="shared" si="211"/>
        <v>42305.731666666667</v>
      </c>
    </row>
    <row r="3377" spans="1:20" ht="90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2">
        <f t="shared" si="211"/>
        <v>41777.610798611109</v>
      </c>
    </row>
    <row r="3378" spans="1:20" ht="90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2">
        <f t="shared" si="211"/>
        <v>42119.659652777773</v>
      </c>
    </row>
    <row r="3379" spans="1:20" ht="105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2">
        <f t="shared" si="211"/>
        <v>42083.705555555556</v>
      </c>
    </row>
    <row r="3380" spans="1:20" ht="105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2">
        <f t="shared" si="211"/>
        <v>41882.547222222223</v>
      </c>
    </row>
    <row r="3381" spans="1:20" ht="120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2">
        <f t="shared" si="211"/>
        <v>42242.958333333328</v>
      </c>
    </row>
    <row r="3382" spans="1:20" ht="105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2">
        <f t="shared" si="211"/>
        <v>41972.995115740734</v>
      </c>
    </row>
    <row r="3383" spans="1:20" ht="105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2">
        <f t="shared" si="211"/>
        <v>42074.143321759257</v>
      </c>
    </row>
    <row r="3384" spans="1:20" ht="105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2">
        <f t="shared" si="211"/>
        <v>42583.957638888889</v>
      </c>
    </row>
    <row r="3385" spans="1:20" ht="105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2">
        <f t="shared" si="211"/>
        <v>42544.782638888893</v>
      </c>
    </row>
    <row r="3386" spans="1:20" ht="105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2">
        <f t="shared" si="211"/>
        <v>42329.125</v>
      </c>
    </row>
    <row r="3387" spans="1:20" ht="105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2">
        <f t="shared" si="211"/>
        <v>41983.8675</v>
      </c>
    </row>
    <row r="3388" spans="1:20" ht="105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2">
        <f t="shared" si="211"/>
        <v>41976.644745370373</v>
      </c>
    </row>
    <row r="3389" spans="1:20" ht="120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2">
        <f t="shared" si="211"/>
        <v>41987.762592592597</v>
      </c>
    </row>
    <row r="3390" spans="1:20" ht="105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2">
        <f t="shared" si="211"/>
        <v>42173.461122685185</v>
      </c>
    </row>
    <row r="3391" spans="1:20" ht="90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2">
        <f t="shared" si="211"/>
        <v>42524.563449074078</v>
      </c>
    </row>
    <row r="3392" spans="1:20" ht="105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2">
        <f t="shared" si="211"/>
        <v>41830.774826388886</v>
      </c>
    </row>
    <row r="3393" spans="1:20" ht="105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2">
        <f t="shared" si="211"/>
        <v>41859.936111111114</v>
      </c>
    </row>
    <row r="3394" spans="1:20" ht="105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2">
        <f t="shared" si="211"/>
        <v>42496.845543981486</v>
      </c>
    </row>
    <row r="3395" spans="1:20" ht="90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212">(E3395/D3395)*100</f>
        <v>105.80000000000001</v>
      </c>
      <c r="P3395">
        <f t="shared" ref="P3395:P3458" si="213">IFERROR(E3395/L3395,0)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90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2">
        <f t="shared" si="215"/>
        <v>41847.59542824074</v>
      </c>
    </row>
    <row r="3397" spans="1:20" ht="60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2">
        <f t="shared" si="215"/>
        <v>42154.756944444445</v>
      </c>
    </row>
    <row r="3398" spans="1:20" ht="90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2">
        <f t="shared" si="215"/>
        <v>41791.165972222225</v>
      </c>
    </row>
    <row r="3399" spans="1:20" ht="75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2">
        <f t="shared" si="215"/>
        <v>42418.916666666672</v>
      </c>
    </row>
    <row r="3400" spans="1:20" ht="105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2">
        <f t="shared" si="215"/>
        <v>41964.708333333328</v>
      </c>
    </row>
    <row r="3401" spans="1:20" ht="90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2">
        <f t="shared" si="215"/>
        <v>42056.920428240745</v>
      </c>
    </row>
    <row r="3402" spans="1:20" ht="105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2">
        <f t="shared" si="215"/>
        <v>41879.953865740739</v>
      </c>
    </row>
    <row r="3403" spans="1:20" ht="105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2">
        <f t="shared" si="215"/>
        <v>42223.723912037036</v>
      </c>
    </row>
    <row r="3404" spans="1:20" ht="90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2">
        <f t="shared" si="215"/>
        <v>42320.104861111111</v>
      </c>
    </row>
    <row r="3405" spans="1:20" ht="90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2">
        <f t="shared" si="215"/>
        <v>42180.462083333332</v>
      </c>
    </row>
    <row r="3406" spans="1:20" ht="120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2">
        <f t="shared" si="215"/>
        <v>42172.503495370373</v>
      </c>
    </row>
    <row r="3407" spans="1:20" ht="90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2">
        <f t="shared" si="215"/>
        <v>42430.999305555553</v>
      </c>
    </row>
    <row r="3408" spans="1:20" ht="75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2">
        <f t="shared" si="215"/>
        <v>41836.492777777778</v>
      </c>
    </row>
    <row r="3409" spans="1:20" ht="105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2">
        <f t="shared" si="215"/>
        <v>41826.422326388885</v>
      </c>
    </row>
    <row r="3410" spans="1:20" ht="90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2">
        <f t="shared" si="215"/>
        <v>41838.991944444446</v>
      </c>
    </row>
    <row r="3411" spans="1:20" ht="90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2">
        <f t="shared" si="215"/>
        <v>42582.873611111107</v>
      </c>
    </row>
    <row r="3412" spans="1:20" ht="105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2">
        <f t="shared" si="215"/>
        <v>42527.291666666672</v>
      </c>
    </row>
    <row r="3413" spans="1:20" ht="90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2">
        <f t="shared" si="215"/>
        <v>42285.022824074069</v>
      </c>
    </row>
    <row r="3414" spans="1:20" ht="10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2">
        <f t="shared" si="215"/>
        <v>41909.959050925929</v>
      </c>
    </row>
    <row r="3415" spans="1:20" ht="105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2">
        <f t="shared" si="215"/>
        <v>42063.207638888889</v>
      </c>
    </row>
    <row r="3416" spans="1:20" ht="105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2">
        <f t="shared" si="215"/>
        <v>42705.332638888889</v>
      </c>
    </row>
    <row r="3417" spans="1:20" ht="75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2">
        <f t="shared" si="215"/>
        <v>42477.979166666672</v>
      </c>
    </row>
    <row r="3418" spans="1:20" ht="105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2">
        <f t="shared" si="215"/>
        <v>42117.770833333328</v>
      </c>
    </row>
    <row r="3419" spans="1:20" ht="120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2">
        <f t="shared" si="215"/>
        <v>41938.029861111114</v>
      </c>
    </row>
    <row r="3420" spans="1:20" ht="105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2">
        <f t="shared" si="215"/>
        <v>41782.83457175926</v>
      </c>
    </row>
    <row r="3421" spans="1:20" ht="105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2">
        <f t="shared" si="215"/>
        <v>42466.895833333328</v>
      </c>
    </row>
    <row r="3422" spans="1:20" ht="75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2">
        <f t="shared" si="215"/>
        <v>42414</v>
      </c>
    </row>
    <row r="3423" spans="1:20" ht="90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2">
        <f t="shared" si="215"/>
        <v>42067.791238425925</v>
      </c>
    </row>
    <row r="3424" spans="1:20" ht="105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2">
        <f t="shared" si="215"/>
        <v>42352</v>
      </c>
    </row>
    <row r="3425" spans="1:20" ht="90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2">
        <f t="shared" si="215"/>
        <v>42118.911354166667</v>
      </c>
    </row>
    <row r="3426" spans="1:20" ht="105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2">
        <f t="shared" si="215"/>
        <v>42040.290972222225</v>
      </c>
    </row>
    <row r="3427" spans="1:20" ht="105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2">
        <f t="shared" si="215"/>
        <v>41916.617314814815</v>
      </c>
    </row>
    <row r="3428" spans="1:20" ht="90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2">
        <f t="shared" si="215"/>
        <v>41903.083333333336</v>
      </c>
    </row>
    <row r="3429" spans="1:20" ht="90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2">
        <f t="shared" si="215"/>
        <v>41822.645277777774</v>
      </c>
    </row>
    <row r="3430" spans="1:20" ht="105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2">
        <f t="shared" si="215"/>
        <v>42063.708333333328</v>
      </c>
    </row>
    <row r="3431" spans="1:20" ht="90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2">
        <f t="shared" si="215"/>
        <v>42676.021539351852</v>
      </c>
    </row>
    <row r="3432" spans="1:20" ht="105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2">
        <f t="shared" si="215"/>
        <v>41850.945613425924</v>
      </c>
    </row>
    <row r="3433" spans="1:20" ht="90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2">
        <f t="shared" si="215"/>
        <v>41869.730937500004</v>
      </c>
    </row>
    <row r="3434" spans="1:20" ht="90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2">
        <f t="shared" si="215"/>
        <v>42405.916666666672</v>
      </c>
    </row>
    <row r="3435" spans="1:20" ht="75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2">
        <f t="shared" si="215"/>
        <v>41807.125</v>
      </c>
    </row>
    <row r="3436" spans="1:20" ht="105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2">
        <f t="shared" si="215"/>
        <v>41830.380428240744</v>
      </c>
    </row>
    <row r="3437" spans="1:20" ht="105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2">
        <f t="shared" si="215"/>
        <v>42589.125</v>
      </c>
    </row>
    <row r="3438" spans="1:20" ht="90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2">
        <f t="shared" si="215"/>
        <v>41872.686111111114</v>
      </c>
    </row>
    <row r="3439" spans="1:20" ht="120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2">
        <f t="shared" si="215"/>
        <v>42235.710879629631</v>
      </c>
    </row>
    <row r="3440" spans="1:20" ht="105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2">
        <f t="shared" si="215"/>
        <v>42126.875</v>
      </c>
    </row>
    <row r="3441" spans="1:20" ht="60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2">
        <f t="shared" si="215"/>
        <v>42388.207638888889</v>
      </c>
    </row>
    <row r="3442" spans="1:20" ht="90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2">
        <f t="shared" si="215"/>
        <v>41831.677083333336</v>
      </c>
    </row>
    <row r="3443" spans="1:20" ht="90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2">
        <f t="shared" si="215"/>
        <v>42321.845138888893</v>
      </c>
    </row>
    <row r="3444" spans="1:20" ht="105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2">
        <f t="shared" si="215"/>
        <v>42154.841111111105</v>
      </c>
    </row>
    <row r="3445" spans="1:20" ht="105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2">
        <f t="shared" si="215"/>
        <v>41891.524837962963</v>
      </c>
    </row>
    <row r="3446" spans="1:20" ht="105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2">
        <f t="shared" si="215"/>
        <v>42529.582638888889</v>
      </c>
    </row>
    <row r="3447" spans="1:20" ht="90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2">
        <f t="shared" si="215"/>
        <v>42300.530509259261</v>
      </c>
    </row>
    <row r="3448" spans="1:20" ht="105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2">
        <f t="shared" si="215"/>
        <v>42040.513888888891</v>
      </c>
    </row>
    <row r="3449" spans="1:20" ht="60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2">
        <f t="shared" si="215"/>
        <v>42447.847361111111</v>
      </c>
    </row>
    <row r="3450" spans="1:20" ht="90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2">
        <f t="shared" si="215"/>
        <v>41990.119085648148</v>
      </c>
    </row>
    <row r="3451" spans="1:20" ht="75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2">
        <f t="shared" si="215"/>
        <v>42560.166666666672</v>
      </c>
    </row>
    <row r="3452" spans="1:20" ht="105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2">
        <f t="shared" si="215"/>
        <v>42096.662858796291</v>
      </c>
    </row>
    <row r="3453" spans="1:20" ht="90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2">
        <f t="shared" si="215"/>
        <v>42115.723692129628</v>
      </c>
    </row>
    <row r="3454" spans="1:20" ht="105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2">
        <f t="shared" si="215"/>
        <v>41843.165972222225</v>
      </c>
    </row>
    <row r="3455" spans="1:20" ht="90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2">
        <f t="shared" si="215"/>
        <v>42595.97865740741</v>
      </c>
    </row>
    <row r="3456" spans="1:20" ht="105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2">
        <f t="shared" si="215"/>
        <v>41851.698599537034</v>
      </c>
    </row>
    <row r="3457" spans="1:20" ht="105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2">
        <f t="shared" si="215"/>
        <v>42656.7503125</v>
      </c>
    </row>
    <row r="3458" spans="1:20" ht="105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2">
        <f t="shared" si="215"/>
        <v>41852.290972222225</v>
      </c>
    </row>
    <row r="3459" spans="1:20" ht="60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216">(E3459/D3459)*100</f>
        <v>140.19999999999999</v>
      </c>
      <c r="P3459">
        <f t="shared" ref="P3459:P3522" si="217">IFERROR(E3459/L3459,0)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90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2">
        <f t="shared" si="219"/>
        <v>42038.185416666667</v>
      </c>
    </row>
    <row r="3461" spans="1:20" ht="105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2">
        <f t="shared" si="219"/>
        <v>42510.479861111111</v>
      </c>
    </row>
    <row r="3462" spans="1:20" ht="90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2">
        <f t="shared" si="219"/>
        <v>41866.527222222219</v>
      </c>
    </row>
    <row r="3463" spans="1:20" ht="105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2">
        <f t="shared" si="219"/>
        <v>42672.125</v>
      </c>
    </row>
    <row r="3464" spans="1:20" ht="90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2">
        <f t="shared" si="219"/>
        <v>42195.75</v>
      </c>
    </row>
    <row r="3465" spans="1:20" ht="90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2">
        <f t="shared" si="219"/>
        <v>42654.165972222225</v>
      </c>
    </row>
    <row r="3466" spans="1:20" ht="120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2">
        <f t="shared" si="219"/>
        <v>42605.130057870367</v>
      </c>
    </row>
    <row r="3467" spans="1:20" ht="105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2">
        <f t="shared" si="219"/>
        <v>42225.666666666672</v>
      </c>
    </row>
    <row r="3468" spans="1:20" ht="90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2">
        <f t="shared" si="219"/>
        <v>42479.977430555555</v>
      </c>
    </row>
    <row r="3469" spans="1:20" ht="30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2">
        <f t="shared" si="219"/>
        <v>42083.630000000005</v>
      </c>
    </row>
    <row r="3470" spans="1:20" ht="75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2">
        <f t="shared" si="219"/>
        <v>42634.125</v>
      </c>
    </row>
    <row r="3471" spans="1:20" ht="105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2">
        <f t="shared" si="219"/>
        <v>42488.641724537039</v>
      </c>
    </row>
    <row r="3472" spans="1:20" ht="75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2">
        <f t="shared" si="219"/>
        <v>42566.901388888888</v>
      </c>
    </row>
    <row r="3473" spans="1:20" ht="90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2">
        <f t="shared" si="219"/>
        <v>41882.833333333336</v>
      </c>
    </row>
    <row r="3474" spans="1:20" ht="105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2">
        <f t="shared" si="219"/>
        <v>41949.249305555553</v>
      </c>
    </row>
    <row r="3475" spans="1:20" ht="90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2">
        <f t="shared" si="219"/>
        <v>42083.852083333331</v>
      </c>
    </row>
    <row r="3476" spans="1:20" ht="105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2">
        <f t="shared" si="219"/>
        <v>42571.501516203702</v>
      </c>
    </row>
    <row r="3477" spans="1:20" ht="90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2">
        <f t="shared" si="219"/>
        <v>41946</v>
      </c>
    </row>
    <row r="3478" spans="1:20" ht="105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2">
        <f t="shared" si="219"/>
        <v>41939.125</v>
      </c>
    </row>
    <row r="3479" spans="1:20" ht="90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2">
        <f t="shared" si="219"/>
        <v>42141.125</v>
      </c>
    </row>
    <row r="3480" spans="1:20" ht="90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2">
        <f t="shared" si="219"/>
        <v>42079.875</v>
      </c>
    </row>
    <row r="3481" spans="1:20" ht="90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2">
        <f t="shared" si="219"/>
        <v>41811.855092592588</v>
      </c>
    </row>
    <row r="3482" spans="1:20" ht="90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2">
        <f t="shared" si="219"/>
        <v>42195.875</v>
      </c>
    </row>
    <row r="3483" spans="1:20" ht="105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2">
        <f t="shared" si="219"/>
        <v>42006.24754629629</v>
      </c>
    </row>
    <row r="3484" spans="1:20" ht="90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2">
        <f t="shared" si="219"/>
        <v>41826.771597222221</v>
      </c>
    </row>
    <row r="3485" spans="1:20" ht="90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2">
        <f t="shared" si="219"/>
        <v>41823.668761574074</v>
      </c>
    </row>
    <row r="3486" spans="1:20" ht="105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2">
        <f t="shared" si="219"/>
        <v>42536.760405092587</v>
      </c>
    </row>
    <row r="3487" spans="1:20" ht="90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2">
        <f t="shared" si="219"/>
        <v>42402.693055555559</v>
      </c>
    </row>
    <row r="3488" spans="1:20" ht="105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2">
        <f t="shared" si="219"/>
        <v>42158.290972222225</v>
      </c>
    </row>
    <row r="3489" spans="1:20" ht="105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2">
        <f t="shared" si="219"/>
        <v>42179.940416666665</v>
      </c>
    </row>
    <row r="3490" spans="1:20" ht="105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2">
        <f t="shared" si="219"/>
        <v>42111.666666666672</v>
      </c>
    </row>
    <row r="3491" spans="1:20" ht="105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2">
        <f t="shared" si="219"/>
        <v>41783.875</v>
      </c>
    </row>
    <row r="3492" spans="1:20" ht="105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2">
        <f t="shared" si="219"/>
        <v>42473.802361111113</v>
      </c>
    </row>
    <row r="3493" spans="1:20" ht="120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2">
        <f t="shared" si="219"/>
        <v>42142.249814814815</v>
      </c>
    </row>
    <row r="3494" spans="1:20" ht="105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2">
        <f t="shared" si="219"/>
        <v>42303.009224537032</v>
      </c>
    </row>
    <row r="3495" spans="1:20" ht="105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2">
        <f t="shared" si="219"/>
        <v>41868.21597222222</v>
      </c>
    </row>
    <row r="3496" spans="1:20" ht="105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2">
        <f t="shared" si="219"/>
        <v>42700.25</v>
      </c>
    </row>
    <row r="3497" spans="1:20" ht="90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2">
        <f t="shared" si="219"/>
        <v>41944.720833333333</v>
      </c>
    </row>
    <row r="3498" spans="1:20" ht="105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2">
        <f t="shared" si="219"/>
        <v>42624.846828703703</v>
      </c>
    </row>
    <row r="3499" spans="1:20" ht="105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2">
        <f t="shared" si="219"/>
        <v>42523.916666666672</v>
      </c>
    </row>
    <row r="3500" spans="1:20" ht="105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2">
        <f t="shared" si="219"/>
        <v>42518.905555555553</v>
      </c>
    </row>
    <row r="3501" spans="1:20" ht="105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2">
        <f t="shared" si="219"/>
        <v>42186.290972222225</v>
      </c>
    </row>
    <row r="3502" spans="1:20" ht="120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2">
        <f t="shared" si="219"/>
        <v>42436.207638888889</v>
      </c>
    </row>
    <row r="3503" spans="1:20" ht="105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2">
        <f t="shared" si="219"/>
        <v>42258.763831018514</v>
      </c>
    </row>
    <row r="3504" spans="1:20" ht="105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2">
        <f t="shared" si="219"/>
        <v>42445.165972222225</v>
      </c>
    </row>
    <row r="3505" spans="1:20" ht="90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2">
        <f t="shared" si="219"/>
        <v>42575.478333333333</v>
      </c>
    </row>
    <row r="3506" spans="1:20" ht="105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2">
        <f t="shared" si="219"/>
        <v>42327.790405092594</v>
      </c>
    </row>
    <row r="3507" spans="1:20" ht="120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2">
        <f t="shared" si="219"/>
        <v>41772.166666666664</v>
      </c>
    </row>
    <row r="3508" spans="1:20" ht="105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2">
        <f t="shared" si="219"/>
        <v>41874.734259259261</v>
      </c>
    </row>
    <row r="3509" spans="1:20" ht="75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2">
        <f t="shared" si="219"/>
        <v>42521.92288194444</v>
      </c>
    </row>
    <row r="3510" spans="1:20" ht="105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2">
        <f t="shared" si="219"/>
        <v>42500.875</v>
      </c>
    </row>
    <row r="3511" spans="1:20" ht="105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2">
        <f t="shared" si="219"/>
        <v>41964.204861111109</v>
      </c>
    </row>
    <row r="3512" spans="1:20" ht="105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2">
        <f t="shared" si="219"/>
        <v>41822.62090277778</v>
      </c>
    </row>
    <row r="3513" spans="1:20" ht="90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2">
        <f t="shared" si="219"/>
        <v>41950.770833333336</v>
      </c>
    </row>
    <row r="3514" spans="1:20" ht="90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2">
        <f t="shared" si="219"/>
        <v>42117.49527777778</v>
      </c>
    </row>
    <row r="3515" spans="1:20" ht="105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2">
        <f t="shared" si="219"/>
        <v>41794.207638888889</v>
      </c>
    </row>
    <row r="3516" spans="1:20" ht="90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2">
        <f t="shared" si="219"/>
        <v>42037.207638888889</v>
      </c>
    </row>
    <row r="3517" spans="1:20" ht="90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2">
        <f t="shared" si="219"/>
        <v>42155.772812499999</v>
      </c>
    </row>
    <row r="3518" spans="1:20" ht="105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2">
        <f t="shared" si="219"/>
        <v>41890.125</v>
      </c>
    </row>
    <row r="3519" spans="1:20" ht="90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2">
        <f t="shared" si="219"/>
        <v>41824.458333333336</v>
      </c>
    </row>
    <row r="3520" spans="1:20" ht="105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2">
        <f t="shared" si="219"/>
        <v>41914.597916666666</v>
      </c>
    </row>
    <row r="3521" spans="1:20" ht="90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2">
        <f t="shared" si="219"/>
        <v>42067.598958333328</v>
      </c>
    </row>
    <row r="3522" spans="1:20" ht="75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2">
        <f t="shared" si="219"/>
        <v>42253.57430555555</v>
      </c>
    </row>
    <row r="3523" spans="1:20" ht="120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220">(E3523/D3523)*100</f>
        <v>169.42857142857144</v>
      </c>
      <c r="P3523">
        <f t="shared" ref="P3523:P3586" si="221">IFERROR(E3523/L3523,0)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105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2">
        <f t="shared" si="223"/>
        <v>42262.420833333337</v>
      </c>
    </row>
    <row r="3525" spans="1:20" ht="90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2">
        <f t="shared" si="223"/>
        <v>42638.958333333328</v>
      </c>
    </row>
    <row r="3526" spans="1:20" ht="105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2">
        <f t="shared" si="223"/>
        <v>41895.166666666664</v>
      </c>
    </row>
    <row r="3527" spans="1:20" ht="90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2">
        <f t="shared" si="223"/>
        <v>42225.666666666672</v>
      </c>
    </row>
    <row r="3528" spans="1:20" ht="105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2">
        <f t="shared" si="223"/>
        <v>42488.249305555553</v>
      </c>
    </row>
    <row r="3529" spans="1:20" ht="105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2">
        <f t="shared" si="223"/>
        <v>42196.165972222225</v>
      </c>
    </row>
    <row r="3530" spans="1:20" ht="90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2">
        <f t="shared" si="223"/>
        <v>42753.50136574074</v>
      </c>
    </row>
    <row r="3531" spans="1:20" ht="105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2">
        <f t="shared" si="223"/>
        <v>42198.041666666672</v>
      </c>
    </row>
    <row r="3532" spans="1:20" ht="90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2">
        <f t="shared" si="223"/>
        <v>42470.833333333328</v>
      </c>
    </row>
    <row r="3533" spans="1:20" ht="30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2">
        <f t="shared" si="223"/>
        <v>42551.654328703706</v>
      </c>
    </row>
    <row r="3534" spans="1:20" ht="105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2">
        <f t="shared" si="223"/>
        <v>41900.165972222225</v>
      </c>
    </row>
    <row r="3535" spans="1:20" ht="105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2">
        <f t="shared" si="223"/>
        <v>42319.802858796291</v>
      </c>
    </row>
    <row r="3536" spans="1:20" ht="75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2">
        <f t="shared" si="223"/>
        <v>42278.6252662037</v>
      </c>
    </row>
    <row r="3537" spans="1:20" ht="90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2">
        <f t="shared" si="223"/>
        <v>42279.75</v>
      </c>
    </row>
    <row r="3538" spans="1:20" ht="105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2">
        <f t="shared" si="223"/>
        <v>42358.499305555553</v>
      </c>
    </row>
    <row r="3539" spans="1:20" ht="105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2">
        <f t="shared" si="223"/>
        <v>41960.332638888889</v>
      </c>
    </row>
    <row r="3540" spans="1:20" ht="120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2">
        <f t="shared" si="223"/>
        <v>42599.420601851853</v>
      </c>
    </row>
    <row r="3541" spans="1:20" ht="105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2">
        <f t="shared" si="223"/>
        <v>42621.756041666667</v>
      </c>
    </row>
    <row r="3542" spans="1:20" ht="105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2">
        <f t="shared" si="223"/>
        <v>42547.003368055557</v>
      </c>
    </row>
    <row r="3543" spans="1:20" ht="105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2">
        <f t="shared" si="223"/>
        <v>42247.730034722219</v>
      </c>
    </row>
    <row r="3544" spans="1:20" ht="105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2">
        <f t="shared" si="223"/>
        <v>41889.599791666667</v>
      </c>
    </row>
    <row r="3545" spans="1:20" ht="75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2">
        <f t="shared" si="223"/>
        <v>42180.755312499998</v>
      </c>
    </row>
    <row r="3546" spans="1:20" ht="75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2">
        <f t="shared" si="223"/>
        <v>42070.831678240742</v>
      </c>
    </row>
    <row r="3547" spans="1:20" ht="120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2">
        <f t="shared" si="223"/>
        <v>42105.807395833333</v>
      </c>
    </row>
    <row r="3548" spans="1:20" ht="120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2">
        <f t="shared" si="223"/>
        <v>42095.165972222225</v>
      </c>
    </row>
    <row r="3549" spans="1:20" ht="90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2">
        <f t="shared" si="223"/>
        <v>42504.165972222225</v>
      </c>
    </row>
    <row r="3550" spans="1:20" ht="90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2">
        <f t="shared" si="223"/>
        <v>42434.041666666672</v>
      </c>
    </row>
    <row r="3551" spans="1:20" ht="105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2">
        <f t="shared" si="223"/>
        <v>42251.394363425927</v>
      </c>
    </row>
    <row r="3552" spans="1:20" ht="105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2">
        <f t="shared" si="223"/>
        <v>42492.893495370372</v>
      </c>
    </row>
    <row r="3553" spans="1:20" ht="105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2">
        <f t="shared" si="223"/>
        <v>41781.921527777777</v>
      </c>
    </row>
    <row r="3554" spans="1:20" ht="105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2">
        <f t="shared" si="223"/>
        <v>41818.587083333332</v>
      </c>
    </row>
    <row r="3555" spans="1:20" ht="105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2">
        <f t="shared" si="223"/>
        <v>42228</v>
      </c>
    </row>
    <row r="3556" spans="1:20" ht="90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2">
        <f t="shared" si="223"/>
        <v>42046.708333333328</v>
      </c>
    </row>
    <row r="3557" spans="1:20" ht="105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2">
        <f t="shared" si="223"/>
        <v>42691.483726851846</v>
      </c>
    </row>
    <row r="3558" spans="1:20" ht="105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2">
        <f t="shared" si="223"/>
        <v>41868.649583333332</v>
      </c>
    </row>
    <row r="3559" spans="1:20" ht="105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2">
        <f t="shared" si="223"/>
        <v>41764.276747685188</v>
      </c>
    </row>
    <row r="3560" spans="1:20" ht="90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2">
        <f t="shared" si="223"/>
        <v>42181.875</v>
      </c>
    </row>
    <row r="3561" spans="1:20" ht="105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2">
        <f t="shared" si="223"/>
        <v>42216.373611111107</v>
      </c>
    </row>
    <row r="3562" spans="1:20" ht="105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2">
        <f t="shared" si="223"/>
        <v>42151.114583333328</v>
      </c>
    </row>
    <row r="3563" spans="1:20" ht="165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2">
        <f t="shared" si="223"/>
        <v>42221.774999999994</v>
      </c>
    </row>
    <row r="3564" spans="1:20" ht="120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2">
        <f t="shared" si="223"/>
        <v>42442.916666666672</v>
      </c>
    </row>
    <row r="3565" spans="1:20" ht="90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2">
        <f t="shared" si="223"/>
        <v>42583.791666666672</v>
      </c>
    </row>
    <row r="3566" spans="1:20" ht="75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2">
        <f t="shared" si="223"/>
        <v>42282.666666666672</v>
      </c>
    </row>
    <row r="3567" spans="1:20" ht="105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2">
        <f t="shared" si="223"/>
        <v>42004.743148148147</v>
      </c>
    </row>
    <row r="3568" spans="1:20" ht="105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2">
        <f t="shared" si="223"/>
        <v>42027.507905092592</v>
      </c>
    </row>
    <row r="3569" spans="1:20" ht="105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2">
        <f t="shared" si="223"/>
        <v>42165.810694444444</v>
      </c>
    </row>
    <row r="3570" spans="1:20" ht="10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2">
        <f t="shared" si="223"/>
        <v>41899.740671296298</v>
      </c>
    </row>
    <row r="3571" spans="1:20" ht="90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2">
        <f t="shared" si="223"/>
        <v>42012.688611111109</v>
      </c>
    </row>
    <row r="3572" spans="1:20" ht="90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2">
        <f t="shared" si="223"/>
        <v>42004.291666666672</v>
      </c>
    </row>
    <row r="3573" spans="1:20" ht="90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2">
        <f t="shared" si="223"/>
        <v>41942.858946759261</v>
      </c>
    </row>
    <row r="3574" spans="1:20" ht="60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2">
        <f t="shared" si="223"/>
        <v>42176.570393518516</v>
      </c>
    </row>
    <row r="3575" spans="1:20" ht="75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2">
        <f t="shared" si="223"/>
        <v>41951.417199074072</v>
      </c>
    </row>
    <row r="3576" spans="1:20" ht="105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2">
        <f t="shared" si="223"/>
        <v>41956.984351851846</v>
      </c>
    </row>
    <row r="3577" spans="1:20" ht="105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2">
        <f t="shared" si="223"/>
        <v>42593.165972222225</v>
      </c>
    </row>
    <row r="3578" spans="1:20" ht="90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2">
        <f t="shared" si="223"/>
        <v>42709.590902777782</v>
      </c>
    </row>
    <row r="3579" spans="1:20" ht="90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2">
        <f t="shared" si="223"/>
        <v>42120.26944444445</v>
      </c>
    </row>
    <row r="3580" spans="1:20" ht="90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2">
        <f t="shared" si="223"/>
        <v>42490.733530092592</v>
      </c>
    </row>
    <row r="3581" spans="1:20" ht="105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2">
        <f t="shared" si="223"/>
        <v>42460.720555555556</v>
      </c>
    </row>
    <row r="3582" spans="1:20" ht="90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2">
        <f t="shared" si="223"/>
        <v>42064.207638888889</v>
      </c>
    </row>
    <row r="3583" spans="1:20" ht="105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2">
        <f t="shared" si="223"/>
        <v>41850.471180555556</v>
      </c>
    </row>
    <row r="3584" spans="1:20" ht="90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2">
        <f t="shared" si="223"/>
        <v>42465.095856481479</v>
      </c>
    </row>
    <row r="3585" spans="1:20" ht="105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2">
        <f t="shared" si="223"/>
        <v>42478.384317129632</v>
      </c>
    </row>
    <row r="3586" spans="1:20" ht="120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2">
        <f t="shared" si="223"/>
        <v>42198.316481481481</v>
      </c>
    </row>
    <row r="3587" spans="1:20" ht="90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224">(E3587/D3587)*100</f>
        <v>119.11764705882352</v>
      </c>
      <c r="P3587">
        <f t="shared" ref="P3587:P3650" si="225">IFERROR(E3587/L3587,0)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45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2">
        <f t="shared" si="227"/>
        <v>42636.697569444441</v>
      </c>
    </row>
    <row r="3589" spans="1:20" ht="90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2">
        <f t="shared" si="227"/>
        <v>42548.791666666672</v>
      </c>
    </row>
    <row r="3590" spans="1:20" ht="75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2">
        <f t="shared" si="227"/>
        <v>42123.958333333328</v>
      </c>
    </row>
    <row r="3591" spans="1:20" ht="90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2">
        <f t="shared" si="227"/>
        <v>42150.647534722222</v>
      </c>
    </row>
    <row r="3592" spans="1:20" ht="105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2">
        <f t="shared" si="227"/>
        <v>41932.333726851852</v>
      </c>
    </row>
    <row r="3593" spans="1:20" ht="105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2">
        <f t="shared" si="227"/>
        <v>42028.207638888889</v>
      </c>
    </row>
    <row r="3594" spans="1:20" ht="90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2">
        <f t="shared" si="227"/>
        <v>42046.207638888889</v>
      </c>
    </row>
    <row r="3595" spans="1:20" ht="90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2">
        <f t="shared" si="227"/>
        <v>42009.851388888885</v>
      </c>
    </row>
    <row r="3596" spans="1:20" ht="120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2">
        <f t="shared" si="227"/>
        <v>42617.066921296297</v>
      </c>
    </row>
    <row r="3597" spans="1:20" ht="60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2">
        <f t="shared" si="227"/>
        <v>42076.290972222225</v>
      </c>
    </row>
    <row r="3598" spans="1:20" ht="90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2">
        <f t="shared" si="227"/>
        <v>41877.715069444443</v>
      </c>
    </row>
    <row r="3599" spans="1:20" ht="60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2">
        <f t="shared" si="227"/>
        <v>42432.249305555553</v>
      </c>
    </row>
    <row r="3600" spans="1:20" ht="90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2">
        <f t="shared" si="227"/>
        <v>41885.207638888889</v>
      </c>
    </row>
    <row r="3601" spans="1:20" ht="90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2">
        <f t="shared" si="227"/>
        <v>42246</v>
      </c>
    </row>
    <row r="3602" spans="1:20" ht="45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2">
        <f t="shared" si="227"/>
        <v>42656.849120370374</v>
      </c>
    </row>
    <row r="3603" spans="1:20" ht="105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2">
        <f t="shared" si="227"/>
        <v>42020.99863425926</v>
      </c>
    </row>
    <row r="3604" spans="1:20" ht="120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2">
        <f t="shared" si="227"/>
        <v>42507.894432870366</v>
      </c>
    </row>
    <row r="3605" spans="1:20" ht="90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2">
        <f t="shared" si="227"/>
        <v>42313.906018518523</v>
      </c>
    </row>
    <row r="3606" spans="1:20" ht="105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2">
        <f t="shared" si="227"/>
        <v>42489.290972222225</v>
      </c>
    </row>
    <row r="3607" spans="1:20" ht="105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2">
        <f t="shared" si="227"/>
        <v>42413.793124999997</v>
      </c>
    </row>
    <row r="3608" spans="1:20" ht="105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2">
        <f t="shared" si="227"/>
        <v>42596.604826388888</v>
      </c>
    </row>
    <row r="3609" spans="1:20" ht="60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2">
        <f t="shared" si="227"/>
        <v>42353</v>
      </c>
    </row>
    <row r="3610" spans="1:20" ht="105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2">
        <f t="shared" si="227"/>
        <v>42538.583333333328</v>
      </c>
    </row>
    <row r="3611" spans="1:20" ht="105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2">
        <f t="shared" si="227"/>
        <v>42459.950057870374</v>
      </c>
    </row>
    <row r="3612" spans="1:20" ht="105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2">
        <f t="shared" si="227"/>
        <v>42233.432129629626</v>
      </c>
    </row>
    <row r="3613" spans="1:20" ht="105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2">
        <f t="shared" si="227"/>
        <v>42102.370381944449</v>
      </c>
    </row>
    <row r="3614" spans="1:20" ht="90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2">
        <f t="shared" si="227"/>
        <v>41799.726979166669</v>
      </c>
    </row>
    <row r="3615" spans="1:20" ht="75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2">
        <f t="shared" si="227"/>
        <v>41818.58997685185</v>
      </c>
    </row>
    <row r="3616" spans="1:20" ht="90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2">
        <f t="shared" si="227"/>
        <v>42174.041851851856</v>
      </c>
    </row>
    <row r="3617" spans="1:20" ht="90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2">
        <f t="shared" si="227"/>
        <v>42348.593703703707</v>
      </c>
    </row>
    <row r="3618" spans="1:20" ht="105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2">
        <f t="shared" si="227"/>
        <v>42082.908148148148</v>
      </c>
    </row>
    <row r="3619" spans="1:20" ht="105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2">
        <f t="shared" si="227"/>
        <v>42794</v>
      </c>
    </row>
    <row r="3620" spans="1:20" ht="105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2">
        <f t="shared" si="227"/>
        <v>42158.627893518518</v>
      </c>
    </row>
    <row r="3621" spans="1:20" ht="105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2">
        <f t="shared" si="227"/>
        <v>42693.916666666672</v>
      </c>
    </row>
    <row r="3622" spans="1:20" ht="105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2">
        <f t="shared" si="227"/>
        <v>42068.166666666672</v>
      </c>
    </row>
    <row r="3623" spans="1:20" ht="105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2">
        <f t="shared" si="227"/>
        <v>42643.875</v>
      </c>
    </row>
    <row r="3624" spans="1:20" ht="75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2">
        <f t="shared" si="227"/>
        <v>41910.140972222223</v>
      </c>
    </row>
    <row r="3625" spans="1:20" ht="75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2">
        <f t="shared" si="227"/>
        <v>41846.291666666664</v>
      </c>
    </row>
    <row r="3626" spans="1:20" ht="120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2">
        <f t="shared" si="227"/>
        <v>42605.774189814809</v>
      </c>
    </row>
    <row r="3627" spans="1:20" ht="105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2">
        <f t="shared" si="227"/>
        <v>42187.652511574073</v>
      </c>
    </row>
    <row r="3628" spans="1:20" ht="105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2">
        <f t="shared" si="227"/>
        <v>41867.667326388888</v>
      </c>
    </row>
    <row r="3629" spans="1:20" ht="120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2">
        <f t="shared" si="227"/>
        <v>42511.165972222225</v>
      </c>
    </row>
    <row r="3630" spans="1:20" ht="105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11">
        <f t="shared" si="226"/>
        <v>42291.833287037036</v>
      </c>
      <c r="T3630" s="12">
        <f t="shared" si="227"/>
        <v>42351.874953703707</v>
      </c>
    </row>
    <row r="3631" spans="1:20" ht="105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2">
        <f t="shared" si="227"/>
        <v>42495.708333333328</v>
      </c>
    </row>
    <row r="3632" spans="1:20" ht="90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2">
        <f t="shared" si="227"/>
        <v>41972.888773148152</v>
      </c>
    </row>
    <row r="3633" spans="1:20" ht="120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2">
        <f t="shared" si="227"/>
        <v>41905.165972222225</v>
      </c>
    </row>
    <row r="3634" spans="1:20" ht="9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2">
        <f t="shared" si="227"/>
        <v>41966.936909722222</v>
      </c>
    </row>
    <row r="3635" spans="1:20" ht="90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2">
        <f t="shared" si="227"/>
        <v>42693.041666666672</v>
      </c>
    </row>
    <row r="3636" spans="1:20" ht="120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2">
        <f t="shared" si="227"/>
        <v>42749.165972222225</v>
      </c>
    </row>
    <row r="3637" spans="1:20" ht="6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2">
        <f t="shared" si="227"/>
        <v>42480.88282407407</v>
      </c>
    </row>
    <row r="3638" spans="1:20" ht="7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11">
        <f t="shared" si="226"/>
        <v>42226.694780092599</v>
      </c>
      <c r="T3638" s="12">
        <f t="shared" si="227"/>
        <v>42261.694780092599</v>
      </c>
    </row>
    <row r="3639" spans="1:20" ht="12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2">
        <f t="shared" si="227"/>
        <v>42005.700636574074</v>
      </c>
    </row>
    <row r="3640" spans="1:20" ht="6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2">
        <f t="shared" si="227"/>
        <v>42113.631157407406</v>
      </c>
    </row>
    <row r="3641" spans="1:20" ht="105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2">
        <f t="shared" si="227"/>
        <v>42650.632638888885</v>
      </c>
    </row>
    <row r="3642" spans="1:20" ht="120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2">
        <f t="shared" si="227"/>
        <v>42134.781597222223</v>
      </c>
    </row>
    <row r="3643" spans="1:20" ht="105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11">
        <f t="shared" si="226"/>
        <v>41899.627071759263</v>
      </c>
      <c r="T3643" s="12">
        <f t="shared" si="227"/>
        <v>41917.208333333336</v>
      </c>
    </row>
    <row r="3644" spans="1:20" ht="105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2">
        <f t="shared" si="227"/>
        <v>42338.708333333328</v>
      </c>
    </row>
    <row r="3645" spans="1:20" ht="10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11">
        <f t="shared" si="226"/>
        <v>42285.143969907411</v>
      </c>
      <c r="T3645" s="12">
        <f t="shared" si="227"/>
        <v>42325.185636574075</v>
      </c>
    </row>
    <row r="3646" spans="1:20" ht="7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2">
        <f t="shared" si="227"/>
        <v>42437.207638888889</v>
      </c>
    </row>
    <row r="3647" spans="1:20" ht="105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2">
        <f t="shared" si="227"/>
        <v>42696.012013888889</v>
      </c>
    </row>
    <row r="3648" spans="1:20" ht="90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2">
        <f t="shared" si="227"/>
        <v>42171.979166666672</v>
      </c>
    </row>
    <row r="3649" spans="1:20" ht="90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2">
        <f t="shared" si="227"/>
        <v>42643.749155092592</v>
      </c>
    </row>
    <row r="3650" spans="1:20" ht="75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2">
        <f t="shared" si="227"/>
        <v>41917.292187500003</v>
      </c>
    </row>
    <row r="3651" spans="1:20" ht="90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228">(E3651/D3651)*100</f>
        <v>104</v>
      </c>
      <c r="P3651">
        <f t="shared" ref="P3651:P3714" si="229">IFERROR(E3651/L3651,0)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105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2">
        <f t="shared" si="231"/>
        <v>42402.478981481487</v>
      </c>
    </row>
    <row r="3653" spans="1:20" ht="90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2">
        <f t="shared" si="231"/>
        <v>41861.665972222225</v>
      </c>
    </row>
    <row r="3654" spans="1:20" ht="105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2">
        <f t="shared" si="231"/>
        <v>42607.165972222225</v>
      </c>
    </row>
    <row r="3655" spans="1:20" ht="105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2">
        <f t="shared" si="231"/>
        <v>42221.363506944443</v>
      </c>
    </row>
    <row r="3656" spans="1:20" ht="105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2">
        <f t="shared" si="231"/>
        <v>42463.708333333328</v>
      </c>
    </row>
    <row r="3657" spans="1:20" ht="120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2">
        <f t="shared" si="231"/>
        <v>42203.290972222225</v>
      </c>
    </row>
    <row r="3658" spans="1:20" ht="105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2">
        <f t="shared" si="231"/>
        <v>42767.957638888889</v>
      </c>
    </row>
    <row r="3659" spans="1:20" ht="105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2">
        <f t="shared" si="231"/>
        <v>42522.904166666667</v>
      </c>
    </row>
    <row r="3660" spans="1:20" ht="60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2">
        <f t="shared" si="231"/>
        <v>41822.165972222225</v>
      </c>
    </row>
    <row r="3661" spans="1:20" ht="90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2">
        <f t="shared" si="231"/>
        <v>42082.610416666663</v>
      </c>
    </row>
    <row r="3662" spans="1:20" ht="105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2">
        <f t="shared" si="231"/>
        <v>41996.881076388891</v>
      </c>
    </row>
    <row r="3663" spans="1:20" ht="90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2">
        <f t="shared" si="231"/>
        <v>42470.166666666672</v>
      </c>
    </row>
    <row r="3664" spans="1:20" ht="105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2">
        <f t="shared" si="231"/>
        <v>42094.178402777776</v>
      </c>
    </row>
    <row r="3665" spans="1:20" ht="105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2">
        <f t="shared" si="231"/>
        <v>42725.493402777778</v>
      </c>
    </row>
    <row r="3666" spans="1:20" ht="105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2">
        <f t="shared" si="231"/>
        <v>42537.248715277776</v>
      </c>
    </row>
    <row r="3667" spans="1:20" ht="105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2">
        <f t="shared" si="231"/>
        <v>42305.829166666663</v>
      </c>
    </row>
    <row r="3668" spans="1:20" ht="45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2">
        <f t="shared" si="231"/>
        <v>41844.291666666664</v>
      </c>
    </row>
    <row r="3669" spans="1:20" ht="90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2">
        <f t="shared" si="231"/>
        <v>42203.970127314817</v>
      </c>
    </row>
    <row r="3670" spans="1:20" ht="105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2">
        <f t="shared" si="231"/>
        <v>42208.772916666669</v>
      </c>
    </row>
    <row r="3671" spans="1:20" ht="105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2">
        <f t="shared" si="231"/>
        <v>42166.675196759257</v>
      </c>
    </row>
    <row r="3672" spans="1:20" ht="90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2">
        <f t="shared" si="231"/>
        <v>42155.958333333328</v>
      </c>
    </row>
    <row r="3673" spans="1:20" ht="105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2">
        <f t="shared" si="231"/>
        <v>41841.165972222225</v>
      </c>
    </row>
    <row r="3674" spans="1:20" ht="105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2">
        <f t="shared" si="231"/>
        <v>41908.946574074071</v>
      </c>
    </row>
    <row r="3675" spans="1:20" ht="90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2">
        <f t="shared" si="231"/>
        <v>41948.536111111112</v>
      </c>
    </row>
    <row r="3676" spans="1:20" ht="105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2">
        <f t="shared" si="231"/>
        <v>42616.873020833329</v>
      </c>
    </row>
    <row r="3677" spans="1:20" ht="120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2">
        <f t="shared" si="231"/>
        <v>42505.958333333328</v>
      </c>
    </row>
    <row r="3678" spans="1:20" ht="105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2">
        <f t="shared" si="231"/>
        <v>41894.815787037034</v>
      </c>
    </row>
    <row r="3679" spans="1:20" ht="75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2">
        <f t="shared" si="231"/>
        <v>41823.165972222225</v>
      </c>
    </row>
    <row r="3680" spans="1:20" ht="75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2">
        <f t="shared" si="231"/>
        <v>42155.531226851846</v>
      </c>
    </row>
    <row r="3681" spans="1:20" ht="105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2">
        <f t="shared" si="231"/>
        <v>41821.207638888889</v>
      </c>
    </row>
    <row r="3682" spans="1:20" ht="90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2">
        <f t="shared" si="231"/>
        <v>42648.454097222217</v>
      </c>
    </row>
    <row r="3683" spans="1:20" ht="105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2">
        <f t="shared" si="231"/>
        <v>42384.651504629626</v>
      </c>
    </row>
    <row r="3684" spans="1:20" ht="105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2">
        <f t="shared" si="231"/>
        <v>41806.290972222225</v>
      </c>
    </row>
    <row r="3685" spans="1:20" ht="75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2">
        <f t="shared" si="231"/>
        <v>42663.116851851853</v>
      </c>
    </row>
    <row r="3686" spans="1:20" ht="105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2">
        <f t="shared" si="231"/>
        <v>42249.180393518516</v>
      </c>
    </row>
    <row r="3687" spans="1:20" ht="90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2">
        <f t="shared" si="231"/>
        <v>41778.875</v>
      </c>
    </row>
    <row r="3688" spans="1:20" ht="90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2">
        <f t="shared" si="231"/>
        <v>42245.165972222225</v>
      </c>
    </row>
    <row r="3689" spans="1:20" ht="105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2">
        <f t="shared" si="231"/>
        <v>41817.218229166669</v>
      </c>
    </row>
    <row r="3690" spans="1:20" ht="105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2">
        <f t="shared" si="231"/>
        <v>41859.787083333329</v>
      </c>
    </row>
    <row r="3691" spans="1:20" ht="90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2">
        <f t="shared" si="231"/>
        <v>42176.934027777781</v>
      </c>
    </row>
    <row r="3692" spans="1:20" ht="105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2">
        <f t="shared" si="231"/>
        <v>41970.639849537038</v>
      </c>
    </row>
    <row r="3693" spans="1:20" ht="60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2">
        <f t="shared" si="231"/>
        <v>42065.207638888889</v>
      </c>
    </row>
    <row r="3694" spans="1:20" ht="60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2">
        <f t="shared" si="231"/>
        <v>41901</v>
      </c>
    </row>
    <row r="3695" spans="1:20" ht="105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2">
        <f t="shared" si="231"/>
        <v>42338.9375</v>
      </c>
    </row>
    <row r="3696" spans="1:20" ht="90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2">
        <f t="shared" si="231"/>
        <v>42527.083333333328</v>
      </c>
    </row>
    <row r="3697" spans="1:20" ht="105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2">
        <f t="shared" si="231"/>
        <v>42015.870486111111</v>
      </c>
    </row>
    <row r="3698" spans="1:20" ht="90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2">
        <f t="shared" si="231"/>
        <v>42048.617083333331</v>
      </c>
    </row>
    <row r="3699" spans="1:20" ht="90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2">
        <f t="shared" si="231"/>
        <v>42500.465833333335</v>
      </c>
    </row>
    <row r="3700" spans="1:20" ht="90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2">
        <f t="shared" si="231"/>
        <v>42431.806562500002</v>
      </c>
    </row>
    <row r="3701" spans="1:20" ht="105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2">
        <f t="shared" si="231"/>
        <v>41927.602037037039</v>
      </c>
    </row>
    <row r="3702" spans="1:20" ht="45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2">
        <f t="shared" si="231"/>
        <v>41912.666666666664</v>
      </c>
    </row>
    <row r="3703" spans="1:20" ht="105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2">
        <f t="shared" si="231"/>
        <v>42159.541585648149</v>
      </c>
    </row>
    <row r="3704" spans="1:20" ht="105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2">
        <f t="shared" si="231"/>
        <v>42561.957638888889</v>
      </c>
    </row>
    <row r="3705" spans="1:20" ht="105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2">
        <f t="shared" si="231"/>
        <v>42595.290972222225</v>
      </c>
    </row>
    <row r="3706" spans="1:20" ht="105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2">
        <f t="shared" si="231"/>
        <v>42521.689745370371</v>
      </c>
    </row>
    <row r="3707" spans="1:20" ht="90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2">
        <f t="shared" si="231"/>
        <v>41813.75</v>
      </c>
    </row>
    <row r="3708" spans="1:20" ht="90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2">
        <f t="shared" si="231"/>
        <v>41894.913761574076</v>
      </c>
    </row>
    <row r="3709" spans="1:20" ht="75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2">
        <f t="shared" si="231"/>
        <v>42573.226388888885</v>
      </c>
    </row>
    <row r="3710" spans="1:20" ht="105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2">
        <f t="shared" si="231"/>
        <v>41824.142199074071</v>
      </c>
    </row>
    <row r="3711" spans="1:20" ht="90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2">
        <f t="shared" si="231"/>
        <v>41815.707708333335</v>
      </c>
    </row>
    <row r="3712" spans="1:20" ht="60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2">
        <f t="shared" si="231"/>
        <v>42097.576249999998</v>
      </c>
    </row>
    <row r="3713" spans="1:20" ht="60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2">
        <f t="shared" si="231"/>
        <v>41805.666666666664</v>
      </c>
    </row>
    <row r="3714" spans="1:20" ht="105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2">
        <f t="shared" si="231"/>
        <v>42155.290972222225</v>
      </c>
    </row>
    <row r="3715" spans="1:20" ht="105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232">(E3715/D3715)*100</f>
        <v>101.49999999999999</v>
      </c>
      <c r="P3715">
        <f t="shared" ref="P3715:P3778" si="233">IFERROR(E3715/L3715,0)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105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2">
        <f t="shared" si="235"/>
        <v>42150.165972222225</v>
      </c>
    </row>
    <row r="3717" spans="1:20" ht="105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2">
        <f t="shared" si="235"/>
        <v>42094.536111111112</v>
      </c>
    </row>
    <row r="3718" spans="1:20" ht="90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2">
        <f t="shared" si="235"/>
        <v>42390.887835648144</v>
      </c>
    </row>
    <row r="3719" spans="1:20" ht="90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2">
        <f t="shared" si="235"/>
        <v>42133.866307870368</v>
      </c>
    </row>
    <row r="3720" spans="1:20" ht="90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2">
        <f t="shared" si="235"/>
        <v>42062.716145833328</v>
      </c>
    </row>
    <row r="3721" spans="1:20" ht="6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2">
        <f t="shared" si="235"/>
        <v>42177.729930555557</v>
      </c>
    </row>
    <row r="3722" spans="1:20" ht="45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2">
        <f t="shared" si="235"/>
        <v>42187.993125000001</v>
      </c>
    </row>
    <row r="3723" spans="1:20" ht="105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2">
        <f t="shared" si="235"/>
        <v>41948.977824074071</v>
      </c>
    </row>
    <row r="3724" spans="1:20" ht="12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2">
        <f t="shared" si="235"/>
        <v>42411.957638888889</v>
      </c>
    </row>
    <row r="3725" spans="1:20" ht="45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2">
        <f t="shared" si="235"/>
        <v>41973.794699074075</v>
      </c>
    </row>
    <row r="3726" spans="1:20" ht="120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2">
        <f t="shared" si="235"/>
        <v>42494.958333333328</v>
      </c>
    </row>
    <row r="3727" spans="1:20" ht="105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2">
        <f t="shared" si="235"/>
        <v>42418.895833333328</v>
      </c>
    </row>
    <row r="3728" spans="1:20" ht="90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2">
        <f t="shared" si="235"/>
        <v>42489.875</v>
      </c>
    </row>
    <row r="3729" spans="1:20" ht="75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2">
        <f t="shared" si="235"/>
        <v>42663.204861111109</v>
      </c>
    </row>
    <row r="3730" spans="1:20" ht="90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2">
        <f t="shared" si="235"/>
        <v>42235.171018518522</v>
      </c>
    </row>
    <row r="3731" spans="1:20" ht="105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2">
        <f t="shared" si="235"/>
        <v>42086.16333333333</v>
      </c>
    </row>
    <row r="3732" spans="1:20" ht="90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2">
        <f t="shared" si="235"/>
        <v>42233.677766203706</v>
      </c>
    </row>
    <row r="3733" spans="1:20" ht="90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2">
        <f t="shared" si="235"/>
        <v>42014.140972222223</v>
      </c>
    </row>
    <row r="3734" spans="1:20" ht="7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2">
        <f t="shared" si="235"/>
        <v>42028.5</v>
      </c>
    </row>
    <row r="3735" spans="1:20" ht="7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11">
        <f t="shared" si="234"/>
        <v>42103.024398148147</v>
      </c>
      <c r="T3735" s="12">
        <f t="shared" si="235"/>
        <v>42112.9375</v>
      </c>
    </row>
    <row r="3736" spans="1:20" ht="105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2">
        <f t="shared" si="235"/>
        <v>42149.901574074072</v>
      </c>
    </row>
    <row r="3737" spans="1:20" ht="6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2">
        <f t="shared" si="235"/>
        <v>42152.693159722221</v>
      </c>
    </row>
    <row r="3738" spans="1:20" ht="90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2">
        <f t="shared" si="235"/>
        <v>42086.75</v>
      </c>
    </row>
    <row r="3739" spans="1:20" ht="75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2">
        <f t="shared" si="235"/>
        <v>42320.290972222225</v>
      </c>
    </row>
    <row r="3740" spans="1:20" ht="75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2">
        <f t="shared" si="235"/>
        <v>41835.916666666664</v>
      </c>
    </row>
    <row r="3741" spans="1:20" ht="120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2">
        <f t="shared" si="235"/>
        <v>42568.449861111112</v>
      </c>
    </row>
    <row r="3742" spans="1:20" ht="105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2">
        <f t="shared" si="235"/>
        <v>41863.079143518517</v>
      </c>
    </row>
    <row r="3743" spans="1:20" ht="90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11">
        <f t="shared" si="234"/>
        <v>42325.920717592591</v>
      </c>
      <c r="T3743" s="12">
        <f t="shared" si="235"/>
        <v>42355.920717592591</v>
      </c>
    </row>
    <row r="3744" spans="1:20" ht="90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2">
        <f t="shared" si="235"/>
        <v>41888.214629629627</v>
      </c>
    </row>
    <row r="3745" spans="1:20" ht="75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11">
        <f t="shared" si="234"/>
        <v>41793.710231481484</v>
      </c>
      <c r="T3745" s="12">
        <f t="shared" si="235"/>
        <v>41823.710231481484</v>
      </c>
    </row>
    <row r="3746" spans="1:20" ht="105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11">
        <f t="shared" si="234"/>
        <v>41793.814259259263</v>
      </c>
      <c r="T3746" s="12">
        <f t="shared" si="235"/>
        <v>41825.165972222225</v>
      </c>
    </row>
    <row r="3747" spans="1:20" ht="7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2">
        <f t="shared" si="235"/>
        <v>41861.697939814818</v>
      </c>
    </row>
    <row r="3748" spans="1:20" ht="6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2">
        <f t="shared" si="235"/>
        <v>42651.389340277776</v>
      </c>
    </row>
    <row r="3749" spans="1:20" ht="6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2">
        <f t="shared" si="235"/>
        <v>42190.957638888889</v>
      </c>
    </row>
    <row r="3750" spans="1:20" ht="90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2">
        <f t="shared" si="235"/>
        <v>42416.249305555553</v>
      </c>
    </row>
    <row r="3751" spans="1:20" ht="90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2">
        <f t="shared" si="235"/>
        <v>42489.165972222225</v>
      </c>
    </row>
    <row r="3752" spans="1:20" ht="135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2">
        <f t="shared" si="235"/>
        <v>42045.332638888889</v>
      </c>
    </row>
    <row r="3753" spans="1:20" ht="90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2">
        <f t="shared" si="235"/>
        <v>42462.993900462956</v>
      </c>
    </row>
    <row r="3754" spans="1:20" ht="105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2">
        <f t="shared" si="235"/>
        <v>42659.875</v>
      </c>
    </row>
    <row r="3755" spans="1:20" ht="105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2">
        <f t="shared" si="235"/>
        <v>42158</v>
      </c>
    </row>
    <row r="3756" spans="1:20" ht="90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2">
        <f t="shared" si="235"/>
        <v>41846.207638888889</v>
      </c>
    </row>
    <row r="3757" spans="1:20" ht="90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2">
        <f t="shared" si="235"/>
        <v>42475.866979166662</v>
      </c>
    </row>
    <row r="3758" spans="1:20" ht="90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2">
        <f t="shared" si="235"/>
        <v>41801.814791666664</v>
      </c>
    </row>
    <row r="3759" spans="1:20" ht="90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2">
        <f t="shared" si="235"/>
        <v>41974.850868055553</v>
      </c>
    </row>
    <row r="3760" spans="1:20" ht="45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2">
        <f t="shared" si="235"/>
        <v>41778.208333333336</v>
      </c>
    </row>
    <row r="3761" spans="1:20" ht="45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2">
        <f t="shared" si="235"/>
        <v>42242.108252314814</v>
      </c>
    </row>
    <row r="3762" spans="1:20" ht="90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2">
        <f t="shared" si="235"/>
        <v>41764.525300925925</v>
      </c>
    </row>
    <row r="3763" spans="1:20" ht="105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2">
        <f t="shared" si="235"/>
        <v>42226.958333333328</v>
      </c>
    </row>
    <row r="3764" spans="1:20" ht="90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2">
        <f t="shared" si="235"/>
        <v>42218.813530092593</v>
      </c>
    </row>
    <row r="3765" spans="1:20" ht="60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2">
        <f t="shared" si="235"/>
        <v>42095.708634259259</v>
      </c>
    </row>
    <row r="3766" spans="1:20" ht="90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2">
        <f t="shared" si="235"/>
        <v>42519.024999999994</v>
      </c>
    </row>
    <row r="3767" spans="1:20" ht="105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2">
        <f t="shared" si="235"/>
        <v>41850.776412037041</v>
      </c>
    </row>
    <row r="3768" spans="1:20" ht="75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2">
        <f t="shared" si="235"/>
        <v>41823.167187500003</v>
      </c>
    </row>
    <row r="3769" spans="1:20" ht="105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2">
        <f t="shared" si="235"/>
        <v>42064.207638888889</v>
      </c>
    </row>
    <row r="3770" spans="1:20" ht="90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2">
        <f t="shared" si="235"/>
        <v>41802.727893518517</v>
      </c>
    </row>
    <row r="3771" spans="1:20" ht="90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2">
        <f t="shared" si="235"/>
        <v>42475.598136574074</v>
      </c>
    </row>
    <row r="3772" spans="1:20" ht="90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2">
        <f t="shared" si="235"/>
        <v>42168.930671296301</v>
      </c>
    </row>
    <row r="3773" spans="1:20" ht="60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2">
        <f t="shared" si="235"/>
        <v>42508</v>
      </c>
    </row>
    <row r="3774" spans="1:20" ht="90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2">
        <f t="shared" si="235"/>
        <v>42703.25</v>
      </c>
    </row>
    <row r="3775" spans="1:20" ht="60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2">
        <f t="shared" si="235"/>
        <v>42689.088888888888</v>
      </c>
    </row>
    <row r="3776" spans="1:20" ht="105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2">
        <f t="shared" si="235"/>
        <v>42103.792303240742</v>
      </c>
    </row>
    <row r="3777" spans="1:20" ht="105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2">
        <f t="shared" si="235"/>
        <v>42103.166666666672</v>
      </c>
    </row>
    <row r="3778" spans="1:20" ht="105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2">
        <f t="shared" si="235"/>
        <v>41852.041666666664</v>
      </c>
    </row>
    <row r="3779" spans="1:20" ht="90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236">(E3779/D3779)*100</f>
        <v>143.19999999999999</v>
      </c>
      <c r="P3779">
        <f t="shared" ref="P3779:P3842" si="237">IFERROR(E3779/L3779,0)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60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2">
        <f t="shared" si="239"/>
        <v>42049.819212962961</v>
      </c>
    </row>
    <row r="3781" spans="1:20" ht="45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2">
        <f t="shared" si="239"/>
        <v>42455.693750000006</v>
      </c>
    </row>
    <row r="3782" spans="1:20" ht="90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2">
        <f t="shared" si="239"/>
        <v>42198.837499999994</v>
      </c>
    </row>
    <row r="3783" spans="1:20" ht="120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2">
        <f t="shared" si="239"/>
        <v>41890.882928240739</v>
      </c>
    </row>
    <row r="3784" spans="1:20" ht="90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2">
        <f t="shared" si="239"/>
        <v>42575.958333333328</v>
      </c>
    </row>
    <row r="3785" spans="1:20" ht="90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2">
        <f t="shared" si="239"/>
        <v>42444.666666666672</v>
      </c>
    </row>
    <row r="3786" spans="1:20" ht="105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2">
        <f t="shared" si="239"/>
        <v>42561.980694444443</v>
      </c>
    </row>
    <row r="3787" spans="1:20" ht="90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2">
        <f t="shared" si="239"/>
        <v>42584.418749999997</v>
      </c>
    </row>
    <row r="3788" spans="1:20" ht="90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2">
        <f t="shared" si="239"/>
        <v>42517.037905092591</v>
      </c>
    </row>
    <row r="3789" spans="1:20" ht="105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2">
        <f t="shared" si="239"/>
        <v>42196.165972222225</v>
      </c>
    </row>
    <row r="3790" spans="1:20" ht="120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2">
        <f t="shared" si="239"/>
        <v>42361.679166666669</v>
      </c>
    </row>
    <row r="3791" spans="1:20" ht="90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2">
        <f t="shared" si="239"/>
        <v>42170.798819444448</v>
      </c>
    </row>
    <row r="3792" spans="1:20" ht="105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11">
        <f t="shared" si="238"/>
        <v>42666.666932870372</v>
      </c>
      <c r="T3792" s="12">
        <f t="shared" si="239"/>
        <v>42696.708599537036</v>
      </c>
    </row>
    <row r="3793" spans="1:20" ht="6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11">
        <f t="shared" si="238"/>
        <v>41766.692037037035</v>
      </c>
      <c r="T3793" s="12">
        <f t="shared" si="239"/>
        <v>41826.692037037035</v>
      </c>
    </row>
    <row r="3794" spans="1:20" ht="6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2">
        <f t="shared" si="239"/>
        <v>42200.447013888886</v>
      </c>
    </row>
    <row r="3795" spans="1:20" ht="90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2">
        <f t="shared" si="239"/>
        <v>41989.938993055555</v>
      </c>
    </row>
    <row r="3796" spans="1:20" ht="105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2">
        <f t="shared" si="239"/>
        <v>42162.58048611111</v>
      </c>
    </row>
    <row r="3797" spans="1:20" ht="90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2">
        <f t="shared" si="239"/>
        <v>42244.9375</v>
      </c>
    </row>
    <row r="3798" spans="1:20" ht="9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2">
        <f t="shared" si="239"/>
        <v>42749.029583333337</v>
      </c>
    </row>
    <row r="3799" spans="1:20" ht="105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2">
        <f t="shared" si="239"/>
        <v>42114.881539351853</v>
      </c>
    </row>
    <row r="3800" spans="1:20" ht="105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2">
        <f t="shared" si="239"/>
        <v>41861.722777777781</v>
      </c>
    </row>
    <row r="3801" spans="1:20" ht="75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2">
        <f t="shared" si="239"/>
        <v>42440.93105324074</v>
      </c>
    </row>
    <row r="3802" spans="1:20" ht="105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2">
        <f t="shared" si="239"/>
        <v>42015.207638888889</v>
      </c>
    </row>
    <row r="3803" spans="1:20" ht="10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2">
        <f t="shared" si="239"/>
        <v>42006.676111111112</v>
      </c>
    </row>
    <row r="3804" spans="1:20" ht="90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11">
        <f t="shared" si="238"/>
        <v>42269.126226851848</v>
      </c>
      <c r="T3804" s="12">
        <f t="shared" si="239"/>
        <v>42299.126226851848</v>
      </c>
    </row>
    <row r="3805" spans="1:20" ht="6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2">
        <f t="shared" si="239"/>
        <v>42433.971851851849</v>
      </c>
    </row>
    <row r="3806" spans="1:20" ht="105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11">
        <f t="shared" si="238"/>
        <v>42527.00953703704</v>
      </c>
      <c r="T3806" s="12">
        <f t="shared" si="239"/>
        <v>42582.291666666672</v>
      </c>
    </row>
    <row r="3807" spans="1:20" ht="90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2">
        <f t="shared" si="239"/>
        <v>41909.887037037035</v>
      </c>
    </row>
    <row r="3808" spans="1:20" ht="105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2">
        <f t="shared" si="239"/>
        <v>41819.259039351848</v>
      </c>
    </row>
    <row r="3809" spans="1:20" ht="105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2">
        <f t="shared" si="239"/>
        <v>42097.909016203703</v>
      </c>
    </row>
    <row r="3810" spans="1:20" ht="90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2">
        <f t="shared" si="239"/>
        <v>42119.412256944444</v>
      </c>
    </row>
    <row r="3811" spans="1:20" ht="120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2">
        <f t="shared" si="239"/>
        <v>41850.958333333336</v>
      </c>
    </row>
    <row r="3812" spans="1:20" ht="90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2">
        <f t="shared" si="239"/>
        <v>42084.807384259257</v>
      </c>
    </row>
    <row r="3813" spans="1:20" ht="90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2">
        <f t="shared" si="239"/>
        <v>42521.458333333328</v>
      </c>
    </row>
    <row r="3814" spans="1:20" ht="105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2">
        <f t="shared" si="239"/>
        <v>42156.165972222225</v>
      </c>
    </row>
    <row r="3815" spans="1:20" ht="105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2">
        <f t="shared" si="239"/>
        <v>42535.904861111107</v>
      </c>
    </row>
    <row r="3816" spans="1:20" ht="105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2">
        <f t="shared" si="239"/>
        <v>42095.165972222225</v>
      </c>
    </row>
    <row r="3817" spans="1:20" ht="60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2">
        <f t="shared" si="239"/>
        <v>42236.958333333328</v>
      </c>
    </row>
    <row r="3818" spans="1:20" ht="105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2">
        <f t="shared" si="239"/>
        <v>41837.690081018518</v>
      </c>
    </row>
    <row r="3819" spans="1:20" ht="105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2">
        <f t="shared" si="239"/>
        <v>42301.165972222225</v>
      </c>
    </row>
    <row r="3820" spans="1:20" ht="90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2">
        <f t="shared" si="239"/>
        <v>42075.800717592589</v>
      </c>
    </row>
    <row r="3821" spans="1:20" ht="75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2">
        <f t="shared" si="239"/>
        <v>42202.876388888893</v>
      </c>
    </row>
    <row r="3822" spans="1:20" ht="90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2">
        <f t="shared" si="239"/>
        <v>42190.651817129634</v>
      </c>
    </row>
    <row r="3823" spans="1:20" ht="105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2">
        <f t="shared" si="239"/>
        <v>42373.180636574078</v>
      </c>
    </row>
    <row r="3824" spans="1:20" ht="120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2">
        <f t="shared" si="239"/>
        <v>42388.957638888889</v>
      </c>
    </row>
    <row r="3825" spans="1:20" ht="105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2">
        <f t="shared" si="239"/>
        <v>42205.165972222225</v>
      </c>
    </row>
    <row r="3826" spans="1:20" ht="105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2">
        <f t="shared" si="239"/>
        <v>42583.570138888885</v>
      </c>
    </row>
    <row r="3827" spans="1:20" ht="90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2">
        <f t="shared" si="239"/>
        <v>42172.069606481484</v>
      </c>
    </row>
    <row r="3828" spans="1:20" ht="75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2">
        <f t="shared" si="239"/>
        <v>42131.423541666663</v>
      </c>
    </row>
    <row r="3829" spans="1:20" ht="120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2">
        <f t="shared" si="239"/>
        <v>42090</v>
      </c>
    </row>
    <row r="3830" spans="1:20" ht="90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2">
        <f t="shared" si="239"/>
        <v>42004.569293981483</v>
      </c>
    </row>
    <row r="3831" spans="1:20" ht="105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2">
        <f t="shared" si="239"/>
        <v>42613.865405092598</v>
      </c>
    </row>
    <row r="3832" spans="1:20" ht="90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2">
        <f t="shared" si="239"/>
        <v>42517.740868055553</v>
      </c>
    </row>
    <row r="3833" spans="1:20" ht="105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2">
        <f t="shared" si="239"/>
        <v>41948.890567129631</v>
      </c>
    </row>
    <row r="3834" spans="1:20" ht="105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2">
        <f t="shared" si="239"/>
        <v>42420.114988425921</v>
      </c>
    </row>
    <row r="3835" spans="1:20" ht="105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2">
        <f t="shared" si="239"/>
        <v>41974.797916666663</v>
      </c>
    </row>
    <row r="3836" spans="1:20" ht="105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2">
        <f t="shared" si="239"/>
        <v>42173.445219907408</v>
      </c>
    </row>
    <row r="3837" spans="1:20" ht="105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2">
        <f t="shared" si="239"/>
        <v>42481.94222222222</v>
      </c>
    </row>
    <row r="3838" spans="1:20" ht="75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2">
        <f t="shared" si="239"/>
        <v>42585.172916666663</v>
      </c>
    </row>
    <row r="3839" spans="1:20" ht="60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2">
        <f t="shared" si="239"/>
        <v>42188.765717592592</v>
      </c>
    </row>
    <row r="3840" spans="1:20" ht="120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2">
        <f t="shared" si="239"/>
        <v>42146.710752314815</v>
      </c>
    </row>
    <row r="3841" spans="1:20" ht="105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2">
        <f t="shared" si="239"/>
        <v>42215.142638888887</v>
      </c>
    </row>
    <row r="3842" spans="1:20" ht="105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2">
        <f t="shared" si="239"/>
        <v>42457.660057870366</v>
      </c>
    </row>
    <row r="3843" spans="1:20" ht="120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240">(E3843/D3843)*100</f>
        <v>8.7200000000000006</v>
      </c>
      <c r="P3843">
        <f t="shared" ref="P3843:P3906" si="241">IFERROR(E3843/L3843,0)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105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2">
        <f t="shared" si="243"/>
        <v>41770.493657407409</v>
      </c>
    </row>
    <row r="3845" spans="1:20" ht="105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2">
        <f t="shared" si="243"/>
        <v>41791.072500000002</v>
      </c>
    </row>
    <row r="3846" spans="1:20" ht="105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2">
        <f t="shared" si="243"/>
        <v>41793.290972222225</v>
      </c>
    </row>
    <row r="3847" spans="1:20" ht="105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2">
        <f t="shared" si="243"/>
        <v>42278.627013888887</v>
      </c>
    </row>
    <row r="3848" spans="1:20" ht="90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2">
        <f t="shared" si="243"/>
        <v>41916.290972222225</v>
      </c>
    </row>
    <row r="3849" spans="1:20" ht="90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2">
        <f t="shared" si="243"/>
        <v>42204.224432870367</v>
      </c>
    </row>
    <row r="3850" spans="1:20" ht="105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2">
        <f t="shared" si="243"/>
        <v>42295.817002314812</v>
      </c>
    </row>
    <row r="3851" spans="1:20" ht="120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2">
        <f t="shared" si="243"/>
        <v>42166.767175925925</v>
      </c>
    </row>
    <row r="3852" spans="1:20" ht="6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2">
        <f t="shared" si="243"/>
        <v>42005.124340277776</v>
      </c>
    </row>
    <row r="3853" spans="1:20" ht="90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2">
        <f t="shared" si="243"/>
        <v>42202.439571759256</v>
      </c>
    </row>
    <row r="3854" spans="1:20" ht="90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2">
        <f t="shared" si="243"/>
        <v>42090.149027777778</v>
      </c>
    </row>
    <row r="3855" spans="1:20" ht="75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2">
        <f t="shared" si="243"/>
        <v>41883.84002314815</v>
      </c>
    </row>
    <row r="3856" spans="1:20" ht="6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2">
        <f t="shared" si="243"/>
        <v>42133.884930555556</v>
      </c>
    </row>
    <row r="3857" spans="1:20" ht="120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2">
        <f t="shared" si="243"/>
        <v>42089.929062499999</v>
      </c>
    </row>
    <row r="3858" spans="1:20" ht="105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2">
        <f t="shared" si="243"/>
        <v>42071.701423611114</v>
      </c>
    </row>
    <row r="3859" spans="1:20" ht="120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2">
        <f t="shared" si="243"/>
        <v>41852.716666666667</v>
      </c>
    </row>
    <row r="3860" spans="1:20" ht="12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2">
        <f t="shared" si="243"/>
        <v>42146.875</v>
      </c>
    </row>
    <row r="3861" spans="1:20" ht="10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2">
        <f t="shared" si="243"/>
        <v>41815.875</v>
      </c>
    </row>
    <row r="3862" spans="1:20" ht="105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2">
        <f t="shared" si="243"/>
        <v>41863.660995370366</v>
      </c>
    </row>
    <row r="3863" spans="1:20" ht="30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2">
        <f t="shared" si="243"/>
        <v>41955.907638888893</v>
      </c>
    </row>
    <row r="3864" spans="1:20" ht="6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2">
        <f t="shared" si="243"/>
        <v>42625.707638888889</v>
      </c>
    </row>
    <row r="3865" spans="1:20" ht="105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11">
        <f t="shared" si="242"/>
        <v>42253.633159722223</v>
      </c>
      <c r="T3865" s="12">
        <f t="shared" si="243"/>
        <v>42313.674826388888</v>
      </c>
    </row>
    <row r="3866" spans="1:20" ht="105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2">
        <f t="shared" si="243"/>
        <v>42325.933495370366</v>
      </c>
    </row>
    <row r="3867" spans="1:20" ht="90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2">
        <f t="shared" si="243"/>
        <v>41881.229166666664</v>
      </c>
    </row>
    <row r="3868" spans="1:20" ht="6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2">
        <f t="shared" si="243"/>
        <v>42452.145138888889</v>
      </c>
    </row>
    <row r="3869" spans="1:20" ht="90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2">
        <f t="shared" si="243"/>
        <v>42539.814108796301</v>
      </c>
    </row>
    <row r="3870" spans="1:20" ht="45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2">
        <f t="shared" si="243"/>
        <v>41890.659780092588</v>
      </c>
    </row>
    <row r="3871" spans="1:20" ht="6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2">
        <f t="shared" si="243"/>
        <v>42077.132638888885</v>
      </c>
    </row>
    <row r="3872" spans="1:20" ht="120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2">
        <f t="shared" si="243"/>
        <v>41823.17219907407</v>
      </c>
    </row>
    <row r="3873" spans="1:20" ht="75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2">
        <f t="shared" si="243"/>
        <v>42823.739004629635</v>
      </c>
    </row>
    <row r="3874" spans="1:20" ht="105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11">
        <f t="shared" si="242"/>
        <v>42180.145787037036</v>
      </c>
      <c r="T3874" s="12">
        <f t="shared" si="243"/>
        <v>42230.145787037036</v>
      </c>
    </row>
    <row r="3875" spans="1:20" ht="105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11">
        <f t="shared" si="242"/>
        <v>42255.696006944447</v>
      </c>
      <c r="T3875" s="12">
        <f t="shared" si="243"/>
        <v>42285.696006944447</v>
      </c>
    </row>
    <row r="3876" spans="1:20" ht="105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11">
        <f t="shared" si="242"/>
        <v>42007.016458333332</v>
      </c>
      <c r="T3876" s="12">
        <f t="shared" si="243"/>
        <v>42028.041666666672</v>
      </c>
    </row>
    <row r="3877" spans="1:20" ht="120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11">
        <f t="shared" si="242"/>
        <v>42615.346817129626</v>
      </c>
      <c r="T3877" s="12">
        <f t="shared" si="243"/>
        <v>42616.416666666672</v>
      </c>
    </row>
    <row r="3878" spans="1:20" ht="105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2">
        <f t="shared" si="243"/>
        <v>42402.624166666668</v>
      </c>
    </row>
    <row r="3879" spans="1:20" ht="105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2">
        <f t="shared" si="243"/>
        <v>42712.67768518519</v>
      </c>
    </row>
    <row r="3880" spans="1:20" ht="90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2">
        <f t="shared" si="243"/>
        <v>42185.165972222225</v>
      </c>
    </row>
    <row r="3881" spans="1:20" ht="90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11">
        <f t="shared" si="242"/>
        <v>41999.861064814817</v>
      </c>
      <c r="T3881" s="12">
        <f t="shared" si="243"/>
        <v>42029.861064814817</v>
      </c>
    </row>
    <row r="3882" spans="1:20" ht="105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2">
        <f t="shared" si="243"/>
        <v>41850.958333333336</v>
      </c>
    </row>
    <row r="3883" spans="1:20" ht="75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2">
        <f t="shared" si="243"/>
        <v>42786.018506944441</v>
      </c>
    </row>
    <row r="3884" spans="1:20" ht="90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11">
        <f t="shared" si="242"/>
        <v>42373.983449074076</v>
      </c>
      <c r="T3884" s="12">
        <f t="shared" si="243"/>
        <v>42400.960416666669</v>
      </c>
    </row>
    <row r="3885" spans="1:20" ht="105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11">
        <f t="shared" si="242"/>
        <v>41854.602650462963</v>
      </c>
      <c r="T3885" s="12">
        <f t="shared" si="243"/>
        <v>41884.602650462963</v>
      </c>
    </row>
    <row r="3886" spans="1:20" ht="75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11">
        <f t="shared" si="242"/>
        <v>42065.791574074072</v>
      </c>
      <c r="T3886" s="12">
        <f t="shared" si="243"/>
        <v>42090.749907407408</v>
      </c>
    </row>
    <row r="3887" spans="1:20" ht="90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11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11">
        <f t="shared" si="242"/>
        <v>41954.228032407409</v>
      </c>
      <c r="T3888" s="12">
        <f t="shared" si="243"/>
        <v>41984.228032407409</v>
      </c>
    </row>
    <row r="3889" spans="1:20" ht="90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2">
        <f t="shared" si="243"/>
        <v>42125.916666666672</v>
      </c>
    </row>
    <row r="3890" spans="1:20" ht="105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2">
        <f t="shared" si="243"/>
        <v>42792.545810185184</v>
      </c>
    </row>
    <row r="3891" spans="1:20" ht="90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2">
        <f t="shared" si="243"/>
        <v>42008.976388888885</v>
      </c>
    </row>
    <row r="3892" spans="1:20" ht="105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2">
        <f t="shared" si="243"/>
        <v>42231.758611111116</v>
      </c>
    </row>
    <row r="3893" spans="1:20" ht="6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2">
        <f t="shared" si="243"/>
        <v>42086.207638888889</v>
      </c>
    </row>
    <row r="3894" spans="1:20" ht="105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11">
        <f t="shared" si="242"/>
        <v>41867.652280092596</v>
      </c>
      <c r="T3894" s="12">
        <f t="shared" si="243"/>
        <v>41875.291666666664</v>
      </c>
    </row>
    <row r="3895" spans="1:20" ht="105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2">
        <f t="shared" si="243"/>
        <v>41821.25</v>
      </c>
    </row>
    <row r="3896" spans="1:20" ht="105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2">
        <f t="shared" si="243"/>
        <v>42710.207638888889</v>
      </c>
    </row>
    <row r="3897" spans="1:20" ht="105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2">
        <f t="shared" si="243"/>
        <v>42063.250208333338</v>
      </c>
    </row>
    <row r="3898" spans="1:20" ht="105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2">
        <f t="shared" si="243"/>
        <v>41807.191875000004</v>
      </c>
    </row>
    <row r="3899" spans="1:20" ht="105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2">
        <f t="shared" si="243"/>
        <v>42012.87364583333</v>
      </c>
    </row>
    <row r="3900" spans="1:20" ht="12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2">
        <f t="shared" si="243"/>
        <v>42233.666666666672</v>
      </c>
    </row>
    <row r="3901" spans="1:20" ht="7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2">
        <f t="shared" si="243"/>
        <v>41863.775011574071</v>
      </c>
    </row>
    <row r="3902" spans="1:20" ht="75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2">
        <f t="shared" si="243"/>
        <v>42166.092488425929</v>
      </c>
    </row>
    <row r="3903" spans="1:20" ht="105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2">
        <f t="shared" si="243"/>
        <v>42357.826377314821</v>
      </c>
    </row>
    <row r="3904" spans="1:20" ht="90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2">
        <f t="shared" si="243"/>
        <v>42688.509745370371</v>
      </c>
    </row>
    <row r="3905" spans="1:20" ht="105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11">
        <f t="shared" si="242"/>
        <v>42186.01116898148</v>
      </c>
      <c r="T3905" s="12">
        <f t="shared" si="243"/>
        <v>42230.818055555559</v>
      </c>
    </row>
    <row r="3906" spans="1:20" ht="45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2">
        <f t="shared" si="243"/>
        <v>42109.211111111115</v>
      </c>
    </row>
    <row r="3907" spans="1:20" ht="105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244">(E3907/D3907)*100</f>
        <v>11.533333333333333</v>
      </c>
      <c r="P3907">
        <f t="shared" ref="P3907:P3970" si="245">IFERROR(E3907/L3907,0)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90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2">
        <f t="shared" si="247"/>
        <v>42181.559027777781</v>
      </c>
    </row>
    <row r="3909" spans="1:20" ht="90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2">
        <f t="shared" si="247"/>
        <v>41938.838888888888</v>
      </c>
    </row>
    <row r="3910" spans="1:20" ht="105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2">
        <f t="shared" si="247"/>
        <v>41849.135370370372</v>
      </c>
    </row>
    <row r="3911" spans="1:20" ht="10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2">
        <f t="shared" si="247"/>
        <v>41893.359282407408</v>
      </c>
    </row>
    <row r="3912" spans="1:20" ht="90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2">
        <f t="shared" si="247"/>
        <v>42254.756909722222</v>
      </c>
    </row>
    <row r="3913" spans="1:20" ht="90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2">
        <f t="shared" si="247"/>
        <v>41969.853900462964</v>
      </c>
    </row>
    <row r="3914" spans="1:20" ht="90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2">
        <f t="shared" si="247"/>
        <v>42119.190972222219</v>
      </c>
    </row>
    <row r="3915" spans="1:20" ht="90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2">
        <f t="shared" si="247"/>
        <v>42338.252881944441</v>
      </c>
    </row>
    <row r="3916" spans="1:20" ht="105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2">
        <f t="shared" si="247"/>
        <v>42134.957638888889</v>
      </c>
    </row>
    <row r="3917" spans="1:20" ht="105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2">
        <f t="shared" si="247"/>
        <v>42522.98505787037</v>
      </c>
    </row>
    <row r="3918" spans="1:20" ht="90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11">
        <f t="shared" si="246"/>
        <v>42494.471666666665</v>
      </c>
      <c r="T3918" s="12">
        <f t="shared" si="247"/>
        <v>42524.471666666665</v>
      </c>
    </row>
    <row r="3919" spans="1:20" ht="10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2">
        <f t="shared" si="247"/>
        <v>41893.527326388888</v>
      </c>
    </row>
    <row r="3920" spans="1:20" ht="105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2">
        <f t="shared" si="247"/>
        <v>41855.666666666664</v>
      </c>
    </row>
    <row r="3921" spans="1:20" ht="90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2">
        <f t="shared" si="247"/>
        <v>42387</v>
      </c>
    </row>
    <row r="3922" spans="1:20" ht="105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2">
        <f t="shared" si="247"/>
        <v>42687.428935185191</v>
      </c>
    </row>
    <row r="3923" spans="1:20" ht="105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11">
        <f t="shared" si="246"/>
        <v>41926.542303240742</v>
      </c>
      <c r="T3923" s="12">
        <f t="shared" si="247"/>
        <v>41938.75</v>
      </c>
    </row>
    <row r="3924" spans="1:20" ht="105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2">
        <f t="shared" si="247"/>
        <v>42065.958333333328</v>
      </c>
    </row>
    <row r="3925" spans="1:20" ht="105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2">
        <f t="shared" si="247"/>
        <v>42103.979988425926</v>
      </c>
    </row>
    <row r="3926" spans="1:20" ht="10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2">
        <f t="shared" si="247"/>
        <v>41816.959745370368</v>
      </c>
    </row>
    <row r="3927" spans="1:20" ht="90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2">
        <f t="shared" si="247"/>
        <v>41850.870821759258</v>
      </c>
    </row>
    <row r="3928" spans="1:20" ht="7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2">
        <f t="shared" si="247"/>
        <v>42000.085046296299</v>
      </c>
    </row>
    <row r="3929" spans="1:20" ht="105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2">
        <f t="shared" si="247"/>
        <v>41860.267407407409</v>
      </c>
    </row>
    <row r="3930" spans="1:20" ht="120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2">
        <f t="shared" si="247"/>
        <v>42293.207638888889</v>
      </c>
    </row>
    <row r="3931" spans="1:20" ht="9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2">
        <f t="shared" si="247"/>
        <v>42631.827141203699</v>
      </c>
    </row>
    <row r="3932" spans="1:20" ht="105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11">
        <f t="shared" si="246"/>
        <v>42433.338749999995</v>
      </c>
      <c r="T3932" s="12">
        <f t="shared" si="247"/>
        <v>42461.25</v>
      </c>
    </row>
    <row r="3933" spans="1:20" ht="105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11">
        <f t="shared" si="246"/>
        <v>42228.151701388888</v>
      </c>
      <c r="T3933" s="12">
        <f t="shared" si="247"/>
        <v>42253.151701388888</v>
      </c>
    </row>
    <row r="3934" spans="1:20" ht="9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2">
        <f t="shared" si="247"/>
        <v>42445.126898148148</v>
      </c>
    </row>
    <row r="3935" spans="1:20" ht="105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2">
        <f t="shared" si="247"/>
        <v>42568.029861111107</v>
      </c>
    </row>
    <row r="3936" spans="1:20" ht="90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2">
        <f t="shared" si="247"/>
        <v>42278.541666666672</v>
      </c>
    </row>
    <row r="3937" spans="1:20" ht="105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2">
        <f t="shared" si="247"/>
        <v>42281.656782407401</v>
      </c>
    </row>
    <row r="3938" spans="1:20" ht="90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11">
        <f t="shared" si="246"/>
        <v>42675.262962962966</v>
      </c>
      <c r="T3938" s="12">
        <f t="shared" si="247"/>
        <v>42705.304629629631</v>
      </c>
    </row>
    <row r="3939" spans="1:20" ht="10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2">
        <f t="shared" si="247"/>
        <v>42562.631481481483</v>
      </c>
    </row>
    <row r="3940" spans="1:20" ht="90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2">
        <f t="shared" si="247"/>
        <v>42182.905717592599</v>
      </c>
    </row>
    <row r="3941" spans="1:20" ht="105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2">
        <f t="shared" si="247"/>
        <v>41919.1875</v>
      </c>
    </row>
    <row r="3942" spans="1:20" ht="105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2">
        <f t="shared" si="247"/>
        <v>42006.492488425924</v>
      </c>
    </row>
    <row r="3943" spans="1:20" ht="120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2">
        <f t="shared" si="247"/>
        <v>41968.041666666672</v>
      </c>
    </row>
    <row r="3944" spans="1:20" ht="10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11">
        <f t="shared" si="246"/>
        <v>42111.904097222221</v>
      </c>
      <c r="T3944" s="12">
        <f t="shared" si="247"/>
        <v>42171.904097222221</v>
      </c>
    </row>
    <row r="3945" spans="1:20" ht="90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2">
        <f t="shared" si="247"/>
        <v>42310.701388888891</v>
      </c>
    </row>
    <row r="3946" spans="1:20" ht="105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11">
        <f t="shared" si="246"/>
        <v>42213.662905092591</v>
      </c>
      <c r="T3946" s="12">
        <f t="shared" si="247"/>
        <v>42243.662905092591</v>
      </c>
    </row>
    <row r="3947" spans="1:20" ht="90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2">
        <f t="shared" si="247"/>
        <v>42139.801712962959</v>
      </c>
    </row>
    <row r="3948" spans="1:20" ht="6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2">
        <f t="shared" si="247"/>
        <v>42063.333333333328</v>
      </c>
    </row>
    <row r="3949" spans="1:20" ht="105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2">
        <f t="shared" si="247"/>
        <v>42645.142870370371</v>
      </c>
    </row>
    <row r="3950" spans="1:20" ht="105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11">
        <f t="shared" si="246"/>
        <v>41829.325497685182</v>
      </c>
      <c r="T3950" s="12">
        <f t="shared" si="247"/>
        <v>41889.325497685182</v>
      </c>
    </row>
    <row r="3951" spans="1:20" ht="105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2">
        <f t="shared" si="247"/>
        <v>42046.120613425926</v>
      </c>
    </row>
    <row r="3952" spans="1:20" ht="135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2">
        <f t="shared" si="247"/>
        <v>42468.774305555555</v>
      </c>
    </row>
    <row r="3953" spans="1:20" ht="105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2">
        <f t="shared" si="247"/>
        <v>42493.784050925926</v>
      </c>
    </row>
    <row r="3954" spans="1:20" ht="105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2">
        <f t="shared" si="247"/>
        <v>42303.790393518517</v>
      </c>
    </row>
    <row r="3955" spans="1:20" ht="90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11">
        <f t="shared" si="246"/>
        <v>42550.048449074078</v>
      </c>
      <c r="T3955" s="12">
        <f t="shared" si="247"/>
        <v>42580.978472222225</v>
      </c>
    </row>
    <row r="3956" spans="1:20" ht="105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11">
        <f t="shared" si="246"/>
        <v>41774.651203703703</v>
      </c>
      <c r="T3956" s="12">
        <f t="shared" si="247"/>
        <v>41834.651203703703</v>
      </c>
    </row>
    <row r="3957" spans="1:20" ht="90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2">
        <f t="shared" si="247"/>
        <v>42336.890520833331</v>
      </c>
    </row>
    <row r="3958" spans="1:20" ht="105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11">
        <f t="shared" si="246"/>
        <v>42457.932025462964</v>
      </c>
      <c r="T3958" s="12">
        <f t="shared" si="247"/>
        <v>42485.013888888891</v>
      </c>
    </row>
    <row r="3959" spans="1:20" ht="90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2">
        <f t="shared" si="247"/>
        <v>42559.976319444439</v>
      </c>
    </row>
    <row r="3960" spans="1:20" ht="105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2">
        <f t="shared" si="247"/>
        <v>41853.583333333336</v>
      </c>
    </row>
    <row r="3961" spans="1:20" ht="90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2">
        <f t="shared" si="247"/>
        <v>41910.788842592592</v>
      </c>
    </row>
    <row r="3962" spans="1:20" ht="105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2">
        <f t="shared" si="247"/>
        <v>42372.845555555556</v>
      </c>
    </row>
    <row r="3963" spans="1:20" ht="105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2">
        <f t="shared" si="247"/>
        <v>41767.891319444447</v>
      </c>
    </row>
    <row r="3964" spans="1:20" ht="105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2">
        <f t="shared" si="247"/>
        <v>42336.621458333335</v>
      </c>
    </row>
    <row r="3965" spans="1:20" ht="105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11">
        <f t="shared" si="246"/>
        <v>42296.154131944444</v>
      </c>
      <c r="T3965" s="12">
        <f t="shared" si="247"/>
        <v>42326.195798611108</v>
      </c>
    </row>
    <row r="3966" spans="1:20" ht="90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2">
        <f t="shared" si="247"/>
        <v>42113.680393518516</v>
      </c>
    </row>
    <row r="3967" spans="1:20" ht="105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2">
        <f t="shared" si="247"/>
        <v>42474.194212962961</v>
      </c>
    </row>
    <row r="3968" spans="1:20" ht="105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2">
        <f t="shared" si="247"/>
        <v>41844.124305555553</v>
      </c>
    </row>
    <row r="3969" spans="1:20" ht="105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2">
        <f t="shared" si="247"/>
        <v>42800.290590277778</v>
      </c>
    </row>
    <row r="3970" spans="1:20" ht="7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2">
        <f t="shared" si="247"/>
        <v>42512.815659722226</v>
      </c>
    </row>
    <row r="3971" spans="1:20" ht="105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248">(E3971/D3971)*100</f>
        <v>7.4690265486725664</v>
      </c>
      <c r="P3971">
        <f t="shared" ref="P3971:P4034" si="249">IFERROR(E3971/L3971,0)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12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2">
        <f t="shared" si="251"/>
        <v>42477.863553240735</v>
      </c>
    </row>
    <row r="3973" spans="1:20" ht="90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2">
        <f t="shared" si="251"/>
        <v>41841.536180555559</v>
      </c>
    </row>
    <row r="3974" spans="1:20" ht="7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2">
        <f t="shared" si="251"/>
        <v>42041.067523148144</v>
      </c>
    </row>
    <row r="3975" spans="1:20" ht="105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2">
        <f t="shared" si="251"/>
        <v>42499.166666666672</v>
      </c>
    </row>
    <row r="3976" spans="1:20" ht="105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2">
        <f t="shared" si="251"/>
        <v>42523.546851851846</v>
      </c>
    </row>
    <row r="3977" spans="1:20" ht="105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11">
        <f t="shared" si="250"/>
        <v>42534.866875</v>
      </c>
      <c r="T3977" s="12">
        <f t="shared" si="251"/>
        <v>42564.866875</v>
      </c>
    </row>
    <row r="3978" spans="1:20" ht="105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2">
        <f t="shared" si="251"/>
        <v>41852.291666666664</v>
      </c>
    </row>
    <row r="3979" spans="1:20" ht="105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2">
        <f t="shared" si="251"/>
        <v>42573.788564814815</v>
      </c>
    </row>
    <row r="3980" spans="1:20" ht="105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2">
        <f t="shared" si="251"/>
        <v>42035.642974537041</v>
      </c>
    </row>
    <row r="3981" spans="1:20" ht="105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2">
        <f t="shared" si="251"/>
        <v>42092.833333333328</v>
      </c>
    </row>
    <row r="3982" spans="1:20" ht="105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2">
        <f t="shared" si="251"/>
        <v>41825.598923611113</v>
      </c>
    </row>
    <row r="3983" spans="1:20" ht="75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2">
        <f t="shared" si="251"/>
        <v>42568.179965277777</v>
      </c>
    </row>
    <row r="3984" spans="1:20" ht="105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2">
        <f t="shared" si="251"/>
        <v>42192.809953703705</v>
      </c>
    </row>
    <row r="3985" spans="1:20" ht="105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2">
        <f t="shared" si="251"/>
        <v>41779.290972222225</v>
      </c>
    </row>
    <row r="3986" spans="1:20" ht="105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2">
        <f t="shared" si="251"/>
        <v>41951</v>
      </c>
    </row>
    <row r="3987" spans="1:20" ht="12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2">
        <f t="shared" si="251"/>
        <v>42420.878472222219</v>
      </c>
    </row>
    <row r="3988" spans="1:20" ht="105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2">
        <f t="shared" si="251"/>
        <v>42496.544444444444</v>
      </c>
    </row>
    <row r="3989" spans="1:20" ht="90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2">
        <f t="shared" si="251"/>
        <v>41775.92465277778</v>
      </c>
    </row>
    <row r="3990" spans="1:20" ht="45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2">
        <f t="shared" si="251"/>
        <v>42245.08116898148</v>
      </c>
    </row>
    <row r="3991" spans="1:20" ht="105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11">
        <f t="shared" si="250"/>
        <v>42286.749780092592</v>
      </c>
      <c r="T3991" s="12">
        <f t="shared" si="251"/>
        <v>42316.791446759264</v>
      </c>
    </row>
    <row r="3992" spans="1:20" ht="10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2">
        <f t="shared" si="251"/>
        <v>42431.672372685185</v>
      </c>
    </row>
    <row r="3993" spans="1:20" ht="75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2">
        <f t="shared" si="251"/>
        <v>42155.644467592589</v>
      </c>
    </row>
    <row r="3994" spans="1:20" ht="90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2">
        <f t="shared" si="251"/>
        <v>42349.982164351852</v>
      </c>
    </row>
    <row r="3995" spans="1:20" ht="7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2">
        <f t="shared" si="251"/>
        <v>42137.864722222221</v>
      </c>
    </row>
    <row r="3996" spans="1:20" ht="90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2">
        <f t="shared" si="251"/>
        <v>41839.389930555553</v>
      </c>
    </row>
    <row r="3997" spans="1:20" ht="105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2">
        <f t="shared" si="251"/>
        <v>42049.477083333331</v>
      </c>
    </row>
    <row r="3998" spans="1:20" ht="90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2">
        <f t="shared" si="251"/>
        <v>41963.669444444444</v>
      </c>
    </row>
    <row r="3999" spans="1:20" ht="105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11">
        <f t="shared" si="250"/>
        <v>42069.391446759255</v>
      </c>
      <c r="T3999" s="12">
        <f t="shared" si="251"/>
        <v>42099.349780092598</v>
      </c>
    </row>
    <row r="4000" spans="1:20" ht="7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2">
        <f t="shared" si="251"/>
        <v>42091.921597222223</v>
      </c>
    </row>
    <row r="4001" spans="1:20" ht="90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2">
        <f t="shared" si="251"/>
        <v>41882.827650462961</v>
      </c>
    </row>
    <row r="4002" spans="1:20" ht="45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2">
        <f t="shared" si="251"/>
        <v>42497.603680555556</v>
      </c>
    </row>
    <row r="4003" spans="1:20" ht="105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2">
        <f t="shared" si="251"/>
        <v>42795.791666666672</v>
      </c>
    </row>
    <row r="4004" spans="1:20" ht="105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2">
        <f t="shared" si="251"/>
        <v>41909.043530092589</v>
      </c>
    </row>
    <row r="4005" spans="1:20" ht="90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2">
        <f t="shared" si="251"/>
        <v>42050.587349537032</v>
      </c>
    </row>
    <row r="4006" spans="1:20" ht="45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2">
        <f t="shared" si="251"/>
        <v>41920.16269675926</v>
      </c>
    </row>
    <row r="4007" spans="1:20" ht="90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2">
        <f t="shared" si="251"/>
        <v>41932.807696759257</v>
      </c>
    </row>
    <row r="4008" spans="1:20" ht="90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2">
        <f t="shared" si="251"/>
        <v>42416.772997685184</v>
      </c>
    </row>
    <row r="4009" spans="1:20" ht="90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2">
        <f t="shared" si="251"/>
        <v>41877.686111111114</v>
      </c>
    </row>
    <row r="4010" spans="1:20" ht="105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2">
        <f t="shared" si="251"/>
        <v>42207.964201388888</v>
      </c>
    </row>
    <row r="4011" spans="1:20" ht="90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2">
        <f t="shared" si="251"/>
        <v>41891.700925925928</v>
      </c>
    </row>
    <row r="4012" spans="1:20" ht="90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2">
        <f t="shared" si="251"/>
        <v>41938.770439814813</v>
      </c>
    </row>
    <row r="4013" spans="1:20" ht="105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2">
        <f t="shared" si="251"/>
        <v>42032.54488425926</v>
      </c>
    </row>
    <row r="4014" spans="1:20" ht="105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11">
        <f t="shared" si="250"/>
        <v>42096.544548611113</v>
      </c>
      <c r="T4014" s="12">
        <f t="shared" si="251"/>
        <v>42126.544548611113</v>
      </c>
    </row>
    <row r="4015" spans="1:20" ht="105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2">
        <f t="shared" si="251"/>
        <v>42051.301192129627</v>
      </c>
    </row>
    <row r="4016" spans="1:20" ht="105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11">
        <f t="shared" si="250"/>
        <v>42419.246168981481</v>
      </c>
      <c r="T4016" s="12">
        <f t="shared" si="251"/>
        <v>42434.246168981481</v>
      </c>
    </row>
    <row r="4017" spans="1:20" ht="105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2">
        <f t="shared" si="251"/>
        <v>42204.780821759254</v>
      </c>
    </row>
    <row r="4018" spans="1:20" ht="90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2">
        <f t="shared" si="251"/>
        <v>41899.872685185182</v>
      </c>
    </row>
    <row r="4019" spans="1:20" ht="120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2">
        <f t="shared" si="251"/>
        <v>41886.672152777777</v>
      </c>
    </row>
    <row r="4020" spans="1:20" ht="75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2">
        <f t="shared" si="251"/>
        <v>42650.91097222222</v>
      </c>
    </row>
    <row r="4021" spans="1:20" ht="105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2">
        <f t="shared" si="251"/>
        <v>42475.686111111107</v>
      </c>
    </row>
    <row r="4022" spans="1:20" ht="9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2">
        <f t="shared" si="251"/>
        <v>42087.149293981478</v>
      </c>
    </row>
    <row r="4023" spans="1:20" ht="90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2">
        <f t="shared" si="251"/>
        <v>41938.911550925928</v>
      </c>
    </row>
    <row r="4024" spans="1:20" ht="6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2">
        <f t="shared" si="251"/>
        <v>42036.120833333334</v>
      </c>
    </row>
    <row r="4025" spans="1:20" ht="90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11">
        <f t="shared" si="250"/>
        <v>42408.999571759254</v>
      </c>
      <c r="T4025" s="12">
        <f t="shared" si="251"/>
        <v>42453.957905092597</v>
      </c>
    </row>
    <row r="4026" spans="1:20" ht="105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2">
        <f t="shared" si="251"/>
        <v>42247.670104166667</v>
      </c>
    </row>
    <row r="4027" spans="1:20" ht="105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2">
        <f t="shared" si="251"/>
        <v>42211.237685185188</v>
      </c>
    </row>
    <row r="4028" spans="1:20" ht="7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11">
        <f t="shared" si="250"/>
        <v>42282.655543981484</v>
      </c>
      <c r="T4028" s="12">
        <f t="shared" si="251"/>
        <v>42342.697210648148</v>
      </c>
    </row>
    <row r="4029" spans="1:20" ht="105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2">
        <f t="shared" si="251"/>
        <v>42789.041666666672</v>
      </c>
    </row>
    <row r="4030" spans="1:20" ht="90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2">
        <f t="shared" si="251"/>
        <v>41795.938657407409</v>
      </c>
    </row>
    <row r="4031" spans="1:20" ht="90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11">
        <f t="shared" si="250"/>
        <v>42322.025115740747</v>
      </c>
      <c r="T4031" s="12">
        <f t="shared" si="251"/>
        <v>42352.025115740747</v>
      </c>
    </row>
    <row r="4032" spans="1:20" ht="90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2">
        <f t="shared" si="251"/>
        <v>42403.784027777772</v>
      </c>
    </row>
    <row r="4033" spans="1:20" ht="105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11">
        <f t="shared" si="250"/>
        <v>41941.585231481484</v>
      </c>
      <c r="T4033" s="12">
        <f t="shared" si="251"/>
        <v>41991.626898148148</v>
      </c>
    </row>
    <row r="4034" spans="1:20" ht="105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2">
        <f t="shared" si="251"/>
        <v>42353.85087962963</v>
      </c>
    </row>
    <row r="4035" spans="1:20" ht="10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252">(E4035/D4035)*100</f>
        <v>25.698702928870294</v>
      </c>
      <c r="P4035">
        <f t="shared" ref="P4035:P4098" si="253">IFERROR(E4035/L4035,0)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105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2">
        <f t="shared" si="255"/>
        <v>42097.905671296292</v>
      </c>
    </row>
    <row r="4037" spans="1:20" ht="6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2">
        <f t="shared" si="255"/>
        <v>41933.882951388885</v>
      </c>
    </row>
    <row r="4038" spans="1:20" ht="90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2">
        <f t="shared" si="255"/>
        <v>41821.9375</v>
      </c>
    </row>
    <row r="4039" spans="1:20" ht="105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2">
        <f t="shared" si="255"/>
        <v>42514.600694444445</v>
      </c>
    </row>
    <row r="4040" spans="1:20" ht="90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2">
        <f t="shared" si="255"/>
        <v>41929.798726851855</v>
      </c>
    </row>
    <row r="4041" spans="1:20" ht="7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2">
        <f t="shared" si="255"/>
        <v>42339.249305555553</v>
      </c>
    </row>
    <row r="4042" spans="1:20" ht="90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2">
        <f t="shared" si="255"/>
        <v>42203.125</v>
      </c>
    </row>
    <row r="4043" spans="1:20" ht="7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2">
        <f t="shared" si="255"/>
        <v>42619.474004629628</v>
      </c>
    </row>
    <row r="4044" spans="1:20" ht="105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2">
        <f t="shared" si="255"/>
        <v>42024.802777777775</v>
      </c>
    </row>
    <row r="4045" spans="1:20" ht="7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11">
        <f t="shared" si="254"/>
        <v>41948.957465277781</v>
      </c>
      <c r="T4045" s="12">
        <f t="shared" si="255"/>
        <v>41963.957465277781</v>
      </c>
    </row>
    <row r="4046" spans="1:20" ht="105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2">
        <f t="shared" si="255"/>
        <v>42104.208333333328</v>
      </c>
    </row>
    <row r="4047" spans="1:20" ht="105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2">
        <f t="shared" si="255"/>
        <v>41872.201261574075</v>
      </c>
    </row>
    <row r="4048" spans="1:20" ht="105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2">
        <f t="shared" si="255"/>
        <v>41934.650578703702</v>
      </c>
    </row>
    <row r="4049" spans="1:20" ht="90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2">
        <f t="shared" si="255"/>
        <v>42015.041666666672</v>
      </c>
    </row>
    <row r="4050" spans="1:20" ht="105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2">
        <f t="shared" si="255"/>
        <v>42471.467442129629</v>
      </c>
    </row>
    <row r="4051" spans="1:20" ht="105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2">
        <f t="shared" si="255"/>
        <v>42199.958506944444</v>
      </c>
    </row>
    <row r="4052" spans="1:20" ht="105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2">
        <f t="shared" si="255"/>
        <v>41935.636469907404</v>
      </c>
    </row>
    <row r="4053" spans="1:20" ht="90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11">
        <f t="shared" si="254"/>
        <v>41761.810150462967</v>
      </c>
      <c r="T4053" s="12">
        <f t="shared" si="255"/>
        <v>41768.286805555559</v>
      </c>
    </row>
    <row r="4054" spans="1:20" ht="12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2">
        <f t="shared" si="255"/>
        <v>41925.878657407404</v>
      </c>
    </row>
    <row r="4055" spans="1:20" ht="105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2">
        <f t="shared" si="255"/>
        <v>41958.833333333328</v>
      </c>
    </row>
    <row r="4056" spans="1:20" ht="10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11">
        <f t="shared" si="254"/>
        <v>42613.841261574074</v>
      </c>
      <c r="T4056" s="12">
        <f t="shared" si="255"/>
        <v>42644.166666666672</v>
      </c>
    </row>
    <row r="4057" spans="1:20" ht="105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2">
        <f t="shared" si="255"/>
        <v>41809.648506944446</v>
      </c>
    </row>
    <row r="4058" spans="1:20" ht="90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2">
        <f t="shared" si="255"/>
        <v>42554.832638888889</v>
      </c>
    </row>
    <row r="4059" spans="1:20" ht="120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2">
        <f t="shared" si="255"/>
        <v>42333.958333333328</v>
      </c>
    </row>
    <row r="4060" spans="1:20" ht="90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2">
        <f t="shared" si="255"/>
        <v>42461.165972222225</v>
      </c>
    </row>
    <row r="4061" spans="1:20" ht="90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2">
        <f t="shared" si="255"/>
        <v>41898.125</v>
      </c>
    </row>
    <row r="4062" spans="1:20" ht="105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2">
        <f t="shared" si="255"/>
        <v>41813.666666666664</v>
      </c>
    </row>
    <row r="4063" spans="1:20" ht="75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11">
        <f t="shared" si="254"/>
        <v>42421.141469907408</v>
      </c>
      <c r="T4063" s="12">
        <f t="shared" si="255"/>
        <v>42481.099803240737</v>
      </c>
    </row>
    <row r="4064" spans="1:20" ht="105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2">
        <f t="shared" si="255"/>
        <v>42553.739212962959</v>
      </c>
    </row>
    <row r="4065" spans="1:20" ht="105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2">
        <f t="shared" si="255"/>
        <v>41817.681527777779</v>
      </c>
    </row>
    <row r="4066" spans="1:20" ht="105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2">
        <f t="shared" si="255"/>
        <v>42123.588263888887</v>
      </c>
    </row>
    <row r="4067" spans="1:20" ht="75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2">
        <f t="shared" si="255"/>
        <v>41863.951516203706</v>
      </c>
    </row>
    <row r="4068" spans="1:20" ht="105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2">
        <f t="shared" si="255"/>
        <v>42509.039212962962</v>
      </c>
    </row>
    <row r="4069" spans="1:20" ht="105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2">
        <f t="shared" si="255"/>
        <v>42275.117476851854</v>
      </c>
    </row>
    <row r="4070" spans="1:20" ht="75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2">
        <f t="shared" si="255"/>
        <v>42748.961805555555</v>
      </c>
    </row>
    <row r="4071" spans="1:20" ht="90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2">
        <f t="shared" si="255"/>
        <v>42063.5</v>
      </c>
    </row>
    <row r="4072" spans="1:20" ht="75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2">
        <f t="shared" si="255"/>
        <v>42064.125</v>
      </c>
    </row>
    <row r="4073" spans="1:20" ht="105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11">
        <f t="shared" si="254"/>
        <v>42700.804756944446</v>
      </c>
      <c r="T4073" s="12">
        <f t="shared" si="255"/>
        <v>42730.804756944446</v>
      </c>
    </row>
    <row r="4074" spans="1:20" ht="105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2">
        <f t="shared" si="255"/>
        <v>41872.77443287037</v>
      </c>
    </row>
    <row r="4075" spans="1:20" ht="90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2">
        <f t="shared" si="255"/>
        <v>42133.166666666672</v>
      </c>
    </row>
    <row r="4076" spans="1:20" ht="105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2">
        <f t="shared" si="255"/>
        <v>42313.594618055555</v>
      </c>
    </row>
    <row r="4077" spans="1:20" ht="105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2">
        <f t="shared" si="255"/>
        <v>41820.727777777778</v>
      </c>
    </row>
    <row r="4078" spans="1:20" ht="90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11">
        <f t="shared" si="254"/>
        <v>41905.795706018522</v>
      </c>
      <c r="T4078" s="12">
        <f t="shared" si="255"/>
        <v>41933.82708333333</v>
      </c>
    </row>
    <row r="4079" spans="1:20" ht="105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2">
        <f t="shared" si="255"/>
        <v>42725.7105787037</v>
      </c>
    </row>
    <row r="4080" spans="1:20" ht="90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11">
        <f t="shared" si="254"/>
        <v>42732.787523148145</v>
      </c>
      <c r="T4080" s="12">
        <f t="shared" si="255"/>
        <v>42762.787523148145</v>
      </c>
    </row>
    <row r="4081" spans="1:20" ht="105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2">
        <f t="shared" si="255"/>
        <v>42540.938900462963</v>
      </c>
    </row>
    <row r="4082" spans="1:20" ht="90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11">
        <f t="shared" si="254"/>
        <v>42511.698101851856</v>
      </c>
      <c r="T4082" s="12">
        <f t="shared" si="255"/>
        <v>42535.787500000006</v>
      </c>
    </row>
    <row r="4083" spans="1:20" ht="90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2">
        <f t="shared" si="255"/>
        <v>42071.539641203708</v>
      </c>
    </row>
    <row r="4084" spans="1:20" ht="105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2">
        <f t="shared" si="255"/>
        <v>42322.958333333328</v>
      </c>
    </row>
    <row r="4085" spans="1:20" ht="105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2">
        <f t="shared" si="255"/>
        <v>42383.761759259258</v>
      </c>
    </row>
    <row r="4086" spans="1:20" ht="105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2">
        <f t="shared" si="255"/>
        <v>42652.436412037037</v>
      </c>
    </row>
    <row r="4087" spans="1:20" ht="105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2">
        <f t="shared" si="255"/>
        <v>42087.165972222225</v>
      </c>
    </row>
    <row r="4088" spans="1:20" ht="90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2">
        <f t="shared" si="255"/>
        <v>42329.166666666672</v>
      </c>
    </row>
    <row r="4089" spans="1:20" ht="30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11">
        <f t="shared" si="254"/>
        <v>42538.742893518516</v>
      </c>
      <c r="T4089" s="12">
        <f t="shared" si="255"/>
        <v>42568.742893518516</v>
      </c>
    </row>
    <row r="4090" spans="1:20" ht="7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2">
        <f t="shared" si="255"/>
        <v>42020.434722222228</v>
      </c>
    </row>
    <row r="4091" spans="1:20" ht="120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2">
        <f t="shared" si="255"/>
        <v>42155.732638888891</v>
      </c>
    </row>
    <row r="4092" spans="1:20" ht="90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2">
        <f t="shared" si="255"/>
        <v>42223.625</v>
      </c>
    </row>
    <row r="4093" spans="1:20" ht="90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2">
        <f t="shared" si="255"/>
        <v>42020.506377314814</v>
      </c>
    </row>
    <row r="4094" spans="1:20" ht="90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2">
        <f t="shared" si="255"/>
        <v>42099.153321759266</v>
      </c>
    </row>
    <row r="4095" spans="1:20" ht="105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2">
        <f t="shared" si="255"/>
        <v>42238.815891203703</v>
      </c>
    </row>
    <row r="4096" spans="1:20" ht="90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2">
        <f t="shared" si="255"/>
        <v>41934.207638888889</v>
      </c>
    </row>
    <row r="4097" spans="1:20" ht="75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2">
        <f t="shared" si="255"/>
        <v>42723.031828703708</v>
      </c>
    </row>
    <row r="4098" spans="1:20" ht="90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2">
        <f t="shared" si="255"/>
        <v>42794.368749999994</v>
      </c>
    </row>
    <row r="4099" spans="1:20" ht="105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256">(E4099/D4099)*100</f>
        <v>0</v>
      </c>
      <c r="P4099">
        <f t="shared" ref="P4099:P4115" si="257">IFERROR(E4099/L4099,0)</f>
        <v>0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90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11">
        <f t="shared" si="258"/>
        <v>42495.722187499996</v>
      </c>
      <c r="T4100" s="12">
        <f t="shared" si="259"/>
        <v>42525.722187499996</v>
      </c>
    </row>
    <row r="4101" spans="1:20" ht="120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2">
        <f t="shared" si="259"/>
        <v>42615.850381944445</v>
      </c>
    </row>
    <row r="4102" spans="1:20" ht="75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11">
        <f t="shared" si="258"/>
        <v>41927.124884259261</v>
      </c>
      <c r="T4102" s="12">
        <f t="shared" si="259"/>
        <v>41937.124884259261</v>
      </c>
    </row>
    <row r="4103" spans="1:20" ht="105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11">
        <f t="shared" si="258"/>
        <v>42730.903726851851</v>
      </c>
      <c r="T4103" s="12">
        <f t="shared" si="259"/>
        <v>42760.903726851851</v>
      </c>
    </row>
    <row r="4104" spans="1:20" ht="90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2">
        <f t="shared" si="259"/>
        <v>42505.848067129627</v>
      </c>
    </row>
    <row r="4105" spans="1:20" ht="10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2">
        <f t="shared" si="259"/>
        <v>42242.772222222222</v>
      </c>
    </row>
    <row r="4106" spans="1:20" ht="90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2">
        <f t="shared" si="259"/>
        <v>42670.278171296297</v>
      </c>
    </row>
    <row r="4107" spans="1:20" ht="120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2">
        <f t="shared" si="259"/>
        <v>42730.010520833333</v>
      </c>
    </row>
    <row r="4108" spans="1:20" ht="105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2">
        <f t="shared" si="259"/>
        <v>42096.041666666672</v>
      </c>
    </row>
    <row r="4109" spans="1:20" ht="105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2">
        <f t="shared" si="259"/>
        <v>41906.916678240741</v>
      </c>
    </row>
    <row r="4110" spans="1:20" ht="90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2">
        <f t="shared" si="259"/>
        <v>42797.208333333328</v>
      </c>
    </row>
    <row r="4111" spans="1:20" ht="90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11">
        <f t="shared" si="258"/>
        <v>42307.539398148147</v>
      </c>
      <c r="T4111" s="12">
        <f t="shared" si="259"/>
        <v>42337.581064814818</v>
      </c>
    </row>
    <row r="4112" spans="1:20" ht="105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2">
        <f t="shared" si="259"/>
        <v>42572.626747685179</v>
      </c>
    </row>
    <row r="4113" spans="1:20" ht="90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2">
        <f t="shared" si="259"/>
        <v>42059.135879629626</v>
      </c>
    </row>
    <row r="4114" spans="1:20" ht="105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2">
        <f t="shared" si="259"/>
        <v>42428</v>
      </c>
    </row>
    <row r="4115" spans="1:20" ht="105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3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topLeftCell="H1" zoomScale="91" zoomScaleNormal="91" zoomScalePageLayoutView="44" workbookViewId="0">
      <selection activeCell="N6" sqref="N6"/>
    </sheetView>
  </sheetViews>
  <sheetFormatPr defaultRowHeight="15" x14ac:dyDescent="0.25"/>
  <cols>
    <col min="1" max="1" width="20.28515625" bestFit="1" customWidth="1"/>
    <col min="2" max="5" width="15.42578125" bestFit="1" customWidth="1"/>
    <col min="6" max="6" width="16.8554687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54.85546875" bestFit="1" customWidth="1"/>
    <col min="13" max="13" width="19.7109375" bestFit="1" customWidth="1"/>
    <col min="14" max="14" width="55.5703125" bestFit="1" customWidth="1"/>
    <col min="15" max="15" width="57.85546875" bestFit="1" customWidth="1"/>
    <col min="16" max="16" width="23.5703125" bestFit="1" customWidth="1"/>
    <col min="17" max="17" width="45.7109375" bestFit="1" customWidth="1"/>
    <col min="18" max="18" width="43" bestFit="1" customWidth="1"/>
    <col min="19" max="19" width="13.85546875" bestFit="1" customWidth="1"/>
    <col min="20" max="20" width="32.5703125" bestFit="1" customWidth="1"/>
    <col min="21" max="21" width="57.28515625" bestFit="1" customWidth="1"/>
    <col min="22" max="22" width="30.5703125" bestFit="1" customWidth="1"/>
    <col min="23" max="23" width="55.5703125" bestFit="1" customWidth="1"/>
    <col min="24" max="24" width="33.28515625" bestFit="1" customWidth="1"/>
    <col min="25" max="25" width="52.28515625" bestFit="1" customWidth="1"/>
    <col min="26" max="26" width="51.7109375" bestFit="1" customWidth="1"/>
    <col min="27" max="27" width="20.140625" bestFit="1" customWidth="1"/>
    <col min="28" max="28" width="52.85546875" bestFit="1" customWidth="1"/>
    <col min="29" max="29" width="55" bestFit="1" customWidth="1"/>
    <col min="30" max="30" width="57.28515625" bestFit="1" customWidth="1"/>
    <col min="31" max="31" width="37.42578125" bestFit="1" customWidth="1"/>
    <col min="32" max="32" width="55.5703125" bestFit="1" customWidth="1"/>
    <col min="33" max="33" width="38.140625" bestFit="1" customWidth="1"/>
    <col min="34" max="34" width="26.28515625" bestFit="1" customWidth="1"/>
    <col min="35" max="35" width="38.5703125" bestFit="1" customWidth="1"/>
    <col min="36" max="36" width="23.7109375" bestFit="1" customWidth="1"/>
    <col min="37" max="37" width="35.7109375" bestFit="1" customWidth="1"/>
    <col min="38" max="38" width="19.28515625" bestFit="1" customWidth="1"/>
    <col min="39" max="39" width="39.7109375" bestFit="1" customWidth="1"/>
    <col min="40" max="40" width="49.140625" bestFit="1" customWidth="1"/>
    <col min="41" max="41" width="41.140625" bestFit="1" customWidth="1"/>
    <col min="42" max="42" width="42.7109375" bestFit="1" customWidth="1"/>
    <col min="43" max="43" width="52.5703125" bestFit="1" customWidth="1"/>
    <col min="44" max="44" width="35.28515625" bestFit="1" customWidth="1"/>
    <col min="45" max="45" width="14.7109375" bestFit="1" customWidth="1"/>
    <col min="46" max="46" width="8.28515625" bestFit="1" customWidth="1"/>
    <col min="47" max="47" width="51.140625" bestFit="1" customWidth="1"/>
    <col min="48" max="48" width="46.28515625" bestFit="1" customWidth="1"/>
    <col min="49" max="49" width="44.28515625" bestFit="1" customWidth="1"/>
    <col min="50" max="50" width="54.85546875" bestFit="1" customWidth="1"/>
    <col min="51" max="51" width="55.85546875" bestFit="1" customWidth="1"/>
    <col min="52" max="52" width="24.7109375" bestFit="1" customWidth="1"/>
    <col min="53" max="53" width="41" bestFit="1" customWidth="1"/>
    <col min="54" max="54" width="41.85546875" bestFit="1" customWidth="1"/>
    <col min="55" max="55" width="37.7109375" bestFit="1" customWidth="1"/>
    <col min="56" max="56" width="37.140625" bestFit="1" customWidth="1"/>
    <col min="57" max="57" width="53.28515625" bestFit="1" customWidth="1"/>
    <col min="58" max="58" width="56.28515625" bestFit="1" customWidth="1"/>
    <col min="59" max="59" width="41.7109375" bestFit="1" customWidth="1"/>
    <col min="60" max="60" width="52.7109375" bestFit="1" customWidth="1"/>
    <col min="61" max="61" width="52.5703125" bestFit="1" customWidth="1"/>
    <col min="62" max="62" width="20" bestFit="1" customWidth="1"/>
    <col min="63" max="63" width="56.7109375" bestFit="1" customWidth="1"/>
    <col min="64" max="64" width="50.140625" bestFit="1" customWidth="1"/>
    <col min="65" max="65" width="24.28515625" bestFit="1" customWidth="1"/>
    <col min="66" max="66" width="46" bestFit="1" customWidth="1"/>
    <col min="67" max="67" width="75.42578125" bestFit="1" customWidth="1"/>
    <col min="68" max="68" width="46.28515625" bestFit="1" customWidth="1"/>
    <col min="69" max="69" width="46.42578125" bestFit="1" customWidth="1"/>
    <col min="70" max="70" width="29.7109375" bestFit="1" customWidth="1"/>
    <col min="71" max="71" width="58.140625" bestFit="1" customWidth="1"/>
    <col min="72" max="72" width="39" bestFit="1" customWidth="1"/>
    <col min="73" max="73" width="38.28515625" bestFit="1" customWidth="1"/>
    <col min="74" max="74" width="25" bestFit="1" customWidth="1"/>
    <col min="75" max="75" width="51.28515625" bestFit="1" customWidth="1"/>
    <col min="76" max="76" width="31.7109375" bestFit="1" customWidth="1"/>
    <col min="77" max="77" width="50.7109375" bestFit="1" customWidth="1"/>
    <col min="78" max="79" width="38.42578125" bestFit="1" customWidth="1"/>
    <col min="80" max="80" width="40.7109375" bestFit="1" customWidth="1"/>
    <col min="81" max="81" width="53.5703125" bestFit="1" customWidth="1"/>
    <col min="82" max="82" width="44" bestFit="1" customWidth="1"/>
    <col min="83" max="83" width="86.5703125" bestFit="1" customWidth="1"/>
    <col min="84" max="84" width="41.7109375" bestFit="1" customWidth="1"/>
    <col min="85" max="85" width="53.7109375" bestFit="1" customWidth="1"/>
    <col min="86" max="86" width="34.5703125" bestFit="1" customWidth="1"/>
    <col min="87" max="87" width="52.5703125" bestFit="1" customWidth="1"/>
    <col min="88" max="88" width="42.28515625" bestFit="1" customWidth="1"/>
    <col min="89" max="89" width="27.140625" bestFit="1" customWidth="1"/>
    <col min="90" max="90" width="16.5703125" bestFit="1" customWidth="1"/>
    <col min="91" max="91" width="33.85546875" bestFit="1" customWidth="1"/>
    <col min="92" max="92" width="32.5703125" bestFit="1" customWidth="1"/>
    <col min="93" max="93" width="59.42578125" bestFit="1" customWidth="1"/>
    <col min="94" max="94" width="51.85546875" bestFit="1" customWidth="1"/>
    <col min="95" max="95" width="55.85546875" bestFit="1" customWidth="1"/>
    <col min="96" max="96" width="50.42578125" bestFit="1" customWidth="1"/>
    <col min="97" max="97" width="53" bestFit="1" customWidth="1"/>
    <col min="98" max="98" width="45.5703125" bestFit="1" customWidth="1"/>
    <col min="99" max="99" width="53.7109375" bestFit="1" customWidth="1"/>
    <col min="100" max="100" width="14.140625" bestFit="1" customWidth="1"/>
    <col min="101" max="101" width="21.7109375" bestFit="1" customWidth="1"/>
    <col min="102" max="102" width="24.7109375" bestFit="1" customWidth="1"/>
    <col min="103" max="103" width="46.42578125" bestFit="1" customWidth="1"/>
    <col min="104" max="104" width="17.7109375" bestFit="1" customWidth="1"/>
    <col min="105" max="105" width="45.5703125" bestFit="1" customWidth="1"/>
    <col min="106" max="106" width="58.140625" bestFit="1" customWidth="1"/>
    <col min="107" max="107" width="34" bestFit="1" customWidth="1"/>
    <col min="108" max="108" width="31.42578125" bestFit="1" customWidth="1"/>
    <col min="109" max="109" width="18.28515625" bestFit="1" customWidth="1"/>
    <col min="110" max="110" width="50.42578125" bestFit="1" customWidth="1"/>
    <col min="111" max="111" width="36.7109375" bestFit="1" customWidth="1"/>
    <col min="112" max="112" width="30.85546875" bestFit="1" customWidth="1"/>
    <col min="113" max="113" width="52" bestFit="1" customWidth="1"/>
    <col min="114" max="114" width="26" bestFit="1" customWidth="1"/>
    <col min="115" max="115" width="46.5703125" bestFit="1" customWidth="1"/>
    <col min="116" max="116" width="15.28515625" bestFit="1" customWidth="1"/>
    <col min="117" max="117" width="59" bestFit="1" customWidth="1"/>
    <col min="118" max="118" width="51.85546875" bestFit="1" customWidth="1"/>
    <col min="119" max="119" width="8.85546875" bestFit="1" customWidth="1"/>
    <col min="120" max="120" width="43.28515625" bestFit="1" customWidth="1"/>
    <col min="121" max="121" width="8.7109375" bestFit="1" customWidth="1"/>
    <col min="122" max="122" width="29" bestFit="1" customWidth="1"/>
    <col min="123" max="123" width="47.5703125" bestFit="1" customWidth="1"/>
    <col min="124" max="124" width="5.5703125" bestFit="1" customWidth="1"/>
    <col min="125" max="125" width="31.140625" bestFit="1" customWidth="1"/>
    <col min="126" max="126" width="7.5703125" bestFit="1" customWidth="1"/>
    <col min="127" max="127" width="48.140625" bestFit="1" customWidth="1"/>
    <col min="128" max="128" width="12.140625" bestFit="1" customWidth="1"/>
    <col min="129" max="129" width="45.42578125" bestFit="1" customWidth="1"/>
    <col min="130" max="130" width="15" bestFit="1" customWidth="1"/>
    <col min="131" max="131" width="21.140625" bestFit="1" customWidth="1"/>
    <col min="132" max="132" width="53.42578125" bestFit="1" customWidth="1"/>
    <col min="133" max="133" width="34.5703125" bestFit="1" customWidth="1"/>
    <col min="134" max="134" width="68.28515625" bestFit="1" customWidth="1"/>
    <col min="135" max="135" width="48.7109375" bestFit="1" customWidth="1"/>
    <col min="136" max="136" width="58.7109375" bestFit="1" customWidth="1"/>
    <col min="137" max="137" width="24.28515625" bestFit="1" customWidth="1"/>
    <col min="138" max="138" width="39.28515625" bestFit="1" customWidth="1"/>
    <col min="139" max="139" width="28.5703125" bestFit="1" customWidth="1"/>
    <col min="140" max="140" width="42.140625" bestFit="1" customWidth="1"/>
    <col min="141" max="141" width="32.42578125" bestFit="1" customWidth="1"/>
    <col min="142" max="142" width="58.85546875" bestFit="1" customWidth="1"/>
    <col min="143" max="143" width="36.85546875" bestFit="1" customWidth="1"/>
    <col min="144" max="144" width="26.28515625" bestFit="1" customWidth="1"/>
    <col min="145" max="145" width="41.28515625" bestFit="1" customWidth="1"/>
    <col min="146" max="146" width="32.5703125" bestFit="1" customWidth="1"/>
    <col min="147" max="147" width="43.7109375" bestFit="1" customWidth="1"/>
    <col min="148" max="148" width="39.140625" bestFit="1" customWidth="1"/>
    <col min="149" max="149" width="17.85546875" bestFit="1" customWidth="1"/>
    <col min="150" max="150" width="23.5703125" bestFit="1" customWidth="1"/>
    <col min="151" max="151" width="16.7109375" bestFit="1" customWidth="1"/>
    <col min="152" max="152" width="44.42578125" bestFit="1" customWidth="1"/>
    <col min="153" max="153" width="17.42578125" bestFit="1" customWidth="1"/>
    <col min="154" max="154" width="41.28515625" bestFit="1" customWidth="1"/>
    <col min="155" max="155" width="45.5703125" bestFit="1" customWidth="1"/>
    <col min="156" max="156" width="47.42578125" bestFit="1" customWidth="1"/>
    <col min="157" max="157" width="47.85546875" bestFit="1" customWidth="1"/>
    <col min="158" max="158" width="47.5703125" bestFit="1" customWidth="1"/>
    <col min="159" max="159" width="40.140625" bestFit="1" customWidth="1"/>
    <col min="160" max="160" width="39" bestFit="1" customWidth="1"/>
    <col min="162" max="162" width="51.28515625" bestFit="1" customWidth="1"/>
    <col min="163" max="163" width="22.85546875" bestFit="1" customWidth="1"/>
    <col min="164" max="164" width="23" bestFit="1" customWidth="1"/>
    <col min="165" max="165" width="17.85546875" bestFit="1" customWidth="1"/>
    <col min="166" max="166" width="25.28515625" bestFit="1" customWidth="1"/>
    <col min="167" max="167" width="10.42578125" bestFit="1" customWidth="1"/>
    <col min="168" max="168" width="6" bestFit="1" customWidth="1"/>
    <col min="169" max="169" width="25" bestFit="1" customWidth="1"/>
    <col min="170" max="170" width="24.140625" bestFit="1" customWidth="1"/>
    <col min="171" max="171" width="12" bestFit="1" customWidth="1"/>
    <col min="172" max="172" width="41.140625" bestFit="1" customWidth="1"/>
    <col min="173" max="173" width="10.28515625" bestFit="1" customWidth="1"/>
    <col min="174" max="174" width="46.28515625" bestFit="1" customWidth="1"/>
    <col min="175" max="175" width="53.140625" bestFit="1" customWidth="1"/>
    <col min="176" max="176" width="20.140625" bestFit="1" customWidth="1"/>
    <col min="177" max="177" width="59.140625" bestFit="1" customWidth="1"/>
    <col min="178" max="178" width="38.28515625" bestFit="1" customWidth="1"/>
    <col min="179" max="179" width="57.85546875" bestFit="1" customWidth="1"/>
    <col min="180" max="180" width="33" bestFit="1" customWidth="1"/>
    <col min="181" max="181" width="39.28515625" bestFit="1" customWidth="1"/>
    <col min="182" max="182" width="45.85546875" bestFit="1" customWidth="1"/>
    <col min="183" max="183" width="20.85546875" bestFit="1" customWidth="1"/>
    <col min="184" max="184" width="35.28515625" bestFit="1" customWidth="1"/>
    <col min="185" max="185" width="58.85546875" bestFit="1" customWidth="1"/>
    <col min="186" max="186" width="15" bestFit="1" customWidth="1"/>
    <col min="187" max="187" width="38.140625" bestFit="1" customWidth="1"/>
    <col min="188" max="188" width="39.140625" bestFit="1" customWidth="1"/>
    <col min="189" max="189" width="36.42578125" bestFit="1" customWidth="1"/>
    <col min="190" max="190" width="12.7109375" bestFit="1" customWidth="1"/>
    <col min="191" max="191" width="55" bestFit="1" customWidth="1"/>
    <col min="192" max="192" width="52.28515625" bestFit="1" customWidth="1"/>
    <col min="193" max="193" width="56.42578125" bestFit="1" customWidth="1"/>
    <col min="194" max="194" width="32.5703125" bestFit="1" customWidth="1"/>
    <col min="195" max="195" width="50.42578125" bestFit="1" customWidth="1"/>
    <col min="196" max="196" width="26.140625" bestFit="1" customWidth="1"/>
    <col min="197" max="197" width="29.140625" bestFit="1" customWidth="1"/>
    <col min="198" max="198" width="30.28515625" bestFit="1" customWidth="1"/>
    <col min="199" max="199" width="24.140625" bestFit="1" customWidth="1"/>
    <col min="200" max="200" width="43.42578125" bestFit="1" customWidth="1"/>
    <col min="201" max="201" width="40.140625" bestFit="1" customWidth="1"/>
    <col min="202" max="202" width="20.42578125" bestFit="1" customWidth="1"/>
    <col min="203" max="203" width="15.85546875" bestFit="1" customWidth="1"/>
    <col min="204" max="204" width="51" bestFit="1" customWidth="1"/>
    <col min="205" max="205" width="27.7109375" bestFit="1" customWidth="1"/>
    <col min="206" max="206" width="50.85546875" bestFit="1" customWidth="1"/>
    <col min="207" max="207" width="30.5703125" bestFit="1" customWidth="1"/>
    <col min="208" max="208" width="48.42578125" bestFit="1" customWidth="1"/>
    <col min="209" max="209" width="28.5703125" bestFit="1" customWidth="1"/>
    <col min="210" max="210" width="51.7109375" bestFit="1" customWidth="1"/>
    <col min="211" max="211" width="42.5703125" bestFit="1" customWidth="1"/>
    <col min="212" max="212" width="32.140625" bestFit="1" customWidth="1"/>
    <col min="213" max="213" width="44.85546875" bestFit="1" customWidth="1"/>
    <col min="214" max="214" width="35.85546875" bestFit="1" customWidth="1"/>
    <col min="215" max="215" width="40.140625" bestFit="1" customWidth="1"/>
    <col min="216" max="216" width="27.140625" bestFit="1" customWidth="1"/>
    <col min="217" max="217" width="24.5703125" bestFit="1" customWidth="1"/>
    <col min="218" max="218" width="28.5703125" bestFit="1" customWidth="1"/>
    <col min="219" max="219" width="44" bestFit="1" customWidth="1"/>
    <col min="220" max="220" width="54.85546875" bestFit="1" customWidth="1"/>
    <col min="221" max="221" width="55" bestFit="1" customWidth="1"/>
    <col min="222" max="222" width="26.5703125" bestFit="1" customWidth="1"/>
    <col min="223" max="223" width="30.7109375" bestFit="1" customWidth="1"/>
    <col min="224" max="224" width="52.5703125" bestFit="1" customWidth="1"/>
    <col min="225" max="225" width="51" bestFit="1" customWidth="1"/>
    <col min="226" max="226" width="52.42578125" bestFit="1" customWidth="1"/>
    <col min="227" max="227" width="15.140625" bestFit="1" customWidth="1"/>
    <col min="228" max="228" width="18.140625" bestFit="1" customWidth="1"/>
    <col min="229" max="229" width="12.85546875" bestFit="1" customWidth="1"/>
    <col min="230" max="230" width="34.42578125" bestFit="1" customWidth="1"/>
    <col min="231" max="231" width="39.7109375" bestFit="1" customWidth="1"/>
    <col min="232" max="232" width="27" bestFit="1" customWidth="1"/>
    <col min="233" max="233" width="38.140625" bestFit="1" customWidth="1"/>
    <col min="234" max="234" width="28.140625" bestFit="1" customWidth="1"/>
    <col min="235" max="235" width="17.28515625" bestFit="1" customWidth="1"/>
    <col min="236" max="236" width="43.7109375" bestFit="1" customWidth="1"/>
    <col min="237" max="237" width="47.85546875" bestFit="1" customWidth="1"/>
    <col min="238" max="238" width="35.28515625" bestFit="1" customWidth="1"/>
    <col min="239" max="239" width="26.42578125" bestFit="1" customWidth="1"/>
    <col min="240" max="240" width="47.85546875" bestFit="1" customWidth="1"/>
    <col min="241" max="241" width="16.7109375" bestFit="1" customWidth="1"/>
    <col min="242" max="242" width="17.5703125" bestFit="1" customWidth="1"/>
    <col min="243" max="243" width="26.140625" bestFit="1" customWidth="1"/>
    <col min="244" max="244" width="46.7109375" bestFit="1" customWidth="1"/>
    <col min="245" max="245" width="37" bestFit="1" customWidth="1"/>
    <col min="246" max="246" width="23" bestFit="1" customWidth="1"/>
    <col min="247" max="247" width="19.140625" bestFit="1" customWidth="1"/>
    <col min="248" max="248" width="55.140625" bestFit="1" customWidth="1"/>
    <col min="249" max="249" width="48.140625" bestFit="1" customWidth="1"/>
    <col min="250" max="250" width="54.7109375" bestFit="1" customWidth="1"/>
    <col min="251" max="251" width="62.28515625" bestFit="1" customWidth="1"/>
    <col min="252" max="252" width="55.7109375" bestFit="1" customWidth="1"/>
    <col min="253" max="253" width="26.140625" bestFit="1" customWidth="1"/>
    <col min="254" max="254" width="13.28515625" bestFit="1" customWidth="1"/>
    <col min="255" max="255" width="32.140625" bestFit="1" customWidth="1"/>
    <col min="256" max="256" width="55.140625" bestFit="1" customWidth="1"/>
    <col min="257" max="257" width="7.85546875" bestFit="1" customWidth="1"/>
    <col min="258" max="258" width="45.7109375" bestFit="1" customWidth="1"/>
    <col min="259" max="259" width="34.7109375" bestFit="1" customWidth="1"/>
    <col min="260" max="260" width="15.42578125" bestFit="1" customWidth="1"/>
    <col min="261" max="261" width="53.85546875" bestFit="1" customWidth="1"/>
    <col min="262" max="262" width="37.7109375" bestFit="1" customWidth="1"/>
    <col min="263" max="263" width="53.28515625" bestFit="1" customWidth="1"/>
    <col min="264" max="264" width="20.140625" bestFit="1" customWidth="1"/>
    <col min="265" max="265" width="36.5703125" bestFit="1" customWidth="1"/>
    <col min="266" max="266" width="43.85546875" bestFit="1" customWidth="1"/>
    <col min="267" max="267" width="30" bestFit="1" customWidth="1"/>
    <col min="268" max="268" width="24" bestFit="1" customWidth="1"/>
    <col min="269" max="269" width="37" bestFit="1" customWidth="1"/>
    <col min="270" max="270" width="29.28515625" bestFit="1" customWidth="1"/>
    <col min="271" max="271" width="40.85546875" bestFit="1" customWidth="1"/>
    <col min="272" max="272" width="43.5703125" bestFit="1" customWidth="1"/>
    <col min="273" max="273" width="28.140625" bestFit="1" customWidth="1"/>
    <col min="274" max="274" width="42.7109375" bestFit="1" customWidth="1"/>
    <col min="275" max="275" width="62.42578125" bestFit="1" customWidth="1"/>
    <col min="276" max="276" width="41.7109375" bestFit="1" customWidth="1"/>
    <col min="277" max="277" width="13.85546875" bestFit="1" customWidth="1"/>
    <col min="278" max="278" width="50.5703125" bestFit="1" customWidth="1"/>
    <col min="279" max="279" width="50.7109375" bestFit="1" customWidth="1"/>
    <col min="280" max="280" width="21.85546875" bestFit="1" customWidth="1"/>
    <col min="281" max="281" width="49.140625" bestFit="1" customWidth="1"/>
    <col min="282" max="282" width="54" bestFit="1" customWidth="1"/>
    <col min="283" max="283" width="43.28515625" bestFit="1" customWidth="1"/>
    <col min="284" max="284" width="32" bestFit="1" customWidth="1"/>
    <col min="285" max="285" width="32.42578125" bestFit="1" customWidth="1"/>
    <col min="286" max="286" width="39.5703125" bestFit="1" customWidth="1"/>
    <col min="287" max="287" width="13.85546875" bestFit="1" customWidth="1"/>
    <col min="288" max="288" width="13.140625" bestFit="1" customWidth="1"/>
    <col min="289" max="289" width="48.85546875" bestFit="1" customWidth="1"/>
    <col min="290" max="290" width="34.85546875" bestFit="1" customWidth="1"/>
    <col min="291" max="291" width="47.28515625" bestFit="1" customWidth="1"/>
    <col min="292" max="292" width="31.85546875" bestFit="1" customWidth="1"/>
    <col min="293" max="293" width="38.140625" bestFit="1" customWidth="1"/>
    <col min="294" max="294" width="49.5703125" bestFit="1" customWidth="1"/>
    <col min="295" max="295" width="37.28515625" bestFit="1" customWidth="1"/>
    <col min="296" max="296" width="57.28515625" bestFit="1" customWidth="1"/>
    <col min="297" max="297" width="15.85546875" bestFit="1" customWidth="1"/>
    <col min="298" max="298" width="36.140625" bestFit="1" customWidth="1"/>
    <col min="299" max="299" width="57" bestFit="1" customWidth="1"/>
    <col min="300" max="300" width="18.5703125" bestFit="1" customWidth="1"/>
    <col min="301" max="301" width="31" bestFit="1" customWidth="1"/>
    <col min="302" max="302" width="8.7109375" bestFit="1" customWidth="1"/>
    <col min="303" max="303" width="52" bestFit="1" customWidth="1"/>
    <col min="304" max="304" width="42.7109375" bestFit="1" customWidth="1"/>
    <col min="305" max="305" width="7.85546875" bestFit="1" customWidth="1"/>
    <col min="306" max="306" width="24.85546875" bestFit="1" customWidth="1"/>
    <col min="307" max="307" width="14.140625" bestFit="1" customWidth="1"/>
    <col min="308" max="308" width="46.5703125" bestFit="1" customWidth="1"/>
    <col min="309" max="309" width="56.42578125" bestFit="1" customWidth="1"/>
    <col min="310" max="310" width="40.85546875" bestFit="1" customWidth="1"/>
    <col min="311" max="311" width="20.42578125" bestFit="1" customWidth="1"/>
    <col min="312" max="312" width="53.42578125" bestFit="1" customWidth="1"/>
    <col min="313" max="313" width="43.28515625" bestFit="1" customWidth="1"/>
    <col min="314" max="314" width="55.5703125" bestFit="1" customWidth="1"/>
    <col min="315" max="315" width="56.28515625" bestFit="1" customWidth="1"/>
    <col min="316" max="316" width="20.28515625" bestFit="1" customWidth="1"/>
    <col min="317" max="317" width="25.7109375" bestFit="1" customWidth="1"/>
    <col min="318" max="318" width="47.7109375" bestFit="1" customWidth="1"/>
    <col min="319" max="319" width="51.85546875" bestFit="1" customWidth="1"/>
    <col min="320" max="320" width="30.28515625" bestFit="1" customWidth="1"/>
    <col min="321" max="321" width="15.85546875" bestFit="1" customWidth="1"/>
    <col min="322" max="322" width="14" bestFit="1" customWidth="1"/>
    <col min="323" max="323" width="34.140625" bestFit="1" customWidth="1"/>
    <col min="324" max="324" width="53.7109375" bestFit="1" customWidth="1"/>
    <col min="325" max="325" width="47" bestFit="1" customWidth="1"/>
    <col min="326" max="326" width="5.5703125" bestFit="1" customWidth="1"/>
    <col min="327" max="327" width="20.7109375" bestFit="1" customWidth="1"/>
    <col min="328" max="328" width="11.7109375" bestFit="1" customWidth="1"/>
    <col min="329" max="329" width="56.140625" bestFit="1" customWidth="1"/>
    <col min="330" max="330" width="31.7109375" bestFit="1" customWidth="1"/>
    <col min="331" max="331" width="58.85546875" bestFit="1" customWidth="1"/>
    <col min="332" max="332" width="49.7109375" bestFit="1" customWidth="1"/>
    <col min="333" max="333" width="48.7109375" bestFit="1" customWidth="1"/>
    <col min="334" max="334" width="52" bestFit="1" customWidth="1"/>
    <col min="335" max="335" width="39.42578125" bestFit="1" customWidth="1"/>
    <col min="336" max="336" width="50.85546875" bestFit="1" customWidth="1"/>
    <col min="337" max="337" width="39.5703125" bestFit="1" customWidth="1"/>
    <col min="338" max="338" width="56.28515625" bestFit="1" customWidth="1"/>
    <col min="339" max="339" width="26" bestFit="1" customWidth="1"/>
    <col min="340" max="340" width="14.7109375" bestFit="1" customWidth="1"/>
    <col min="341" max="341" width="48.28515625" bestFit="1" customWidth="1"/>
    <col min="342" max="342" width="38.140625" bestFit="1" customWidth="1"/>
    <col min="343" max="343" width="53" bestFit="1" customWidth="1"/>
    <col min="344" max="344" width="48.140625" bestFit="1" customWidth="1"/>
    <col min="345" max="345" width="45.140625" bestFit="1" customWidth="1"/>
    <col min="346" max="346" width="52.42578125" bestFit="1" customWidth="1"/>
    <col min="347" max="347" width="54.28515625" bestFit="1" customWidth="1"/>
    <col min="348" max="348" width="29.42578125" bestFit="1" customWidth="1"/>
    <col min="349" max="349" width="18.85546875" bestFit="1" customWidth="1"/>
    <col min="350" max="350" width="22.85546875" bestFit="1" customWidth="1"/>
    <col min="351" max="351" width="28.85546875" bestFit="1" customWidth="1"/>
    <col min="352" max="352" width="20.5703125" bestFit="1" customWidth="1"/>
    <col min="353" max="353" width="40" bestFit="1" customWidth="1"/>
    <col min="354" max="354" width="17.7109375" bestFit="1" customWidth="1"/>
    <col min="355" max="355" width="19.5703125" bestFit="1" customWidth="1"/>
    <col min="356" max="356" width="39.28515625" bestFit="1" customWidth="1"/>
    <col min="357" max="357" width="36.85546875" bestFit="1" customWidth="1"/>
    <col min="358" max="358" width="46.7109375" bestFit="1" customWidth="1"/>
    <col min="359" max="359" width="53.42578125" bestFit="1" customWidth="1"/>
    <col min="360" max="360" width="22.5703125" bestFit="1" customWidth="1"/>
    <col min="361" max="361" width="35.7109375" bestFit="1" customWidth="1"/>
    <col min="362" max="362" width="38.42578125" bestFit="1" customWidth="1"/>
    <col min="363" max="363" width="20.42578125" bestFit="1" customWidth="1"/>
    <col min="364" max="364" width="29" bestFit="1" customWidth="1"/>
    <col min="365" max="365" width="43.5703125" bestFit="1" customWidth="1"/>
    <col min="366" max="366" width="33.42578125" bestFit="1" customWidth="1"/>
    <col min="367" max="367" width="55.140625" bestFit="1" customWidth="1"/>
    <col min="368" max="368" width="27" bestFit="1" customWidth="1"/>
    <col min="369" max="369" width="37.42578125" bestFit="1" customWidth="1"/>
    <col min="370" max="370" width="18.5703125" bestFit="1" customWidth="1"/>
    <col min="371" max="371" width="40.28515625" bestFit="1" customWidth="1"/>
    <col min="372" max="372" width="7.7109375" bestFit="1" customWidth="1"/>
    <col min="373" max="373" width="17.28515625" bestFit="1" customWidth="1"/>
    <col min="374" max="374" width="55.85546875" bestFit="1" customWidth="1"/>
    <col min="375" max="375" width="23.85546875" bestFit="1" customWidth="1"/>
    <col min="376" max="376" width="45.85546875" bestFit="1" customWidth="1"/>
    <col min="377" max="377" width="39" bestFit="1" customWidth="1"/>
    <col min="378" max="378" width="45.140625" bestFit="1" customWidth="1"/>
    <col min="379" max="379" width="12.42578125" bestFit="1" customWidth="1"/>
    <col min="380" max="380" width="37" bestFit="1" customWidth="1"/>
    <col min="381" max="381" width="35.28515625" bestFit="1" customWidth="1"/>
    <col min="382" max="382" width="33.85546875" bestFit="1" customWidth="1"/>
    <col min="383" max="383" width="35.140625" bestFit="1" customWidth="1"/>
    <col min="384" max="384" width="19.7109375" bestFit="1" customWidth="1"/>
    <col min="385" max="385" width="33.85546875" bestFit="1" customWidth="1"/>
    <col min="386" max="386" width="25.7109375" bestFit="1" customWidth="1"/>
    <col min="387" max="387" width="31.140625" bestFit="1" customWidth="1"/>
    <col min="388" max="388" width="18.5703125" bestFit="1" customWidth="1"/>
    <col min="389" max="389" width="28.7109375" bestFit="1" customWidth="1"/>
    <col min="390" max="390" width="51.28515625" bestFit="1" customWidth="1"/>
    <col min="391" max="391" width="24.28515625" bestFit="1" customWidth="1"/>
    <col min="392" max="392" width="18.7109375" bestFit="1" customWidth="1"/>
    <col min="393" max="393" width="28.5703125" bestFit="1" customWidth="1"/>
    <col min="394" max="394" width="11" bestFit="1" customWidth="1"/>
    <col min="395" max="395" width="45.5703125" bestFit="1" customWidth="1"/>
    <col min="396" max="396" width="40.7109375" bestFit="1" customWidth="1"/>
    <col min="397" max="397" width="15.85546875" bestFit="1" customWidth="1"/>
    <col min="398" max="398" width="23.85546875" bestFit="1" customWidth="1"/>
    <col min="399" max="399" width="33.42578125" bestFit="1" customWidth="1"/>
    <col min="400" max="400" width="32.42578125" bestFit="1" customWidth="1"/>
    <col min="401" max="401" width="28" bestFit="1" customWidth="1"/>
    <col min="402" max="402" width="32.28515625" bestFit="1" customWidth="1"/>
    <col min="403" max="403" width="29.7109375" bestFit="1" customWidth="1"/>
    <col min="404" max="404" width="19.85546875" bestFit="1" customWidth="1"/>
    <col min="405" max="405" width="5.5703125" bestFit="1" customWidth="1"/>
    <col min="406" max="406" width="36.85546875" bestFit="1" customWidth="1"/>
    <col min="407" max="407" width="38.7109375" bestFit="1" customWidth="1"/>
    <col min="408" max="408" width="18.7109375" bestFit="1" customWidth="1"/>
    <col min="409" max="409" width="12.140625" bestFit="1" customWidth="1"/>
    <col min="410" max="410" width="14.140625" bestFit="1" customWidth="1"/>
    <col min="411" max="411" width="50.140625" bestFit="1" customWidth="1"/>
    <col min="412" max="412" width="32" bestFit="1" customWidth="1"/>
    <col min="413" max="413" width="52.42578125" bestFit="1" customWidth="1"/>
    <col min="414" max="414" width="41.28515625" bestFit="1" customWidth="1"/>
    <col min="415" max="415" width="37.28515625" bestFit="1" customWidth="1"/>
    <col min="416" max="416" width="28.140625" bestFit="1" customWidth="1"/>
    <col min="417" max="417" width="47.7109375" bestFit="1" customWidth="1"/>
    <col min="418" max="418" width="39.85546875" bestFit="1" customWidth="1"/>
    <col min="419" max="419" width="49.85546875" bestFit="1" customWidth="1"/>
    <col min="420" max="420" width="50.140625" bestFit="1" customWidth="1"/>
    <col min="421" max="421" width="17.85546875" bestFit="1" customWidth="1"/>
    <col min="422" max="422" width="12" bestFit="1" customWidth="1"/>
    <col min="423" max="423" width="51.42578125" bestFit="1" customWidth="1"/>
    <col min="424" max="424" width="44.5703125" bestFit="1" customWidth="1"/>
    <col min="425" max="425" width="32.140625" bestFit="1" customWidth="1"/>
    <col min="426" max="426" width="50" bestFit="1" customWidth="1"/>
    <col min="427" max="427" width="53" bestFit="1" customWidth="1"/>
    <col min="428" max="428" width="9.85546875" bestFit="1" customWidth="1"/>
    <col min="429" max="429" width="50.42578125" bestFit="1" customWidth="1"/>
    <col min="430" max="430" width="53.140625" bestFit="1" customWidth="1"/>
    <col min="431" max="431" width="30.7109375" bestFit="1" customWidth="1"/>
    <col min="432" max="432" width="12.140625" bestFit="1" customWidth="1"/>
    <col min="433" max="433" width="32.140625" bestFit="1" customWidth="1"/>
    <col min="434" max="434" width="22.7109375" bestFit="1" customWidth="1"/>
    <col min="435" max="435" width="22.28515625" bestFit="1" customWidth="1"/>
    <col min="436" max="436" width="25.140625" bestFit="1" customWidth="1"/>
    <col min="437" max="437" width="47.42578125" bestFit="1" customWidth="1"/>
    <col min="438" max="438" width="27.7109375" bestFit="1" customWidth="1"/>
    <col min="439" max="439" width="53.28515625" bestFit="1" customWidth="1"/>
    <col min="440" max="440" width="15.85546875" bestFit="1" customWidth="1"/>
    <col min="441" max="441" width="19.85546875" bestFit="1" customWidth="1"/>
    <col min="442" max="442" width="55" bestFit="1" customWidth="1"/>
    <col min="443" max="443" width="21.140625" bestFit="1" customWidth="1"/>
    <col min="444" max="444" width="34.42578125" bestFit="1" customWidth="1"/>
    <col min="445" max="445" width="8.85546875" bestFit="1" customWidth="1"/>
    <col min="446" max="446" width="37.140625" bestFit="1" customWidth="1"/>
    <col min="447" max="448" width="44.5703125" bestFit="1" customWidth="1"/>
    <col min="449" max="449" width="49.85546875" bestFit="1" customWidth="1"/>
    <col min="450" max="450" width="42.5703125" bestFit="1" customWidth="1"/>
    <col min="451" max="451" width="60" bestFit="1" customWidth="1"/>
    <col min="452" max="452" width="16.28515625" bestFit="1" customWidth="1"/>
    <col min="453" max="453" width="14.85546875" bestFit="1" customWidth="1"/>
    <col min="454" max="454" width="17" bestFit="1" customWidth="1"/>
    <col min="455" max="455" width="35.28515625" bestFit="1" customWidth="1"/>
    <col min="456" max="456" width="17.42578125" bestFit="1" customWidth="1"/>
    <col min="457" max="457" width="31.85546875" bestFit="1" customWidth="1"/>
    <col min="458" max="458" width="50.85546875" bestFit="1" customWidth="1"/>
    <col min="459" max="459" width="13.85546875" bestFit="1" customWidth="1"/>
    <col min="460" max="460" width="18.85546875" bestFit="1" customWidth="1"/>
    <col min="461" max="461" width="25.28515625" bestFit="1" customWidth="1"/>
    <col min="462" max="462" width="41.7109375" bestFit="1" customWidth="1"/>
    <col min="463" max="463" width="25.85546875" bestFit="1" customWidth="1"/>
    <col min="464" max="464" width="22.85546875" bestFit="1" customWidth="1"/>
    <col min="465" max="465" width="37.28515625" bestFit="1" customWidth="1"/>
    <col min="466" max="466" width="41.5703125" bestFit="1" customWidth="1"/>
    <col min="467" max="467" width="51.85546875" bestFit="1" customWidth="1"/>
    <col min="468" max="468" width="14.5703125" bestFit="1" customWidth="1"/>
    <col min="469" max="469" width="17.7109375" bestFit="1" customWidth="1"/>
    <col min="470" max="470" width="40.28515625" bestFit="1" customWidth="1"/>
    <col min="471" max="471" width="39.7109375" bestFit="1" customWidth="1"/>
    <col min="472" max="472" width="17" bestFit="1" customWidth="1"/>
    <col min="473" max="473" width="18.7109375" bestFit="1" customWidth="1"/>
    <col min="474" max="474" width="51" bestFit="1" customWidth="1"/>
    <col min="475" max="475" width="21.85546875" bestFit="1" customWidth="1"/>
    <col min="476" max="476" width="55.5703125" bestFit="1" customWidth="1"/>
    <col min="477" max="477" width="22.85546875" bestFit="1" customWidth="1"/>
    <col min="478" max="478" width="28.42578125" bestFit="1" customWidth="1"/>
    <col min="479" max="479" width="11.85546875" bestFit="1" customWidth="1"/>
    <col min="480" max="480" width="38.7109375" bestFit="1" customWidth="1"/>
    <col min="481" max="481" width="39.5703125" bestFit="1" customWidth="1"/>
    <col min="482" max="482" width="29" bestFit="1" customWidth="1"/>
    <col min="483" max="483" width="50.140625" bestFit="1" customWidth="1"/>
    <col min="484" max="484" width="25.85546875" bestFit="1" customWidth="1"/>
    <col min="485" max="485" width="26.28515625" bestFit="1" customWidth="1"/>
    <col min="486" max="486" width="53.7109375" bestFit="1" customWidth="1"/>
    <col min="487" max="487" width="19.85546875" bestFit="1" customWidth="1"/>
    <col min="488" max="488" width="14.85546875" bestFit="1" customWidth="1"/>
    <col min="489" max="489" width="41.42578125" bestFit="1" customWidth="1"/>
    <col min="490" max="490" width="50.85546875" bestFit="1" customWidth="1"/>
    <col min="491" max="491" width="15.140625" bestFit="1" customWidth="1"/>
    <col min="492" max="492" width="56.42578125" bestFit="1" customWidth="1"/>
    <col min="493" max="493" width="19.42578125" bestFit="1" customWidth="1"/>
    <col min="494" max="494" width="27.85546875" bestFit="1" customWidth="1"/>
    <col min="495" max="495" width="66.7109375" bestFit="1" customWidth="1"/>
    <col min="496" max="496" width="24.42578125" bestFit="1" customWidth="1"/>
    <col min="497" max="497" width="36.140625" bestFit="1" customWidth="1"/>
    <col min="498" max="498" width="38.42578125" bestFit="1" customWidth="1"/>
    <col min="499" max="499" width="15.85546875" bestFit="1" customWidth="1"/>
    <col min="500" max="500" width="22.7109375" bestFit="1" customWidth="1"/>
    <col min="501" max="501" width="54" bestFit="1" customWidth="1"/>
    <col min="502" max="502" width="44.7109375" bestFit="1" customWidth="1"/>
    <col min="503" max="503" width="54.140625" bestFit="1" customWidth="1"/>
    <col min="504" max="504" width="12.28515625" bestFit="1" customWidth="1"/>
    <col min="505" max="505" width="12.85546875" bestFit="1" customWidth="1"/>
    <col min="506" max="506" width="25.140625" bestFit="1" customWidth="1"/>
    <col min="507" max="507" width="16.85546875" bestFit="1" customWidth="1"/>
    <col min="508" max="508" width="23.5703125" bestFit="1" customWidth="1"/>
    <col min="509" max="509" width="33" bestFit="1" customWidth="1"/>
    <col min="510" max="510" width="46" bestFit="1" customWidth="1"/>
    <col min="511" max="511" width="22.85546875" bestFit="1" customWidth="1"/>
    <col min="512" max="512" width="41.5703125" bestFit="1" customWidth="1"/>
    <col min="513" max="513" width="28.85546875" bestFit="1" customWidth="1"/>
    <col min="514" max="514" width="40.85546875" bestFit="1" customWidth="1"/>
    <col min="515" max="515" width="49" bestFit="1" customWidth="1"/>
    <col min="516" max="516" width="8.5703125" bestFit="1" customWidth="1"/>
    <col min="517" max="517" width="13.28515625" bestFit="1" customWidth="1"/>
    <col min="518" max="518" width="48.5703125" bestFit="1" customWidth="1"/>
    <col min="519" max="519" width="58.7109375" bestFit="1" customWidth="1"/>
    <col min="520" max="520" width="22.5703125" bestFit="1" customWidth="1"/>
    <col min="521" max="521" width="54" bestFit="1" customWidth="1"/>
    <col min="522" max="522" width="18.5703125" bestFit="1" customWidth="1"/>
    <col min="523" max="523" width="47.5703125" bestFit="1" customWidth="1"/>
    <col min="524" max="524" width="14.5703125" bestFit="1" customWidth="1"/>
    <col min="525" max="525" width="15.5703125" bestFit="1" customWidth="1"/>
    <col min="526" max="526" width="40.7109375" bestFit="1" customWidth="1"/>
    <col min="527" max="527" width="47.85546875" bestFit="1" customWidth="1"/>
    <col min="528" max="528" width="54.140625" bestFit="1" customWidth="1"/>
    <col min="529" max="529" width="18.42578125" bestFit="1" customWidth="1"/>
    <col min="530" max="530" width="50.7109375" bestFit="1" customWidth="1"/>
    <col min="531" max="531" width="27" bestFit="1" customWidth="1"/>
    <col min="532" max="532" width="21" bestFit="1" customWidth="1"/>
    <col min="533" max="533" width="56.140625" bestFit="1" customWidth="1"/>
    <col min="534" max="534" width="47.140625" bestFit="1" customWidth="1"/>
    <col min="535" max="535" width="34.28515625" bestFit="1" customWidth="1"/>
    <col min="536" max="536" width="37.140625" bestFit="1" customWidth="1"/>
    <col min="537" max="537" width="36.28515625" bestFit="1" customWidth="1"/>
    <col min="538" max="538" width="48.5703125" bestFit="1" customWidth="1"/>
    <col min="539" max="539" width="51.85546875" bestFit="1" customWidth="1"/>
    <col min="540" max="540" width="35.42578125" bestFit="1" customWidth="1"/>
    <col min="541" max="541" width="5.42578125" bestFit="1" customWidth="1"/>
    <col min="542" max="542" width="14" bestFit="1" customWidth="1"/>
    <col min="543" max="543" width="35.42578125" bestFit="1" customWidth="1"/>
    <col min="544" max="544" width="46.85546875" bestFit="1" customWidth="1"/>
    <col min="545" max="545" width="28.140625" bestFit="1" customWidth="1"/>
    <col min="546" max="546" width="43.42578125" bestFit="1" customWidth="1"/>
    <col min="547" max="547" width="38.85546875" bestFit="1" customWidth="1"/>
    <col min="548" max="548" width="18.42578125" bestFit="1" customWidth="1"/>
    <col min="549" max="549" width="18.140625" bestFit="1" customWidth="1"/>
    <col min="550" max="550" width="32.5703125" bestFit="1" customWidth="1"/>
    <col min="551" max="551" width="19" bestFit="1" customWidth="1"/>
    <col min="552" max="552" width="59" bestFit="1" customWidth="1"/>
    <col min="553" max="553" width="53.7109375" bestFit="1" customWidth="1"/>
    <col min="554" max="554" width="23.85546875" bestFit="1" customWidth="1"/>
    <col min="555" max="555" width="6.42578125" bestFit="1" customWidth="1"/>
    <col min="556" max="556" width="53.5703125" bestFit="1" customWidth="1"/>
    <col min="557" max="557" width="57.28515625" bestFit="1" customWidth="1"/>
    <col min="558" max="558" width="30.5703125" bestFit="1" customWidth="1"/>
    <col min="559" max="559" width="31.7109375" bestFit="1" customWidth="1"/>
    <col min="560" max="560" width="41.140625" bestFit="1" customWidth="1"/>
    <col min="561" max="561" width="11.5703125" bestFit="1" customWidth="1"/>
    <col min="562" max="562" width="27.140625" bestFit="1" customWidth="1"/>
    <col min="563" max="563" width="44.140625" bestFit="1" customWidth="1"/>
    <col min="564" max="564" width="34.85546875" bestFit="1" customWidth="1"/>
    <col min="565" max="565" width="17.85546875" bestFit="1" customWidth="1"/>
    <col min="566" max="566" width="22.7109375" bestFit="1" customWidth="1"/>
    <col min="567" max="567" width="59.42578125" bestFit="1" customWidth="1"/>
    <col min="568" max="568" width="56.28515625" bestFit="1" customWidth="1"/>
    <col min="569" max="569" width="28.5703125" bestFit="1" customWidth="1"/>
    <col min="570" max="570" width="33.42578125" bestFit="1" customWidth="1"/>
    <col min="571" max="571" width="20.5703125" bestFit="1" customWidth="1"/>
    <col min="572" max="572" width="20.140625" bestFit="1" customWidth="1"/>
    <col min="573" max="573" width="60.140625" bestFit="1" customWidth="1"/>
    <col min="574" max="574" width="9.85546875" bestFit="1" customWidth="1"/>
    <col min="575" max="575" width="34.5703125" bestFit="1" customWidth="1"/>
    <col min="576" max="576" width="27" bestFit="1" customWidth="1"/>
    <col min="577" max="577" width="45.7109375" bestFit="1" customWidth="1"/>
    <col min="578" max="578" width="19.7109375" bestFit="1" customWidth="1"/>
    <col min="579" max="579" width="40.140625" bestFit="1" customWidth="1"/>
    <col min="580" max="580" width="58" bestFit="1" customWidth="1"/>
    <col min="581" max="581" width="21.5703125" bestFit="1" customWidth="1"/>
    <col min="582" max="582" width="43.28515625" bestFit="1" customWidth="1"/>
    <col min="583" max="583" width="15.42578125" bestFit="1" customWidth="1"/>
    <col min="584" max="584" width="44.5703125" bestFit="1" customWidth="1"/>
    <col min="585" max="585" width="24" bestFit="1" customWidth="1"/>
    <col min="586" max="586" width="51.42578125" bestFit="1" customWidth="1"/>
    <col min="587" max="587" width="15.42578125" bestFit="1" customWidth="1"/>
    <col min="588" max="588" width="50.42578125" bestFit="1" customWidth="1"/>
    <col min="589" max="589" width="27.140625" bestFit="1" customWidth="1"/>
    <col min="590" max="590" width="50.42578125" bestFit="1" customWidth="1"/>
    <col min="591" max="591" width="38.7109375" bestFit="1" customWidth="1"/>
    <col min="592" max="592" width="59" bestFit="1" customWidth="1"/>
    <col min="593" max="593" width="29.7109375" bestFit="1" customWidth="1"/>
    <col min="594" max="594" width="60.28515625" bestFit="1" customWidth="1"/>
    <col min="595" max="595" width="50.85546875" bestFit="1" customWidth="1"/>
    <col min="596" max="596" width="43.140625" bestFit="1" customWidth="1"/>
    <col min="597" max="597" width="55" bestFit="1" customWidth="1"/>
    <col min="598" max="598" width="30.42578125" bestFit="1" customWidth="1"/>
    <col min="599" max="599" width="50.7109375" bestFit="1" customWidth="1"/>
    <col min="600" max="600" width="17.42578125" bestFit="1" customWidth="1"/>
    <col min="601" max="601" width="24.28515625" bestFit="1" customWidth="1"/>
    <col min="602" max="602" width="28.42578125" bestFit="1" customWidth="1"/>
    <col min="603" max="603" width="49.42578125" bestFit="1" customWidth="1"/>
    <col min="604" max="604" width="33" bestFit="1" customWidth="1"/>
    <col min="605" max="605" width="52.28515625" bestFit="1" customWidth="1"/>
    <col min="606" max="606" width="48.140625" bestFit="1" customWidth="1"/>
    <col min="607" max="607" width="38" bestFit="1" customWidth="1"/>
    <col min="608" max="608" width="32.28515625" bestFit="1" customWidth="1"/>
    <col min="609" max="609" width="50.140625" bestFit="1" customWidth="1"/>
    <col min="610" max="610" width="47.7109375" bestFit="1" customWidth="1"/>
    <col min="611" max="611" width="27.5703125" bestFit="1" customWidth="1"/>
    <col min="612" max="612" width="36.5703125" bestFit="1" customWidth="1"/>
    <col min="613" max="613" width="42.85546875" bestFit="1" customWidth="1"/>
    <col min="614" max="614" width="29.7109375" bestFit="1" customWidth="1"/>
    <col min="615" max="615" width="21.42578125" bestFit="1" customWidth="1"/>
    <col min="616" max="616" width="48" bestFit="1" customWidth="1"/>
    <col min="617" max="617" width="35.7109375" bestFit="1" customWidth="1"/>
    <col min="618" max="618" width="35.140625" bestFit="1" customWidth="1"/>
    <col min="619" max="619" width="33.85546875" bestFit="1" customWidth="1"/>
    <col min="620" max="620" width="38.28515625" bestFit="1" customWidth="1"/>
    <col min="621" max="621" width="51.7109375" bestFit="1" customWidth="1"/>
    <col min="622" max="622" width="70.140625" bestFit="1" customWidth="1"/>
    <col min="623" max="623" width="32.42578125" bestFit="1" customWidth="1"/>
    <col min="624" max="624" width="23.28515625" bestFit="1" customWidth="1"/>
    <col min="625" max="625" width="28.28515625" bestFit="1" customWidth="1"/>
    <col min="626" max="626" width="33.28515625" bestFit="1" customWidth="1"/>
    <col min="627" max="627" width="44.85546875" bestFit="1" customWidth="1"/>
    <col min="628" max="628" width="35.140625" bestFit="1" customWidth="1"/>
    <col min="629" max="629" width="52.85546875" bestFit="1" customWidth="1"/>
    <col min="630" max="630" width="18.5703125" bestFit="1" customWidth="1"/>
    <col min="631" max="631" width="45.140625" bestFit="1" customWidth="1"/>
    <col min="632" max="632" width="53.140625" bestFit="1" customWidth="1"/>
    <col min="633" max="633" width="48.42578125" bestFit="1" customWidth="1"/>
    <col min="634" max="634" width="27.85546875" bestFit="1" customWidth="1"/>
    <col min="635" max="635" width="6.7109375" bestFit="1" customWidth="1"/>
    <col min="636" max="636" width="45.28515625" bestFit="1" customWidth="1"/>
    <col min="637" max="637" width="27.5703125" bestFit="1" customWidth="1"/>
    <col min="638" max="638" width="26.7109375" bestFit="1" customWidth="1"/>
    <col min="639" max="639" width="58.42578125" bestFit="1" customWidth="1"/>
    <col min="640" max="640" width="57.5703125" bestFit="1" customWidth="1"/>
    <col min="641" max="641" width="58.7109375" bestFit="1" customWidth="1"/>
    <col min="642" max="642" width="47.7109375" bestFit="1" customWidth="1"/>
    <col min="643" max="643" width="53.42578125" bestFit="1" customWidth="1"/>
    <col min="644" max="644" width="49.42578125" bestFit="1" customWidth="1"/>
    <col min="645" max="645" width="47.7109375" bestFit="1" customWidth="1"/>
    <col min="646" max="646" width="35" bestFit="1" customWidth="1"/>
    <col min="647" max="647" width="23.7109375" bestFit="1" customWidth="1"/>
    <col min="648" max="648" width="49.5703125" bestFit="1" customWidth="1"/>
    <col min="649" max="649" width="45.7109375" bestFit="1" customWidth="1"/>
    <col min="650" max="650" width="50.7109375" bestFit="1" customWidth="1"/>
    <col min="651" max="651" width="45.140625" bestFit="1" customWidth="1"/>
    <col min="652" max="652" width="48.85546875" bestFit="1" customWidth="1"/>
    <col min="653" max="653" width="53.7109375" bestFit="1" customWidth="1"/>
    <col min="654" max="654" width="43.42578125" bestFit="1" customWidth="1"/>
    <col min="655" max="655" width="42.85546875" bestFit="1" customWidth="1"/>
    <col min="656" max="656" width="23.42578125" bestFit="1" customWidth="1"/>
    <col min="657" max="657" width="55.42578125" bestFit="1" customWidth="1"/>
    <col min="658" max="658" width="38.140625" bestFit="1" customWidth="1"/>
    <col min="659" max="659" width="7.85546875" bestFit="1" customWidth="1"/>
    <col min="660" max="660" width="59.140625" bestFit="1" customWidth="1"/>
    <col min="661" max="661" width="46.85546875" bestFit="1" customWidth="1"/>
    <col min="662" max="662" width="43.85546875" bestFit="1" customWidth="1"/>
    <col min="663" max="663" width="16.42578125" bestFit="1" customWidth="1"/>
    <col min="664" max="664" width="36.28515625" bestFit="1" customWidth="1"/>
    <col min="665" max="665" width="52.85546875" bestFit="1" customWidth="1"/>
    <col min="666" max="666" width="11.140625" bestFit="1" customWidth="1"/>
    <col min="667" max="667" width="15" bestFit="1" customWidth="1"/>
    <col min="668" max="668" width="36.42578125" bestFit="1" customWidth="1"/>
    <col min="669" max="669" width="50.5703125" bestFit="1" customWidth="1"/>
    <col min="670" max="670" width="38.42578125" bestFit="1" customWidth="1"/>
    <col min="671" max="671" width="46.5703125" bestFit="1" customWidth="1"/>
    <col min="672" max="672" width="32.5703125" bestFit="1" customWidth="1"/>
    <col min="673" max="673" width="47" bestFit="1" customWidth="1"/>
    <col min="674" max="674" width="32.5703125" bestFit="1" customWidth="1"/>
    <col min="675" max="675" width="20.42578125" bestFit="1" customWidth="1"/>
    <col min="676" max="676" width="27.5703125" bestFit="1" customWidth="1"/>
    <col min="677" max="677" width="31.85546875" bestFit="1" customWidth="1"/>
    <col min="678" max="678" width="41.85546875" bestFit="1" customWidth="1"/>
    <col min="679" max="679" width="35.7109375" bestFit="1" customWidth="1"/>
    <col min="680" max="680" width="43.140625" bestFit="1" customWidth="1"/>
    <col min="681" max="681" width="36.5703125" bestFit="1" customWidth="1"/>
    <col min="682" max="682" width="57" bestFit="1" customWidth="1"/>
    <col min="683" max="683" width="14.7109375" bestFit="1" customWidth="1"/>
    <col min="684" max="684" width="19.42578125" bestFit="1" customWidth="1"/>
    <col min="685" max="685" width="44.85546875" bestFit="1" customWidth="1"/>
    <col min="686" max="686" width="29.42578125" bestFit="1" customWidth="1"/>
    <col min="687" max="687" width="39.42578125" bestFit="1" customWidth="1"/>
    <col min="688" max="688" width="30.28515625" bestFit="1" customWidth="1"/>
    <col min="689" max="689" width="17.85546875" bestFit="1" customWidth="1"/>
    <col min="690" max="690" width="14.42578125" bestFit="1" customWidth="1"/>
    <col min="691" max="691" width="36.140625" bestFit="1" customWidth="1"/>
    <col min="692" max="692" width="55.140625" bestFit="1" customWidth="1"/>
    <col min="693" max="693" width="23.28515625" bestFit="1" customWidth="1"/>
    <col min="694" max="694" width="56.42578125" bestFit="1" customWidth="1"/>
    <col min="695" max="695" width="16.42578125" bestFit="1" customWidth="1"/>
    <col min="696" max="696" width="47.28515625" bestFit="1" customWidth="1"/>
    <col min="697" max="697" width="27.28515625" bestFit="1" customWidth="1"/>
    <col min="698" max="698" width="52.85546875" bestFit="1" customWidth="1"/>
    <col min="699" max="699" width="61.42578125" bestFit="1" customWidth="1"/>
    <col min="700" max="700" width="25.85546875" bestFit="1" customWidth="1"/>
    <col min="701" max="701" width="38.28515625" bestFit="1" customWidth="1"/>
    <col min="702" max="702" width="39.7109375" bestFit="1" customWidth="1"/>
    <col min="703" max="703" width="51.85546875" bestFit="1" customWidth="1"/>
    <col min="704" max="704" width="37.42578125" bestFit="1" customWidth="1"/>
    <col min="705" max="705" width="45" bestFit="1" customWidth="1"/>
    <col min="706" max="706" width="10.42578125" bestFit="1" customWidth="1"/>
    <col min="707" max="707" width="39.28515625" bestFit="1" customWidth="1"/>
    <col min="708" max="708" width="18.140625" bestFit="1" customWidth="1"/>
    <col min="709" max="709" width="35.42578125" bestFit="1" customWidth="1"/>
    <col min="710" max="710" width="43.28515625" bestFit="1" customWidth="1"/>
    <col min="711" max="711" width="55.140625" bestFit="1" customWidth="1"/>
    <col min="712" max="712" width="49.7109375" bestFit="1" customWidth="1"/>
    <col min="713" max="713" width="44.42578125" bestFit="1" customWidth="1"/>
    <col min="714" max="714" width="44.28515625" bestFit="1" customWidth="1"/>
    <col min="715" max="715" width="21.85546875" bestFit="1" customWidth="1"/>
    <col min="716" max="716" width="16.140625" bestFit="1" customWidth="1"/>
    <col min="717" max="717" width="17" bestFit="1" customWidth="1"/>
    <col min="718" max="718" width="6.7109375" bestFit="1" customWidth="1"/>
    <col min="719" max="719" width="55" bestFit="1" customWidth="1"/>
    <col min="720" max="720" width="36.85546875" bestFit="1" customWidth="1"/>
    <col min="721" max="721" width="58.7109375" bestFit="1" customWidth="1"/>
    <col min="722" max="722" width="42.5703125" bestFit="1" customWidth="1"/>
    <col min="723" max="723" width="54.5703125" bestFit="1" customWidth="1"/>
    <col min="724" max="724" width="38.85546875" bestFit="1" customWidth="1"/>
    <col min="725" max="725" width="57.42578125" bestFit="1" customWidth="1"/>
    <col min="726" max="726" width="48.85546875" bestFit="1" customWidth="1"/>
    <col min="727" max="727" width="16.5703125" bestFit="1" customWidth="1"/>
    <col min="728" max="728" width="29.42578125" bestFit="1" customWidth="1"/>
    <col min="729" max="729" width="41.28515625" bestFit="1" customWidth="1"/>
    <col min="730" max="730" width="30.28515625" bestFit="1" customWidth="1"/>
    <col min="731" max="731" width="20.140625" bestFit="1" customWidth="1"/>
    <col min="732" max="732" width="51" bestFit="1" customWidth="1"/>
    <col min="733" max="733" width="58.140625" bestFit="1" customWidth="1"/>
    <col min="734" max="734" width="14.7109375" bestFit="1" customWidth="1"/>
    <col min="735" max="735" width="16" bestFit="1" customWidth="1"/>
    <col min="736" max="736" width="24.28515625" bestFit="1" customWidth="1"/>
    <col min="737" max="737" width="24.140625" bestFit="1" customWidth="1"/>
    <col min="738" max="738" width="32.28515625" bestFit="1" customWidth="1"/>
    <col min="739" max="739" width="18.140625" bestFit="1" customWidth="1"/>
    <col min="740" max="740" width="21.5703125" bestFit="1" customWidth="1"/>
    <col min="741" max="741" width="18.42578125" bestFit="1" customWidth="1"/>
    <col min="742" max="742" width="13.5703125" bestFit="1" customWidth="1"/>
    <col min="743" max="743" width="19.5703125" bestFit="1" customWidth="1"/>
    <col min="744" max="744" width="49.7109375" bestFit="1" customWidth="1"/>
    <col min="745" max="745" width="39.42578125" bestFit="1" customWidth="1"/>
    <col min="746" max="746" width="16.42578125" bestFit="1" customWidth="1"/>
    <col min="747" max="747" width="7.5703125" bestFit="1" customWidth="1"/>
    <col min="748" max="748" width="36.42578125" bestFit="1" customWidth="1"/>
    <col min="749" max="749" width="54.85546875" bestFit="1" customWidth="1"/>
    <col min="750" max="750" width="40.140625" bestFit="1" customWidth="1"/>
    <col min="751" max="751" width="8.7109375" bestFit="1" customWidth="1"/>
    <col min="752" max="752" width="34.28515625" bestFit="1" customWidth="1"/>
    <col min="753" max="753" width="50.5703125" bestFit="1" customWidth="1"/>
    <col min="754" max="754" width="29.7109375" bestFit="1" customWidth="1"/>
    <col min="755" max="755" width="22.85546875" bestFit="1" customWidth="1"/>
    <col min="756" max="756" width="10.5703125" bestFit="1" customWidth="1"/>
    <col min="757" max="757" width="28.28515625" bestFit="1" customWidth="1"/>
    <col min="758" max="758" width="22" bestFit="1" customWidth="1"/>
    <col min="759" max="759" width="24.5703125" bestFit="1" customWidth="1"/>
    <col min="760" max="760" width="34.42578125" bestFit="1" customWidth="1"/>
    <col min="761" max="761" width="53.42578125" bestFit="1" customWidth="1"/>
    <col min="762" max="762" width="31.42578125" bestFit="1" customWidth="1"/>
    <col min="763" max="763" width="24.85546875" bestFit="1" customWidth="1"/>
    <col min="764" max="764" width="48.5703125" bestFit="1" customWidth="1"/>
    <col min="765" max="765" width="58.140625" bestFit="1" customWidth="1"/>
    <col min="766" max="766" width="35.140625" bestFit="1" customWidth="1"/>
    <col min="767" max="767" width="34.5703125" bestFit="1" customWidth="1"/>
    <col min="768" max="768" width="29.140625" bestFit="1" customWidth="1"/>
    <col min="769" max="769" width="9.28515625" bestFit="1" customWidth="1"/>
    <col min="770" max="770" width="10.140625" bestFit="1" customWidth="1"/>
    <col min="771" max="771" width="40.7109375" bestFit="1" customWidth="1"/>
    <col min="772" max="772" width="47.85546875" bestFit="1" customWidth="1"/>
    <col min="773" max="773" width="46.5703125" bestFit="1" customWidth="1"/>
    <col min="774" max="774" width="34.42578125" bestFit="1" customWidth="1"/>
    <col min="775" max="775" width="37.7109375" bestFit="1" customWidth="1"/>
    <col min="776" max="776" width="10" bestFit="1" customWidth="1"/>
    <col min="777" max="777" width="38.5703125" bestFit="1" customWidth="1"/>
    <col min="778" max="778" width="24" bestFit="1" customWidth="1"/>
    <col min="779" max="779" width="11.7109375" bestFit="1" customWidth="1"/>
    <col min="780" max="780" width="28.140625" bestFit="1" customWidth="1"/>
    <col min="781" max="781" width="46.85546875" bestFit="1" customWidth="1"/>
    <col min="782" max="782" width="41.42578125" bestFit="1" customWidth="1"/>
    <col min="783" max="783" width="55.7109375" bestFit="1" customWidth="1"/>
    <col min="784" max="784" width="29.42578125" bestFit="1" customWidth="1"/>
    <col min="785" max="785" width="25.85546875" bestFit="1" customWidth="1"/>
    <col min="786" max="786" width="33.28515625" bestFit="1" customWidth="1"/>
    <col min="787" max="787" width="12.140625" bestFit="1" customWidth="1"/>
    <col min="788" max="788" width="50" bestFit="1" customWidth="1"/>
    <col min="789" max="789" width="10.7109375" bestFit="1" customWidth="1"/>
    <col min="790" max="790" width="33.5703125" bestFit="1" customWidth="1"/>
    <col min="791" max="791" width="53.140625" bestFit="1" customWidth="1"/>
    <col min="792" max="792" width="53.42578125" bestFit="1" customWidth="1"/>
    <col min="793" max="793" width="21.42578125" bestFit="1" customWidth="1"/>
    <col min="794" max="794" width="14.28515625" bestFit="1" customWidth="1"/>
    <col min="795" max="795" width="26.140625" bestFit="1" customWidth="1"/>
    <col min="796" max="796" width="46.42578125" bestFit="1" customWidth="1"/>
    <col min="797" max="797" width="18.140625" bestFit="1" customWidth="1"/>
    <col min="798" max="798" width="37.42578125" bestFit="1" customWidth="1"/>
    <col min="799" max="799" width="15.42578125" bestFit="1" customWidth="1"/>
    <col min="800" max="800" width="10.28515625" bestFit="1" customWidth="1"/>
    <col min="801" max="801" width="31" bestFit="1" customWidth="1"/>
    <col min="802" max="802" width="22.140625" bestFit="1" customWidth="1"/>
    <col min="803" max="803" width="21.140625" bestFit="1" customWidth="1"/>
    <col min="804" max="804" width="19" bestFit="1" customWidth="1"/>
    <col min="805" max="805" width="47" bestFit="1" customWidth="1"/>
    <col min="806" max="806" width="38" bestFit="1" customWidth="1"/>
    <col min="807" max="807" width="13.5703125" bestFit="1" customWidth="1"/>
    <col min="808" max="808" width="49.140625" bestFit="1" customWidth="1"/>
    <col min="809" max="809" width="27.5703125" bestFit="1" customWidth="1"/>
    <col min="810" max="810" width="18.140625" bestFit="1" customWidth="1"/>
    <col min="811" max="811" width="47.85546875" bestFit="1" customWidth="1"/>
    <col min="812" max="812" width="25.85546875" bestFit="1" customWidth="1"/>
    <col min="813" max="813" width="56.28515625" bestFit="1" customWidth="1"/>
    <col min="814" max="814" width="39.85546875" bestFit="1" customWidth="1"/>
    <col min="815" max="815" width="58.28515625" bestFit="1" customWidth="1"/>
    <col min="816" max="816" width="45.42578125" bestFit="1" customWidth="1"/>
    <col min="817" max="817" width="34.42578125" bestFit="1" customWidth="1"/>
    <col min="818" max="818" width="36.85546875" bestFit="1" customWidth="1"/>
    <col min="819" max="819" width="56.42578125" bestFit="1" customWidth="1"/>
    <col min="820" max="820" width="10.42578125" bestFit="1" customWidth="1"/>
    <col min="821" max="821" width="30.85546875" bestFit="1" customWidth="1"/>
    <col min="822" max="822" width="22" bestFit="1" customWidth="1"/>
    <col min="823" max="823" width="22.140625" bestFit="1" customWidth="1"/>
    <col min="824" max="824" width="38" bestFit="1" customWidth="1"/>
    <col min="825" max="825" width="5.42578125" bestFit="1" customWidth="1"/>
    <col min="826" max="826" width="30.28515625" bestFit="1" customWidth="1"/>
    <col min="827" max="827" width="11.42578125" bestFit="1" customWidth="1"/>
    <col min="828" max="828" width="39.42578125" bestFit="1" customWidth="1"/>
    <col min="829" max="829" width="50.42578125" bestFit="1" customWidth="1"/>
    <col min="830" max="830" width="22.5703125" bestFit="1" customWidth="1"/>
    <col min="831" max="831" width="15.7109375" bestFit="1" customWidth="1"/>
    <col min="832" max="832" width="50.5703125" bestFit="1" customWidth="1"/>
    <col min="833" max="833" width="7.42578125" bestFit="1" customWidth="1"/>
    <col min="834" max="834" width="55.7109375" bestFit="1" customWidth="1"/>
    <col min="835" max="835" width="13.85546875" bestFit="1" customWidth="1"/>
    <col min="836" max="836" width="6.7109375" bestFit="1" customWidth="1"/>
    <col min="837" max="837" width="32.42578125" bestFit="1" customWidth="1"/>
    <col min="838" max="838" width="55" bestFit="1" customWidth="1"/>
    <col min="839" max="839" width="14.5703125" bestFit="1" customWidth="1"/>
    <col min="840" max="840" width="12.42578125" bestFit="1" customWidth="1"/>
    <col min="841" max="841" width="77.5703125" bestFit="1" customWidth="1"/>
    <col min="842" max="842" width="44" bestFit="1" customWidth="1"/>
    <col min="843" max="843" width="13.85546875" bestFit="1" customWidth="1"/>
    <col min="844" max="844" width="58.28515625" bestFit="1" customWidth="1"/>
    <col min="845" max="845" width="25.85546875" bestFit="1" customWidth="1"/>
    <col min="846" max="846" width="34.7109375" bestFit="1" customWidth="1"/>
    <col min="847" max="847" width="31.28515625" bestFit="1" customWidth="1"/>
    <col min="848" max="848" width="35.28515625" bestFit="1" customWidth="1"/>
    <col min="849" max="849" width="18.140625" bestFit="1" customWidth="1"/>
    <col min="850" max="850" width="32.140625" bestFit="1" customWidth="1"/>
    <col min="851" max="851" width="21.140625" bestFit="1" customWidth="1"/>
    <col min="852" max="852" width="41.42578125" bestFit="1" customWidth="1"/>
    <col min="853" max="853" width="30.42578125" bestFit="1" customWidth="1"/>
    <col min="854" max="854" width="53.85546875" bestFit="1" customWidth="1"/>
    <col min="855" max="855" width="15.85546875" bestFit="1" customWidth="1"/>
    <col min="856" max="856" width="33.42578125" bestFit="1" customWidth="1"/>
    <col min="857" max="857" width="20.7109375" bestFit="1" customWidth="1"/>
    <col min="858" max="858" width="52.42578125" bestFit="1" customWidth="1"/>
    <col min="859" max="859" width="35.85546875" bestFit="1" customWidth="1"/>
    <col min="860" max="860" width="41" bestFit="1" customWidth="1"/>
    <col min="861" max="861" width="32.85546875" bestFit="1" customWidth="1"/>
    <col min="862" max="862" width="49" bestFit="1" customWidth="1"/>
    <col min="863" max="863" width="54" bestFit="1" customWidth="1"/>
    <col min="864" max="864" width="17.5703125" bestFit="1" customWidth="1"/>
    <col min="865" max="865" width="31.140625" bestFit="1" customWidth="1"/>
    <col min="866" max="866" width="32.85546875" bestFit="1" customWidth="1"/>
    <col min="867" max="867" width="8.7109375" bestFit="1" customWidth="1"/>
    <col min="868" max="868" width="57.85546875" bestFit="1" customWidth="1"/>
    <col min="869" max="869" width="44.140625" bestFit="1" customWidth="1"/>
    <col min="870" max="870" width="21.5703125" bestFit="1" customWidth="1"/>
    <col min="871" max="871" width="53.7109375" bestFit="1" customWidth="1"/>
    <col min="872" max="872" width="52.7109375" bestFit="1" customWidth="1"/>
    <col min="873" max="873" width="27.7109375" bestFit="1" customWidth="1"/>
    <col min="874" max="874" width="18.85546875" bestFit="1" customWidth="1"/>
    <col min="875" max="875" width="14.28515625" bestFit="1" customWidth="1"/>
    <col min="876" max="876" width="19.28515625" bestFit="1" customWidth="1"/>
    <col min="877" max="877" width="52.5703125" bestFit="1" customWidth="1"/>
    <col min="878" max="878" width="14.5703125" bestFit="1" customWidth="1"/>
    <col min="879" max="879" width="55.7109375" bestFit="1" customWidth="1"/>
    <col min="880" max="880" width="35.28515625" bestFit="1" customWidth="1"/>
    <col min="881" max="881" width="32.5703125" bestFit="1" customWidth="1"/>
    <col min="882" max="882" width="57" bestFit="1" customWidth="1"/>
    <col min="883" max="883" width="8.85546875" bestFit="1" customWidth="1"/>
    <col min="884" max="884" width="37.7109375" bestFit="1" customWidth="1"/>
    <col min="885" max="885" width="20.140625" bestFit="1" customWidth="1"/>
    <col min="886" max="886" width="58.42578125" bestFit="1" customWidth="1"/>
    <col min="887" max="887" width="21.42578125" bestFit="1" customWidth="1"/>
    <col min="888" max="888" width="11.7109375" bestFit="1" customWidth="1"/>
    <col min="889" max="889" width="55" bestFit="1" customWidth="1"/>
    <col min="890" max="890" width="27.42578125" bestFit="1" customWidth="1"/>
    <col min="891" max="891" width="48.7109375" bestFit="1" customWidth="1"/>
    <col min="892" max="892" width="36.5703125" bestFit="1" customWidth="1"/>
    <col min="893" max="893" width="38.5703125" bestFit="1" customWidth="1"/>
    <col min="894" max="894" width="51.140625" bestFit="1" customWidth="1"/>
    <col min="895" max="895" width="6.5703125" bestFit="1" customWidth="1"/>
    <col min="896" max="896" width="40.42578125" bestFit="1" customWidth="1"/>
    <col min="897" max="897" width="35.5703125" bestFit="1" customWidth="1"/>
    <col min="898" max="898" width="56.7109375" bestFit="1" customWidth="1"/>
    <col min="899" max="899" width="28" bestFit="1" customWidth="1"/>
    <col min="900" max="900" width="49.140625" bestFit="1" customWidth="1"/>
    <col min="901" max="901" width="34.42578125" bestFit="1" customWidth="1"/>
    <col min="902" max="902" width="40.140625" bestFit="1" customWidth="1"/>
    <col min="903" max="903" width="26.85546875" bestFit="1" customWidth="1"/>
    <col min="904" max="904" width="13.140625" bestFit="1" customWidth="1"/>
    <col min="905" max="905" width="17.42578125" bestFit="1" customWidth="1"/>
    <col min="906" max="906" width="28.28515625" bestFit="1" customWidth="1"/>
    <col min="907" max="907" width="54.85546875" bestFit="1" customWidth="1"/>
    <col min="908" max="908" width="12.5703125" bestFit="1" customWidth="1"/>
    <col min="909" max="909" width="32.42578125" bestFit="1" customWidth="1"/>
    <col min="910" max="910" width="33.85546875" bestFit="1" customWidth="1"/>
    <col min="911" max="911" width="34.28515625" bestFit="1" customWidth="1"/>
    <col min="912" max="912" width="55.7109375" bestFit="1" customWidth="1"/>
    <col min="913" max="913" width="25.5703125" bestFit="1" customWidth="1"/>
    <col min="914" max="914" width="19.140625" bestFit="1" customWidth="1"/>
    <col min="915" max="915" width="47.85546875" bestFit="1" customWidth="1"/>
    <col min="916" max="916" width="43.5703125" bestFit="1" customWidth="1"/>
    <col min="917" max="917" width="42.85546875" bestFit="1" customWidth="1"/>
    <col min="918" max="918" width="24" bestFit="1" customWidth="1"/>
    <col min="919" max="919" width="55.85546875" bestFit="1" customWidth="1"/>
    <col min="920" max="920" width="38.7109375" bestFit="1" customWidth="1"/>
    <col min="921" max="921" width="49.28515625" bestFit="1" customWidth="1"/>
    <col min="922" max="922" width="39.85546875" bestFit="1" customWidth="1"/>
    <col min="923" max="923" width="13.140625" bestFit="1" customWidth="1"/>
    <col min="924" max="924" width="23.42578125" bestFit="1" customWidth="1"/>
    <col min="925" max="925" width="12.28515625" bestFit="1" customWidth="1"/>
    <col min="926" max="926" width="33.140625" bestFit="1" customWidth="1"/>
    <col min="927" max="927" width="12.7109375" bestFit="1" customWidth="1"/>
    <col min="928" max="928" width="29.42578125" bestFit="1" customWidth="1"/>
    <col min="929" max="929" width="16.140625" bestFit="1" customWidth="1"/>
    <col min="930" max="930" width="25.85546875" bestFit="1" customWidth="1"/>
    <col min="931" max="931" width="14.28515625" bestFit="1" customWidth="1"/>
    <col min="932" max="932" width="18.140625" bestFit="1" customWidth="1"/>
    <col min="933" max="933" width="17.28515625" bestFit="1" customWidth="1"/>
    <col min="934" max="934" width="27.5703125" bestFit="1" customWidth="1"/>
    <col min="935" max="935" width="44.5703125" bestFit="1" customWidth="1"/>
    <col min="936" max="936" width="39.140625" bestFit="1" customWidth="1"/>
    <col min="937" max="937" width="36.85546875" bestFit="1" customWidth="1"/>
    <col min="938" max="938" width="44.42578125" bestFit="1" customWidth="1"/>
    <col min="939" max="939" width="41.42578125" bestFit="1" customWidth="1"/>
    <col min="940" max="940" width="26.42578125" bestFit="1" customWidth="1"/>
    <col min="941" max="941" width="25.140625" bestFit="1" customWidth="1"/>
    <col min="942" max="942" width="31" bestFit="1" customWidth="1"/>
    <col min="943" max="943" width="21.7109375" bestFit="1" customWidth="1"/>
    <col min="944" max="944" width="52.5703125" bestFit="1" customWidth="1"/>
    <col min="945" max="945" width="56.5703125" bestFit="1" customWidth="1"/>
    <col min="946" max="946" width="44.28515625" bestFit="1" customWidth="1"/>
    <col min="947" max="947" width="20.42578125" bestFit="1" customWidth="1"/>
    <col min="948" max="948" width="26.42578125" bestFit="1" customWidth="1"/>
    <col min="949" max="949" width="10.42578125" bestFit="1" customWidth="1"/>
    <col min="950" max="950" width="15.85546875" bestFit="1" customWidth="1"/>
    <col min="951" max="951" width="42.5703125" bestFit="1" customWidth="1"/>
    <col min="952" max="952" width="25.7109375" bestFit="1" customWidth="1"/>
    <col min="953" max="953" width="10" bestFit="1" customWidth="1"/>
    <col min="954" max="954" width="42.42578125" bestFit="1" customWidth="1"/>
    <col min="955" max="955" width="38" bestFit="1" customWidth="1"/>
    <col min="956" max="956" width="45.140625" bestFit="1" customWidth="1"/>
    <col min="957" max="957" width="20.85546875" bestFit="1" customWidth="1"/>
    <col min="958" max="958" width="48.140625" bestFit="1" customWidth="1"/>
    <col min="960" max="960" width="36.42578125" bestFit="1" customWidth="1"/>
    <col min="961" max="961" width="47.28515625" bestFit="1" customWidth="1"/>
    <col min="962" max="962" width="21.140625" bestFit="1" customWidth="1"/>
    <col min="963" max="963" width="39.28515625" bestFit="1" customWidth="1"/>
    <col min="964" max="964" width="38.42578125" bestFit="1" customWidth="1"/>
    <col min="965" max="965" width="51.85546875" bestFit="1" customWidth="1"/>
    <col min="966" max="966" width="22.42578125" bestFit="1" customWidth="1"/>
    <col min="967" max="967" width="32.7109375" bestFit="1" customWidth="1"/>
    <col min="968" max="968" width="16.140625" bestFit="1" customWidth="1"/>
    <col min="969" max="969" width="35.28515625" bestFit="1" customWidth="1"/>
    <col min="970" max="970" width="47.7109375" bestFit="1" customWidth="1"/>
    <col min="971" max="971" width="20.28515625" bestFit="1" customWidth="1"/>
    <col min="972" max="972" width="17.7109375" bestFit="1" customWidth="1"/>
    <col min="973" max="973" width="56.28515625" bestFit="1" customWidth="1"/>
    <col min="974" max="974" width="9" bestFit="1" customWidth="1"/>
    <col min="975" max="975" width="15.7109375" bestFit="1" customWidth="1"/>
    <col min="976" max="976" width="28.28515625" bestFit="1" customWidth="1"/>
    <col min="977" max="977" width="38.7109375" bestFit="1" customWidth="1"/>
    <col min="978" max="978" width="22.140625" bestFit="1" customWidth="1"/>
    <col min="979" max="979" width="51.140625" bestFit="1" customWidth="1"/>
    <col min="980" max="980" width="10.7109375" bestFit="1" customWidth="1"/>
    <col min="981" max="981" width="9.28515625" bestFit="1" customWidth="1"/>
    <col min="982" max="982" width="73.5703125" bestFit="1" customWidth="1"/>
    <col min="983" max="983" width="46.42578125" bestFit="1" customWidth="1"/>
    <col min="984" max="984" width="58" bestFit="1" customWidth="1"/>
    <col min="985" max="985" width="14.42578125" bestFit="1" customWidth="1"/>
    <col min="986" max="986" width="40.140625" bestFit="1" customWidth="1"/>
    <col min="987" max="987" width="32" bestFit="1" customWidth="1"/>
    <col min="988" max="988" width="34.28515625" bestFit="1" customWidth="1"/>
    <col min="989" max="989" width="48.42578125" bestFit="1" customWidth="1"/>
    <col min="990" max="990" width="9.7109375" bestFit="1" customWidth="1"/>
    <col min="991" max="991" width="34.28515625" bestFit="1" customWidth="1"/>
    <col min="992" max="992" width="36.140625" bestFit="1" customWidth="1"/>
    <col min="993" max="993" width="18" bestFit="1" customWidth="1"/>
    <col min="994" max="994" width="35.85546875" bestFit="1" customWidth="1"/>
    <col min="995" max="995" width="41.28515625" bestFit="1" customWidth="1"/>
    <col min="996" max="996" width="56.42578125" bestFit="1" customWidth="1"/>
    <col min="997" max="997" width="43.140625" bestFit="1" customWidth="1"/>
    <col min="998" max="998" width="20.140625" bestFit="1" customWidth="1"/>
    <col min="999" max="999" width="20.5703125" bestFit="1" customWidth="1"/>
    <col min="1000" max="1000" width="28.140625" bestFit="1" customWidth="1"/>
    <col min="1001" max="1001" width="52.140625" bestFit="1" customWidth="1"/>
    <col min="1002" max="1002" width="40" bestFit="1" customWidth="1"/>
    <col min="1003" max="1003" width="39.5703125" bestFit="1" customWidth="1"/>
    <col min="1004" max="1004" width="37.5703125" bestFit="1" customWidth="1"/>
    <col min="1005" max="1005" width="53" bestFit="1" customWidth="1"/>
    <col min="1006" max="1006" width="30.7109375" bestFit="1" customWidth="1"/>
    <col min="1007" max="1007" width="26.7109375" bestFit="1" customWidth="1"/>
    <col min="1008" max="1008" width="12" bestFit="1" customWidth="1"/>
    <col min="1009" max="1009" width="39.140625" bestFit="1" customWidth="1"/>
    <col min="1010" max="1010" width="44.85546875" bestFit="1" customWidth="1"/>
    <col min="1011" max="1011" width="57.28515625" bestFit="1" customWidth="1"/>
    <col min="1012" max="1012" width="18.42578125" bestFit="1" customWidth="1"/>
    <col min="1013" max="1013" width="25.85546875" bestFit="1" customWidth="1"/>
    <col min="1014" max="1014" width="8.5703125" bestFit="1" customWidth="1"/>
    <col min="1015" max="1015" width="29.140625" bestFit="1" customWidth="1"/>
    <col min="1016" max="1016" width="14.7109375" bestFit="1" customWidth="1"/>
    <col min="1017" max="1017" width="43.85546875" bestFit="1" customWidth="1"/>
    <col min="1018" max="1018" width="42.28515625" bestFit="1" customWidth="1"/>
    <col min="1019" max="1019" width="13.5703125" bestFit="1" customWidth="1"/>
    <col min="1020" max="1020" width="49.42578125" bestFit="1" customWidth="1"/>
    <col min="1021" max="1021" width="21.140625" bestFit="1" customWidth="1"/>
    <col min="1022" max="1022" width="8.7109375" bestFit="1" customWidth="1"/>
    <col min="1023" max="1023" width="51.85546875" bestFit="1" customWidth="1"/>
    <col min="1024" max="1024" width="43.140625" bestFit="1" customWidth="1"/>
    <col min="1025" max="1025" width="56.7109375" bestFit="1" customWidth="1"/>
    <col min="1026" max="1026" width="60" bestFit="1" customWidth="1"/>
    <col min="1027" max="1027" width="56.5703125" bestFit="1" customWidth="1"/>
    <col min="1028" max="1028" width="27.140625" bestFit="1" customWidth="1"/>
    <col min="1029" max="1029" width="41.85546875" bestFit="1" customWidth="1"/>
    <col min="1030" max="1030" width="6.85546875" bestFit="1" customWidth="1"/>
    <col min="1031" max="1031" width="9" bestFit="1" customWidth="1"/>
    <col min="1032" max="1032" width="61.140625" bestFit="1" customWidth="1"/>
    <col min="1033" max="1033" width="13.42578125" bestFit="1" customWidth="1"/>
    <col min="1034" max="1034" width="31" bestFit="1" customWidth="1"/>
    <col min="1035" max="1035" width="21" bestFit="1" customWidth="1"/>
    <col min="1036" max="1036" width="32.28515625" bestFit="1" customWidth="1"/>
    <col min="1037" max="1037" width="27.140625" bestFit="1" customWidth="1"/>
    <col min="1038" max="1038" width="40.85546875" bestFit="1" customWidth="1"/>
    <col min="1039" max="1039" width="32.85546875" bestFit="1" customWidth="1"/>
    <col min="1040" max="1040" width="40.140625" bestFit="1" customWidth="1"/>
    <col min="1041" max="1041" width="49.140625" bestFit="1" customWidth="1"/>
    <col min="1042" max="1042" width="39.85546875" bestFit="1" customWidth="1"/>
    <col min="1043" max="1043" width="45.5703125" bestFit="1" customWidth="1"/>
    <col min="1044" max="1044" width="53.85546875" bestFit="1" customWidth="1"/>
    <col min="1045" max="1045" width="15.28515625" bestFit="1" customWidth="1"/>
    <col min="1046" max="1046" width="14.140625" bestFit="1" customWidth="1"/>
    <col min="1047" max="1047" width="45.5703125" bestFit="1" customWidth="1"/>
    <col min="1048" max="1048" width="11.140625" bestFit="1" customWidth="1"/>
    <col min="1049" max="1049" width="23.5703125" bestFit="1" customWidth="1"/>
    <col min="1050" max="1050" width="57.28515625" bestFit="1" customWidth="1"/>
    <col min="1051" max="1051" width="16.42578125" bestFit="1" customWidth="1"/>
    <col min="1052" max="1052" width="51.140625" bestFit="1" customWidth="1"/>
    <col min="1053" max="1053" width="57.140625" bestFit="1" customWidth="1"/>
    <col min="1054" max="1054" width="35.7109375" bestFit="1" customWidth="1"/>
    <col min="1055" max="1055" width="22.28515625" bestFit="1" customWidth="1"/>
    <col min="1056" max="1056" width="49.140625" bestFit="1" customWidth="1"/>
    <col min="1057" max="1057" width="14" bestFit="1" customWidth="1"/>
    <col min="1058" max="1058" width="55.28515625" bestFit="1" customWidth="1"/>
    <col min="1059" max="1059" width="60.5703125" bestFit="1" customWidth="1"/>
    <col min="1060" max="1060" width="14.5703125" bestFit="1" customWidth="1"/>
    <col min="1061" max="1061" width="36.140625" bestFit="1" customWidth="1"/>
    <col min="1062" max="1062" width="39.7109375" bestFit="1" customWidth="1"/>
    <col min="1063" max="1063" width="27.85546875" bestFit="1" customWidth="1"/>
    <col min="1064" max="1064" width="40.140625" bestFit="1" customWidth="1"/>
    <col min="1065" max="1065" width="28" bestFit="1" customWidth="1"/>
    <col min="1066" max="1066" width="16.85546875" bestFit="1" customWidth="1"/>
    <col min="1067" max="1067" width="17.5703125" bestFit="1" customWidth="1"/>
    <col min="1068" max="1068" width="30.140625" bestFit="1" customWidth="1"/>
    <col min="1069" max="1069" width="22" bestFit="1" customWidth="1"/>
    <col min="1070" max="1070" width="16.85546875" bestFit="1" customWidth="1"/>
    <col min="1071" max="1071" width="16.5703125" bestFit="1" customWidth="1"/>
    <col min="1072" max="1072" width="44" bestFit="1" customWidth="1"/>
    <col min="1073" max="1073" width="42.140625" bestFit="1" customWidth="1"/>
    <col min="1074" max="1075" width="15.5703125" bestFit="1" customWidth="1"/>
    <col min="1076" max="1076" width="46.7109375" bestFit="1" customWidth="1"/>
    <col min="1077" max="1077" width="23.85546875" bestFit="1" customWidth="1"/>
    <col min="1078" max="1078" width="4.42578125" bestFit="1" customWidth="1"/>
    <col min="1079" max="1079" width="35.140625" bestFit="1" customWidth="1"/>
    <col min="1080" max="1080" width="46.85546875" bestFit="1" customWidth="1"/>
    <col min="1081" max="1081" width="42.140625" bestFit="1" customWidth="1"/>
    <col min="1082" max="1082" width="54.7109375" bestFit="1" customWidth="1"/>
    <col min="1083" max="1083" width="27.5703125" bestFit="1" customWidth="1"/>
    <col min="1084" max="1084" width="40.85546875" bestFit="1" customWidth="1"/>
    <col min="1085" max="1085" width="41.7109375" bestFit="1" customWidth="1"/>
    <col min="1086" max="1086" width="15.7109375" bestFit="1" customWidth="1"/>
    <col min="1087" max="1087" width="8.85546875" bestFit="1" customWidth="1"/>
    <col min="1088" max="1088" width="39" bestFit="1" customWidth="1"/>
    <col min="1089" max="1089" width="29.7109375" bestFit="1" customWidth="1"/>
    <col min="1090" max="1090" width="14" bestFit="1" customWidth="1"/>
    <col min="1091" max="1091" width="47.140625" bestFit="1" customWidth="1"/>
    <col min="1092" max="1092" width="20.85546875" bestFit="1" customWidth="1"/>
    <col min="1093" max="1093" width="10" bestFit="1" customWidth="1"/>
    <col min="1094" max="1094" width="13.7109375" bestFit="1" customWidth="1"/>
    <col min="1095" max="1095" width="37.5703125" bestFit="1" customWidth="1"/>
    <col min="1096" max="1096" width="26" bestFit="1" customWidth="1"/>
    <col min="1097" max="1097" width="43.85546875" bestFit="1" customWidth="1"/>
    <col min="1098" max="1098" width="44.42578125" bestFit="1" customWidth="1"/>
    <col min="1099" max="1099" width="32.7109375" bestFit="1" customWidth="1"/>
    <col min="1100" max="1100" width="18.7109375" bestFit="1" customWidth="1"/>
    <col min="1101" max="1101" width="52.42578125" bestFit="1" customWidth="1"/>
    <col min="1102" max="1102" width="38" bestFit="1" customWidth="1"/>
    <col min="1103" max="1103" width="30" bestFit="1" customWidth="1"/>
    <col min="1104" max="1104" width="18.85546875" bestFit="1" customWidth="1"/>
    <col min="1105" max="1105" width="48.140625" bestFit="1" customWidth="1"/>
    <col min="1106" max="1106" width="50.85546875" bestFit="1" customWidth="1"/>
    <col min="1107" max="1107" width="26.140625" bestFit="1" customWidth="1"/>
    <col min="1108" max="1108" width="13.85546875" bestFit="1" customWidth="1"/>
    <col min="1109" max="1109" width="48" bestFit="1" customWidth="1"/>
    <col min="1110" max="1110" width="30.85546875" bestFit="1" customWidth="1"/>
    <col min="1111" max="1111" width="56.28515625" bestFit="1" customWidth="1"/>
    <col min="1112" max="1112" width="50.140625" bestFit="1" customWidth="1"/>
    <col min="1113" max="1113" width="48.7109375" bestFit="1" customWidth="1"/>
    <col min="1114" max="1114" width="41" bestFit="1" customWidth="1"/>
    <col min="1115" max="1115" width="38.42578125" bestFit="1" customWidth="1"/>
    <col min="1116" max="1116" width="19.140625" bestFit="1" customWidth="1"/>
    <col min="1117" max="1117" width="49.85546875" bestFit="1" customWidth="1"/>
    <col min="1118" max="1118" width="8.42578125" bestFit="1" customWidth="1"/>
    <col min="1119" max="1119" width="40.5703125" bestFit="1" customWidth="1"/>
    <col min="1120" max="1120" width="20.28515625" bestFit="1" customWidth="1"/>
    <col min="1121" max="1121" width="45.28515625" bestFit="1" customWidth="1"/>
    <col min="1122" max="1122" width="36.85546875" bestFit="1" customWidth="1"/>
    <col min="1123" max="1123" width="6.85546875" bestFit="1" customWidth="1"/>
    <col min="1124" max="1124" width="29.28515625" bestFit="1" customWidth="1"/>
    <col min="1125" max="1125" width="27.140625" bestFit="1" customWidth="1"/>
    <col min="1126" max="1126" width="30.5703125" bestFit="1" customWidth="1"/>
    <col min="1127" max="1127" width="15.28515625" bestFit="1" customWidth="1"/>
    <col min="1128" max="1128" width="44.85546875" bestFit="1" customWidth="1"/>
    <col min="1129" max="1129" width="7.5703125" bestFit="1" customWidth="1"/>
    <col min="1130" max="1130" width="38.85546875" bestFit="1" customWidth="1"/>
    <col min="1131" max="1131" width="61.28515625" bestFit="1" customWidth="1"/>
    <col min="1132" max="1132" width="60.85546875" bestFit="1" customWidth="1"/>
    <col min="1133" max="1133" width="68.7109375" bestFit="1" customWidth="1"/>
    <col min="1134" max="1134" width="44.7109375" bestFit="1" customWidth="1"/>
    <col min="1135" max="1135" width="23.42578125" bestFit="1" customWidth="1"/>
    <col min="1136" max="1136" width="16.140625" bestFit="1" customWidth="1"/>
    <col min="1137" max="1137" width="31.85546875" bestFit="1" customWidth="1"/>
    <col min="1138" max="1138" width="40.7109375" bestFit="1" customWidth="1"/>
    <col min="1139" max="1139" width="38.5703125" bestFit="1" customWidth="1"/>
    <col min="1140" max="1140" width="19.42578125" bestFit="1" customWidth="1"/>
    <col min="1141" max="1141" width="7.7109375" bestFit="1" customWidth="1"/>
    <col min="1142" max="1142" width="54.5703125" bestFit="1" customWidth="1"/>
    <col min="1143" max="1143" width="9.42578125" bestFit="1" customWidth="1"/>
    <col min="1144" max="1144" width="55.42578125" bestFit="1" customWidth="1"/>
    <col min="1145" max="1145" width="23.7109375" bestFit="1" customWidth="1"/>
    <col min="1146" max="1146" width="5.28515625" bestFit="1" customWidth="1"/>
    <col min="1147" max="1147" width="48.28515625" bestFit="1" customWidth="1"/>
    <col min="1148" max="1148" width="27.5703125" bestFit="1" customWidth="1"/>
    <col min="1149" max="1149" width="19.5703125" bestFit="1" customWidth="1"/>
    <col min="1150" max="1150" width="33" bestFit="1" customWidth="1"/>
    <col min="1151" max="1151" width="47.85546875" bestFit="1" customWidth="1"/>
    <col min="1152" max="1152" width="45.42578125" bestFit="1" customWidth="1"/>
    <col min="1153" max="1153" width="28.42578125" bestFit="1" customWidth="1"/>
    <col min="1154" max="1154" width="58.42578125" bestFit="1" customWidth="1"/>
    <col min="1155" max="1155" width="6.42578125" bestFit="1" customWidth="1"/>
    <col min="1156" max="1156" width="33.140625" bestFit="1" customWidth="1"/>
    <col min="1157" max="1157" width="47.28515625" bestFit="1" customWidth="1"/>
    <col min="1158" max="1158" width="10.85546875" bestFit="1" customWidth="1"/>
    <col min="1159" max="1159" width="55.5703125" bestFit="1" customWidth="1"/>
    <col min="1160" max="1160" width="16.7109375" bestFit="1" customWidth="1"/>
    <col min="1161" max="1161" width="58.28515625" bestFit="1" customWidth="1"/>
    <col min="1162" max="1162" width="10.5703125" bestFit="1" customWidth="1"/>
    <col min="1163" max="1163" width="33.85546875" bestFit="1" customWidth="1"/>
    <col min="1164" max="1164" width="54" bestFit="1" customWidth="1"/>
    <col min="1165" max="1165" width="27" bestFit="1" customWidth="1"/>
    <col min="1166" max="1166" width="27.28515625" bestFit="1" customWidth="1"/>
    <col min="1167" max="1167" width="45.85546875" bestFit="1" customWidth="1"/>
    <col min="1168" max="1168" width="15.85546875" bestFit="1" customWidth="1"/>
    <col min="1169" max="1169" width="31" bestFit="1" customWidth="1"/>
    <col min="1170" max="1170" width="53.28515625" bestFit="1" customWidth="1"/>
    <col min="1171" max="1171" width="32.140625" bestFit="1" customWidth="1"/>
    <col min="1172" max="1172" width="55.140625" bestFit="1" customWidth="1"/>
    <col min="1173" max="1173" width="25.28515625" bestFit="1" customWidth="1"/>
    <col min="1174" max="1174" width="42.28515625" bestFit="1" customWidth="1"/>
    <col min="1175" max="1175" width="54.28515625" bestFit="1" customWidth="1"/>
    <col min="1176" max="1176" width="43.85546875" bestFit="1" customWidth="1"/>
    <col min="1177" max="1177" width="17.28515625" bestFit="1" customWidth="1"/>
    <col min="1178" max="1178" width="51.7109375" bestFit="1" customWidth="1"/>
    <col min="1179" max="1179" width="33.140625" bestFit="1" customWidth="1"/>
    <col min="1180" max="1180" width="23.5703125" bestFit="1" customWidth="1"/>
    <col min="1181" max="1181" width="48" bestFit="1" customWidth="1"/>
    <col min="1182" max="1182" width="9.42578125" bestFit="1" customWidth="1"/>
    <col min="1183" max="1183" width="51.5703125" bestFit="1" customWidth="1"/>
    <col min="1184" max="1184" width="11.42578125" bestFit="1" customWidth="1"/>
    <col min="1185" max="1185" width="43.85546875" bestFit="1" customWidth="1"/>
    <col min="1186" max="1186" width="38.7109375" bestFit="1" customWidth="1"/>
    <col min="1187" max="1187" width="45" bestFit="1" customWidth="1"/>
    <col min="1188" max="1188" width="45.42578125" bestFit="1" customWidth="1"/>
    <col min="1189" max="1189" width="8.85546875" bestFit="1" customWidth="1"/>
    <col min="1190" max="1190" width="11.5703125" bestFit="1" customWidth="1"/>
    <col min="1191" max="1191" width="56.42578125" bestFit="1" customWidth="1"/>
    <col min="1192" max="1192" width="30.42578125" bestFit="1" customWidth="1"/>
    <col min="1193" max="1193" width="40.5703125" bestFit="1" customWidth="1"/>
    <col min="1194" max="1194" width="45.140625" bestFit="1" customWidth="1"/>
    <col min="1195" max="1195" width="16.42578125" bestFit="1" customWidth="1"/>
    <col min="1196" max="1196" width="45.7109375" bestFit="1" customWidth="1"/>
    <col min="1197" max="1197" width="48.140625" bestFit="1" customWidth="1"/>
    <col min="1198" max="1198" width="29.140625" bestFit="1" customWidth="1"/>
    <col min="1199" max="1199" width="18.42578125" bestFit="1" customWidth="1"/>
    <col min="1200" max="1200" width="9.85546875" bestFit="1" customWidth="1"/>
    <col min="1201" max="1201" width="46.5703125" bestFit="1" customWidth="1"/>
    <col min="1202" max="1202" width="49" bestFit="1" customWidth="1"/>
    <col min="1203" max="1203" width="49.85546875" bestFit="1" customWidth="1"/>
    <col min="1204" max="1204" width="30" bestFit="1" customWidth="1"/>
    <col min="1205" max="1205" width="51" bestFit="1" customWidth="1"/>
    <col min="1206" max="1206" width="8.5703125" bestFit="1" customWidth="1"/>
    <col min="1207" max="1207" width="16" bestFit="1" customWidth="1"/>
    <col min="1208" max="1208" width="54" bestFit="1" customWidth="1"/>
    <col min="1209" max="1209" width="9.28515625" bestFit="1" customWidth="1"/>
    <col min="1210" max="1210" width="33.42578125" bestFit="1" customWidth="1"/>
    <col min="1211" max="1211" width="59.28515625" bestFit="1" customWidth="1"/>
    <col min="1212" max="1212" width="15.85546875" bestFit="1" customWidth="1"/>
    <col min="1213" max="1213" width="26.7109375" bestFit="1" customWidth="1"/>
    <col min="1214" max="1214" width="46.42578125" bestFit="1" customWidth="1"/>
    <col min="1215" max="1215" width="27.7109375" bestFit="1" customWidth="1"/>
    <col min="1216" max="1216" width="24.140625" bestFit="1" customWidth="1"/>
    <col min="1217" max="1217" width="50.5703125" bestFit="1" customWidth="1"/>
    <col min="1218" max="1218" width="25.5703125" bestFit="1" customWidth="1"/>
    <col min="1219" max="1219" width="47.85546875" bestFit="1" customWidth="1"/>
    <col min="1220" max="1220" width="34.28515625" bestFit="1" customWidth="1"/>
    <col min="1221" max="1221" width="43.140625" bestFit="1" customWidth="1"/>
    <col min="1222" max="1222" width="36.7109375" bestFit="1" customWidth="1"/>
    <col min="1223" max="1223" width="14" bestFit="1" customWidth="1"/>
    <col min="1224" max="1224" width="24.140625" bestFit="1" customWidth="1"/>
    <col min="1225" max="1225" width="44.85546875" bestFit="1" customWidth="1"/>
    <col min="1226" max="1226" width="34" bestFit="1" customWidth="1"/>
    <col min="1227" max="1227" width="53.7109375" bestFit="1" customWidth="1"/>
    <col min="1228" max="1228" width="27.28515625" bestFit="1" customWidth="1"/>
    <col min="1229" max="1229" width="24.140625" bestFit="1" customWidth="1"/>
    <col min="1230" max="1230" width="30" bestFit="1" customWidth="1"/>
    <col min="1231" max="1231" width="40.28515625" bestFit="1" customWidth="1"/>
    <col min="1232" max="1232" width="46.5703125" bestFit="1" customWidth="1"/>
    <col min="1233" max="1233" width="49" bestFit="1" customWidth="1"/>
    <col min="1234" max="1234" width="20" bestFit="1" customWidth="1"/>
    <col min="1235" max="1235" width="51.140625" bestFit="1" customWidth="1"/>
    <col min="1236" max="1236" width="25.85546875" bestFit="1" customWidth="1"/>
    <col min="1237" max="1237" width="28.42578125" bestFit="1" customWidth="1"/>
    <col min="1238" max="1238" width="54.5703125" bestFit="1" customWidth="1"/>
    <col min="1239" max="1239" width="44.140625" bestFit="1" customWidth="1"/>
    <col min="1240" max="1240" width="22.140625" bestFit="1" customWidth="1"/>
    <col min="1241" max="1241" width="18.42578125" bestFit="1" customWidth="1"/>
    <col min="1242" max="1242" width="33.28515625" bestFit="1" customWidth="1"/>
    <col min="1243" max="1243" width="47.85546875" bestFit="1" customWidth="1"/>
    <col min="1244" max="1244" width="39.28515625" bestFit="1" customWidth="1"/>
    <col min="1245" max="1245" width="53.5703125" bestFit="1" customWidth="1"/>
    <col min="1246" max="1246" width="50.7109375" bestFit="1" customWidth="1"/>
    <col min="1247" max="1247" width="20.85546875" bestFit="1" customWidth="1"/>
    <col min="1248" max="1248" width="53.85546875" bestFit="1" customWidth="1"/>
    <col min="1249" max="1249" width="50.140625" bestFit="1" customWidth="1"/>
    <col min="1250" max="1250" width="25.7109375" bestFit="1" customWidth="1"/>
    <col min="1251" max="1251" width="56.28515625" bestFit="1" customWidth="1"/>
    <col min="1252" max="1252" width="28" bestFit="1" customWidth="1"/>
    <col min="1253" max="1253" width="30" bestFit="1" customWidth="1"/>
    <col min="1254" max="1254" width="31.85546875" bestFit="1" customWidth="1"/>
    <col min="1255" max="1255" width="29.85546875" bestFit="1" customWidth="1"/>
    <col min="1256" max="1256" width="21.140625" bestFit="1" customWidth="1"/>
    <col min="1257" max="1257" width="29.140625" bestFit="1" customWidth="1"/>
    <col min="1258" max="1258" width="23.5703125" bestFit="1" customWidth="1"/>
    <col min="1259" max="1259" width="17" bestFit="1" customWidth="1"/>
    <col min="1260" max="1260" width="32.85546875" bestFit="1" customWidth="1"/>
    <col min="1261" max="1261" width="46.42578125" bestFit="1" customWidth="1"/>
    <col min="1262" max="1262" width="24.85546875" bestFit="1" customWidth="1"/>
    <col min="1263" max="1263" width="18.28515625" bestFit="1" customWidth="1"/>
    <col min="1264" max="1264" width="55.140625" bestFit="1" customWidth="1"/>
    <col min="1265" max="1265" width="46.5703125" bestFit="1" customWidth="1"/>
    <col min="1266" max="1266" width="51.28515625" bestFit="1" customWidth="1"/>
    <col min="1267" max="1267" width="48.5703125" bestFit="1" customWidth="1"/>
    <col min="1268" max="1268" width="39.7109375" bestFit="1" customWidth="1"/>
    <col min="1269" max="1269" width="30.140625" bestFit="1" customWidth="1"/>
    <col min="1270" max="1270" width="29.85546875" bestFit="1" customWidth="1"/>
    <col min="1271" max="1271" width="34.85546875" bestFit="1" customWidth="1"/>
    <col min="1272" max="1272" width="35" bestFit="1" customWidth="1"/>
    <col min="1273" max="1273" width="34.140625" bestFit="1" customWidth="1"/>
    <col min="1274" max="1274" width="43.28515625" bestFit="1" customWidth="1"/>
    <col min="1275" max="1275" width="24.28515625" bestFit="1" customWidth="1"/>
    <col min="1276" max="1276" width="20.28515625" bestFit="1" customWidth="1"/>
    <col min="1277" max="1277" width="52.85546875" bestFit="1" customWidth="1"/>
    <col min="1278" max="1278" width="26.85546875" bestFit="1" customWidth="1"/>
    <col min="1279" max="1279" width="47.28515625" bestFit="1" customWidth="1"/>
    <col min="1280" max="1280" width="38.28515625" bestFit="1" customWidth="1"/>
    <col min="1281" max="1281" width="30.7109375" bestFit="1" customWidth="1"/>
    <col min="1282" max="1282" width="23.85546875" bestFit="1" customWidth="1"/>
    <col min="1283" max="1283" width="53.85546875" bestFit="1" customWidth="1"/>
    <col min="1284" max="1284" width="26.140625" bestFit="1" customWidth="1"/>
    <col min="1285" max="1285" width="55" bestFit="1" customWidth="1"/>
    <col min="1286" max="1286" width="32.140625" bestFit="1" customWidth="1"/>
    <col min="1287" max="1287" width="59.5703125" bestFit="1" customWidth="1"/>
    <col min="1288" max="1288" width="39" bestFit="1" customWidth="1"/>
    <col min="1289" max="1289" width="14.7109375" bestFit="1" customWidth="1"/>
    <col min="1290" max="1290" width="54.85546875" bestFit="1" customWidth="1"/>
    <col min="1291" max="1291" width="53" bestFit="1" customWidth="1"/>
    <col min="1292" max="1292" width="53.42578125" bestFit="1" customWidth="1"/>
    <col min="1293" max="1293" width="18.140625" bestFit="1" customWidth="1"/>
    <col min="1294" max="1294" width="17.28515625" bestFit="1" customWidth="1"/>
    <col min="1295" max="1295" width="48.7109375" bestFit="1" customWidth="1"/>
    <col min="1296" max="1296" width="52.7109375" bestFit="1" customWidth="1"/>
    <col min="1297" max="1297" width="20.7109375" bestFit="1" customWidth="1"/>
    <col min="1298" max="1298" width="20.42578125" bestFit="1" customWidth="1"/>
    <col min="1299" max="1299" width="40.5703125" bestFit="1" customWidth="1"/>
    <col min="1300" max="1300" width="38.85546875" bestFit="1" customWidth="1"/>
    <col min="1301" max="1301" width="31.7109375" bestFit="1" customWidth="1"/>
    <col min="1302" max="1302" width="11.7109375" bestFit="1" customWidth="1"/>
    <col min="1303" max="1303" width="45.5703125" bestFit="1" customWidth="1"/>
    <col min="1304" max="1304" width="31.28515625" bestFit="1" customWidth="1"/>
    <col min="1305" max="1305" width="37" bestFit="1" customWidth="1"/>
    <col min="1306" max="1306" width="20.85546875" bestFit="1" customWidth="1"/>
    <col min="1307" max="1307" width="24.28515625" bestFit="1" customWidth="1"/>
    <col min="1308" max="1308" width="42.5703125" bestFit="1" customWidth="1"/>
    <col min="1309" max="1309" width="39.7109375" bestFit="1" customWidth="1"/>
    <col min="1310" max="1310" width="20.140625" bestFit="1" customWidth="1"/>
    <col min="1311" max="1311" width="38.7109375" bestFit="1" customWidth="1"/>
    <col min="1312" max="1312" width="22.28515625" bestFit="1" customWidth="1"/>
    <col min="1313" max="1313" width="33.28515625" bestFit="1" customWidth="1"/>
    <col min="1314" max="1314" width="44.85546875" bestFit="1" customWidth="1"/>
    <col min="1315" max="1315" width="23" bestFit="1" customWidth="1"/>
    <col min="1316" max="1316" width="23.42578125" bestFit="1" customWidth="1"/>
    <col min="1317" max="1317" width="34.7109375" bestFit="1" customWidth="1"/>
    <col min="1318" max="1318" width="18.7109375" bestFit="1" customWidth="1"/>
    <col min="1319" max="1319" width="42.140625" bestFit="1" customWidth="1"/>
    <col min="1320" max="1320" width="27.7109375" bestFit="1" customWidth="1"/>
    <col min="1321" max="1321" width="55.85546875" bestFit="1" customWidth="1"/>
    <col min="1322" max="1322" width="9.5703125" bestFit="1" customWidth="1"/>
    <col min="1323" max="1323" width="30.28515625" bestFit="1" customWidth="1"/>
    <col min="1324" max="1324" width="55.85546875" bestFit="1" customWidth="1"/>
    <col min="1325" max="1325" width="50.85546875" bestFit="1" customWidth="1"/>
    <col min="1326" max="1326" width="36.28515625" bestFit="1" customWidth="1"/>
    <col min="1327" max="1327" width="30.28515625" bestFit="1" customWidth="1"/>
    <col min="1328" max="1328" width="12.85546875" bestFit="1" customWidth="1"/>
    <col min="1329" max="1329" width="15.85546875" bestFit="1" customWidth="1"/>
    <col min="1330" max="1330" width="12.85546875" bestFit="1" customWidth="1"/>
    <col min="1331" max="1331" width="8.140625" bestFit="1" customWidth="1"/>
    <col min="1332" max="1332" width="51.7109375" bestFit="1" customWidth="1"/>
    <col min="1333" max="1333" width="15.85546875" bestFit="1" customWidth="1"/>
    <col min="1334" max="1334" width="20.7109375" bestFit="1" customWidth="1"/>
    <col min="1335" max="1335" width="27.5703125" bestFit="1" customWidth="1"/>
    <col min="1336" max="1336" width="37.42578125" bestFit="1" customWidth="1"/>
    <col min="1337" max="1337" width="28.140625" bestFit="1" customWidth="1"/>
    <col min="1338" max="1338" width="43.85546875" bestFit="1" customWidth="1"/>
    <col min="1339" max="1339" width="16.5703125" bestFit="1" customWidth="1"/>
    <col min="1340" max="1340" width="31.140625" bestFit="1" customWidth="1"/>
    <col min="1341" max="1341" width="43.7109375" bestFit="1" customWidth="1"/>
    <col min="1342" max="1342" width="64.42578125" bestFit="1" customWidth="1"/>
    <col min="1343" max="1343" width="29" bestFit="1" customWidth="1"/>
    <col min="1344" max="1344" width="42.7109375" bestFit="1" customWidth="1"/>
    <col min="1345" max="1345" width="19.5703125" bestFit="1" customWidth="1"/>
    <col min="1346" max="1346" width="17" bestFit="1" customWidth="1"/>
    <col min="1347" max="1347" width="39.140625" bestFit="1" customWidth="1"/>
    <col min="1348" max="1348" width="57.85546875" bestFit="1" customWidth="1"/>
    <col min="1349" max="1349" width="34.5703125" bestFit="1" customWidth="1"/>
    <col min="1350" max="1350" width="29" bestFit="1" customWidth="1"/>
    <col min="1351" max="1351" width="56.140625" bestFit="1" customWidth="1"/>
    <col min="1352" max="1352" width="42.28515625" bestFit="1" customWidth="1"/>
    <col min="1353" max="1353" width="30.5703125" bestFit="1" customWidth="1"/>
    <col min="1354" max="1354" width="43.140625" bestFit="1" customWidth="1"/>
    <col min="1355" max="1355" width="46.85546875" bestFit="1" customWidth="1"/>
    <col min="1356" max="1356" width="39.42578125" bestFit="1" customWidth="1"/>
    <col min="1357" max="1357" width="16.85546875" bestFit="1" customWidth="1"/>
    <col min="1358" max="1358" width="27.140625" bestFit="1" customWidth="1"/>
    <col min="1359" max="1359" width="19.7109375" bestFit="1" customWidth="1"/>
    <col min="1360" max="1360" width="32.140625" bestFit="1" customWidth="1"/>
    <col min="1361" max="1361" width="36" bestFit="1" customWidth="1"/>
    <col min="1362" max="1362" width="39.140625" bestFit="1" customWidth="1"/>
    <col min="1363" max="1363" width="42.5703125" bestFit="1" customWidth="1"/>
    <col min="1364" max="1364" width="56.140625" bestFit="1" customWidth="1"/>
    <col min="1365" max="1365" width="35.85546875" bestFit="1" customWidth="1"/>
    <col min="1366" max="1366" width="56.28515625" bestFit="1" customWidth="1"/>
    <col min="1367" max="1367" width="53.85546875" bestFit="1" customWidth="1"/>
    <col min="1368" max="1368" width="39" bestFit="1" customWidth="1"/>
    <col min="1369" max="1369" width="56.140625" bestFit="1" customWidth="1"/>
    <col min="1370" max="1370" width="28.28515625" bestFit="1" customWidth="1"/>
    <col min="1371" max="1371" width="14.5703125" bestFit="1" customWidth="1"/>
    <col min="1372" max="1372" width="49" bestFit="1" customWidth="1"/>
    <col min="1373" max="1373" width="54.7109375" bestFit="1" customWidth="1"/>
    <col min="1374" max="1374" width="27.28515625" bestFit="1" customWidth="1"/>
    <col min="1375" max="1375" width="20.28515625" bestFit="1" customWidth="1"/>
    <col min="1376" max="1376" width="29.140625" bestFit="1" customWidth="1"/>
    <col min="1377" max="1377" width="53.7109375" bestFit="1" customWidth="1"/>
    <col min="1378" max="1378" width="28.42578125" bestFit="1" customWidth="1"/>
    <col min="1379" max="1379" width="23.42578125" bestFit="1" customWidth="1"/>
    <col min="1380" max="1380" width="40.5703125" bestFit="1" customWidth="1"/>
    <col min="1381" max="1381" width="16.7109375" bestFit="1" customWidth="1"/>
    <col min="1382" max="1382" width="29.28515625" bestFit="1" customWidth="1"/>
    <col min="1383" max="1383" width="35.28515625" bestFit="1" customWidth="1"/>
    <col min="1384" max="1384" width="19.42578125" bestFit="1" customWidth="1"/>
    <col min="1385" max="1385" width="52.28515625" bestFit="1" customWidth="1"/>
    <col min="1386" max="1386" width="60.140625" bestFit="1" customWidth="1"/>
    <col min="1387" max="1387" width="32.42578125" bestFit="1" customWidth="1"/>
    <col min="1388" max="1388" width="19.140625" bestFit="1" customWidth="1"/>
    <col min="1389" max="1389" width="50.140625" bestFit="1" customWidth="1"/>
    <col min="1390" max="1390" width="30.85546875" bestFit="1" customWidth="1"/>
    <col min="1391" max="1391" width="32" bestFit="1" customWidth="1"/>
    <col min="1392" max="1392" width="22.7109375" bestFit="1" customWidth="1"/>
    <col min="1393" max="1393" width="17.7109375" bestFit="1" customWidth="1"/>
    <col min="1394" max="1394" width="72.28515625" bestFit="1" customWidth="1"/>
    <col min="1395" max="1395" width="39.5703125" bestFit="1" customWidth="1"/>
    <col min="1396" max="1396" width="40.85546875" bestFit="1" customWidth="1"/>
    <col min="1397" max="1397" width="31.5703125" bestFit="1" customWidth="1"/>
    <col min="1398" max="1398" width="52.5703125" bestFit="1" customWidth="1"/>
    <col min="1399" max="1399" width="35.140625" bestFit="1" customWidth="1"/>
    <col min="1400" max="1400" width="55" bestFit="1" customWidth="1"/>
    <col min="1401" max="1401" width="35.85546875" bestFit="1" customWidth="1"/>
    <col min="1402" max="1402" width="44.28515625" bestFit="1" customWidth="1"/>
    <col min="1403" max="1403" width="55.140625" bestFit="1" customWidth="1"/>
    <col min="1404" max="1404" width="40.85546875" bestFit="1" customWidth="1"/>
    <col min="1405" max="1405" width="54.85546875" bestFit="1" customWidth="1"/>
    <col min="1406" max="1406" width="25.28515625" bestFit="1" customWidth="1"/>
    <col min="1407" max="1407" width="29" bestFit="1" customWidth="1"/>
    <col min="1408" max="1408" width="9.5703125" bestFit="1" customWidth="1"/>
    <col min="1409" max="1409" width="26.42578125" bestFit="1" customWidth="1"/>
    <col min="1410" max="1410" width="30.5703125" bestFit="1" customWidth="1"/>
    <col min="1411" max="1411" width="10.28515625" bestFit="1" customWidth="1"/>
    <col min="1412" max="1412" width="20.5703125" bestFit="1" customWidth="1"/>
    <col min="1413" max="1413" width="30.28515625" bestFit="1" customWidth="1"/>
    <col min="1414" max="1414" width="39.140625" bestFit="1" customWidth="1"/>
    <col min="1415" max="1415" width="48.42578125" bestFit="1" customWidth="1"/>
    <col min="1416" max="1416" width="54.7109375" bestFit="1" customWidth="1"/>
    <col min="1417" max="1417" width="17.42578125" bestFit="1" customWidth="1"/>
    <col min="1418" max="1418" width="25.28515625" bestFit="1" customWidth="1"/>
    <col min="1419" max="1419" width="32.140625" bestFit="1" customWidth="1"/>
    <col min="1420" max="1420" width="23.28515625" bestFit="1" customWidth="1"/>
    <col min="1421" max="1421" width="74.140625" bestFit="1" customWidth="1"/>
    <col min="1422" max="1422" width="51.28515625" bestFit="1" customWidth="1"/>
    <col min="1423" max="1423" width="51" bestFit="1" customWidth="1"/>
    <col min="1424" max="1424" width="55.85546875" bestFit="1" customWidth="1"/>
    <col min="1425" max="1425" width="52.140625" bestFit="1" customWidth="1"/>
    <col min="1426" max="1426" width="7.7109375" bestFit="1" customWidth="1"/>
    <col min="1427" max="1427" width="41.42578125" bestFit="1" customWidth="1"/>
    <col min="1428" max="1428" width="57.5703125" bestFit="1" customWidth="1"/>
    <col min="1429" max="1429" width="27.28515625" bestFit="1" customWidth="1"/>
    <col min="1430" max="1430" width="14.140625" bestFit="1" customWidth="1"/>
    <col min="1431" max="1431" width="41" bestFit="1" customWidth="1"/>
    <col min="1432" max="1432" width="53.85546875" bestFit="1" customWidth="1"/>
    <col min="1433" max="1433" width="7.140625" bestFit="1" customWidth="1"/>
    <col min="1434" max="1434" width="29" bestFit="1" customWidth="1"/>
    <col min="1435" max="1435" width="44.42578125" bestFit="1" customWidth="1"/>
    <col min="1436" max="1436" width="66" bestFit="1" customWidth="1"/>
    <col min="1437" max="1437" width="53.7109375" bestFit="1" customWidth="1"/>
    <col min="1438" max="1438" width="44.85546875" bestFit="1" customWidth="1"/>
    <col min="1439" max="1439" width="40.5703125" bestFit="1" customWidth="1"/>
    <col min="1440" max="1440" width="33.85546875" bestFit="1" customWidth="1"/>
    <col min="1441" max="1441" width="33.42578125" bestFit="1" customWidth="1"/>
    <col min="1442" max="1442" width="14" bestFit="1" customWidth="1"/>
    <col min="1443" max="1443" width="34.140625" bestFit="1" customWidth="1"/>
    <col min="1444" max="1444" width="41.140625" bestFit="1" customWidth="1"/>
    <col min="1445" max="1445" width="50.85546875" bestFit="1" customWidth="1"/>
    <col min="1446" max="1446" width="43" bestFit="1" customWidth="1"/>
    <col min="1447" max="1447" width="41.7109375" bestFit="1" customWidth="1"/>
    <col min="1448" max="1448" width="23.85546875" bestFit="1" customWidth="1"/>
    <col min="1449" max="1449" width="31.5703125" bestFit="1" customWidth="1"/>
    <col min="1450" max="1450" width="31.42578125" bestFit="1" customWidth="1"/>
    <col min="1451" max="1451" width="35.42578125" bestFit="1" customWidth="1"/>
    <col min="1452" max="1452" width="48.5703125" bestFit="1" customWidth="1"/>
    <col min="1453" max="1453" width="48.140625" bestFit="1" customWidth="1"/>
    <col min="1454" max="1454" width="40.7109375" bestFit="1" customWidth="1"/>
    <col min="1455" max="1455" width="57.85546875" bestFit="1" customWidth="1"/>
    <col min="1456" max="1456" width="40.140625" bestFit="1" customWidth="1"/>
    <col min="1457" max="1457" width="47.5703125" bestFit="1" customWidth="1"/>
    <col min="1458" max="1458" width="48" bestFit="1" customWidth="1"/>
    <col min="1459" max="1459" width="55.140625" bestFit="1" customWidth="1"/>
    <col min="1460" max="1460" width="22.85546875" bestFit="1" customWidth="1"/>
    <col min="1461" max="1461" width="39" bestFit="1" customWidth="1"/>
    <col min="1462" max="1462" width="55" bestFit="1" customWidth="1"/>
    <col min="1463" max="1463" width="44.7109375" bestFit="1" customWidth="1"/>
    <col min="1464" max="1464" width="51.140625" bestFit="1" customWidth="1"/>
    <col min="1465" max="1465" width="56.140625" bestFit="1" customWidth="1"/>
    <col min="1466" max="1466" width="52.28515625" bestFit="1" customWidth="1"/>
    <col min="1467" max="1467" width="40.7109375" bestFit="1" customWidth="1"/>
    <col min="1468" max="1468" width="53.85546875" bestFit="1" customWidth="1"/>
    <col min="1469" max="1469" width="42.28515625" bestFit="1" customWidth="1"/>
    <col min="1470" max="1470" width="41.5703125" bestFit="1" customWidth="1"/>
    <col min="1471" max="1471" width="26.42578125" bestFit="1" customWidth="1"/>
    <col min="1472" max="1472" width="37" bestFit="1" customWidth="1"/>
    <col min="1473" max="1473" width="40.42578125" bestFit="1" customWidth="1"/>
    <col min="1474" max="1474" width="54.85546875" bestFit="1" customWidth="1"/>
    <col min="1475" max="1475" width="59" bestFit="1" customWidth="1"/>
    <col min="1476" max="1476" width="56.7109375" bestFit="1" customWidth="1"/>
    <col min="1477" max="1477" width="36.140625" bestFit="1" customWidth="1"/>
    <col min="1478" max="1478" width="50.7109375" bestFit="1" customWidth="1"/>
    <col min="1479" max="1479" width="33.28515625" bestFit="1" customWidth="1"/>
    <col min="1480" max="1480" width="41.85546875" bestFit="1" customWidth="1"/>
    <col min="1481" max="1481" width="50.5703125" bestFit="1" customWidth="1"/>
    <col min="1482" max="1482" width="32.85546875" bestFit="1" customWidth="1"/>
    <col min="1483" max="1483" width="60.5703125" bestFit="1" customWidth="1"/>
    <col min="1484" max="1484" width="33.42578125" bestFit="1" customWidth="1"/>
    <col min="1485" max="1485" width="34.140625" bestFit="1" customWidth="1"/>
    <col min="1486" max="1486" width="53.28515625" bestFit="1" customWidth="1"/>
    <col min="1487" max="1487" width="28.28515625" bestFit="1" customWidth="1"/>
    <col min="1488" max="1488" width="26.85546875" bestFit="1" customWidth="1"/>
    <col min="1489" max="1489" width="52.5703125" bestFit="1" customWidth="1"/>
    <col min="1490" max="1490" width="77" bestFit="1" customWidth="1"/>
    <col min="1491" max="1491" width="52.140625" bestFit="1" customWidth="1"/>
    <col min="1492" max="1492" width="36.5703125" bestFit="1" customWidth="1"/>
    <col min="1493" max="1493" width="31.42578125" bestFit="1" customWidth="1"/>
    <col min="1494" max="1494" width="56.28515625" bestFit="1" customWidth="1"/>
    <col min="1495" max="1495" width="40.42578125" bestFit="1" customWidth="1"/>
    <col min="1496" max="1496" width="53.28515625" bestFit="1" customWidth="1"/>
    <col min="1497" max="1497" width="44.28515625" bestFit="1" customWidth="1"/>
    <col min="1498" max="1498" width="57.85546875" bestFit="1" customWidth="1"/>
    <col min="1499" max="1499" width="24" bestFit="1" customWidth="1"/>
    <col min="1500" max="1500" width="40" bestFit="1" customWidth="1"/>
    <col min="1501" max="1501" width="44.7109375" bestFit="1" customWidth="1"/>
    <col min="1502" max="1502" width="18.85546875" bestFit="1" customWidth="1"/>
    <col min="1503" max="1503" width="29.140625" bestFit="1" customWidth="1"/>
    <col min="1504" max="1504" width="50" bestFit="1" customWidth="1"/>
    <col min="1505" max="1505" width="58.140625" bestFit="1" customWidth="1"/>
    <col min="1506" max="1506" width="33" bestFit="1" customWidth="1"/>
    <col min="1507" max="1507" width="52.42578125" bestFit="1" customWidth="1"/>
    <col min="1508" max="1508" width="50.140625" bestFit="1" customWidth="1"/>
    <col min="1509" max="1509" width="44" bestFit="1" customWidth="1"/>
    <col min="1510" max="1510" width="28.42578125" bestFit="1" customWidth="1"/>
    <col min="1511" max="1511" width="8" bestFit="1" customWidth="1"/>
    <col min="1512" max="1512" width="28.85546875" bestFit="1" customWidth="1"/>
    <col min="1513" max="1513" width="58" bestFit="1" customWidth="1"/>
    <col min="1514" max="1514" width="18" bestFit="1" customWidth="1"/>
    <col min="1515" max="1515" width="56.5703125" bestFit="1" customWidth="1"/>
    <col min="1516" max="1516" width="17.7109375" bestFit="1" customWidth="1"/>
    <col min="1517" max="1517" width="44.85546875" bestFit="1" customWidth="1"/>
    <col min="1518" max="1518" width="30.5703125" bestFit="1" customWidth="1"/>
    <col min="1519" max="1519" width="9" bestFit="1" customWidth="1"/>
    <col min="1520" max="1520" width="60.28515625" bestFit="1" customWidth="1"/>
    <col min="1521" max="1521" width="44" bestFit="1" customWidth="1"/>
    <col min="1522" max="1523" width="34.7109375" bestFit="1" customWidth="1"/>
    <col min="1524" max="1524" width="14.7109375" bestFit="1" customWidth="1"/>
    <col min="1525" max="1525" width="21.5703125" bestFit="1" customWidth="1"/>
    <col min="1526" max="1526" width="34.42578125" bestFit="1" customWidth="1"/>
    <col min="1527" max="1527" width="26" bestFit="1" customWidth="1"/>
    <col min="1528" max="1528" width="16.140625" bestFit="1" customWidth="1"/>
    <col min="1529" max="1529" width="40.85546875" bestFit="1" customWidth="1"/>
    <col min="1530" max="1530" width="27" bestFit="1" customWidth="1"/>
    <col min="1531" max="1531" width="22.42578125" bestFit="1" customWidth="1"/>
    <col min="1532" max="1532" width="30.85546875" bestFit="1" customWidth="1"/>
    <col min="1533" max="1533" width="37.28515625" bestFit="1" customWidth="1"/>
    <col min="1534" max="1534" width="41.5703125" bestFit="1" customWidth="1"/>
    <col min="1535" max="1535" width="27.85546875" bestFit="1" customWidth="1"/>
    <col min="1536" max="1536" width="60.140625" bestFit="1" customWidth="1"/>
    <col min="1537" max="1537" width="36.140625" bestFit="1" customWidth="1"/>
    <col min="1538" max="1538" width="33.5703125" bestFit="1" customWidth="1"/>
    <col min="1539" max="1539" width="34" bestFit="1" customWidth="1"/>
    <col min="1540" max="1540" width="15.42578125" bestFit="1" customWidth="1"/>
    <col min="1541" max="1541" width="9.42578125" bestFit="1" customWidth="1"/>
    <col min="1542" max="1542" width="52.42578125" bestFit="1" customWidth="1"/>
    <col min="1543" max="1543" width="36" bestFit="1" customWidth="1"/>
    <col min="1544" max="1544" width="6.28515625" bestFit="1" customWidth="1"/>
    <col min="1545" max="1545" width="39.42578125" bestFit="1" customWidth="1"/>
    <col min="1546" max="1546" width="7.28515625" bestFit="1" customWidth="1"/>
    <col min="1547" max="1547" width="40" bestFit="1" customWidth="1"/>
    <col min="1548" max="1548" width="46.28515625" bestFit="1" customWidth="1"/>
    <col min="1549" max="1549" width="47.42578125" bestFit="1" customWidth="1"/>
    <col min="1550" max="1550" width="36.42578125" bestFit="1" customWidth="1"/>
    <col min="1551" max="1551" width="47.140625" bestFit="1" customWidth="1"/>
    <col min="1552" max="1552" width="31.85546875" bestFit="1" customWidth="1"/>
    <col min="1553" max="1553" width="30.5703125" bestFit="1" customWidth="1"/>
    <col min="1554" max="1554" width="27.5703125" bestFit="1" customWidth="1"/>
    <col min="1555" max="1555" width="36.28515625" bestFit="1" customWidth="1"/>
    <col min="1556" max="1556" width="11.42578125" bestFit="1" customWidth="1"/>
    <col min="1557" max="1557" width="38.28515625" bestFit="1" customWidth="1"/>
    <col min="1558" max="1558" width="30.140625" bestFit="1" customWidth="1"/>
    <col min="1559" max="1559" width="19.5703125" bestFit="1" customWidth="1"/>
    <col min="1560" max="1560" width="59.5703125" bestFit="1" customWidth="1"/>
    <col min="1561" max="1561" width="41.140625" bestFit="1" customWidth="1"/>
    <col min="1562" max="1562" width="56" bestFit="1" customWidth="1"/>
    <col min="1563" max="1563" width="36.42578125" bestFit="1" customWidth="1"/>
    <col min="1564" max="1564" width="12.42578125" bestFit="1" customWidth="1"/>
    <col min="1565" max="1565" width="43" bestFit="1" customWidth="1"/>
    <col min="1566" max="1566" width="31.42578125" bestFit="1" customWidth="1"/>
    <col min="1567" max="1567" width="53.140625" bestFit="1" customWidth="1"/>
    <col min="1568" max="1568" width="53.7109375" bestFit="1" customWidth="1"/>
    <col min="1569" max="1569" width="51.42578125" bestFit="1" customWidth="1"/>
    <col min="1570" max="1570" width="35" bestFit="1" customWidth="1"/>
    <col min="1571" max="1571" width="48.28515625" bestFit="1" customWidth="1"/>
    <col min="1572" max="1572" width="16.140625" bestFit="1" customWidth="1"/>
    <col min="1573" max="1573" width="59.85546875" bestFit="1" customWidth="1"/>
    <col min="1574" max="1574" width="42.85546875" bestFit="1" customWidth="1"/>
    <col min="1575" max="1575" width="53.140625" bestFit="1" customWidth="1"/>
    <col min="1576" max="1576" width="17" bestFit="1" customWidth="1"/>
    <col min="1577" max="1577" width="53.85546875" bestFit="1" customWidth="1"/>
    <col min="1578" max="1578" width="26.7109375" bestFit="1" customWidth="1"/>
    <col min="1579" max="1579" width="26.85546875" bestFit="1" customWidth="1"/>
    <col min="1580" max="1580" width="11.28515625" bestFit="1" customWidth="1"/>
    <col min="1581" max="1581" width="57" bestFit="1" customWidth="1"/>
    <col min="1582" max="1582" width="56.85546875" bestFit="1" customWidth="1"/>
    <col min="1583" max="1583" width="49" bestFit="1" customWidth="1"/>
    <col min="1584" max="1584" width="51.5703125" bestFit="1" customWidth="1"/>
    <col min="1585" max="1585" width="20.42578125" bestFit="1" customWidth="1"/>
    <col min="1586" max="1586" width="54.85546875" bestFit="1" customWidth="1"/>
    <col min="1587" max="1587" width="54.28515625" bestFit="1" customWidth="1"/>
    <col min="1588" max="1588" width="56" bestFit="1" customWidth="1"/>
    <col min="1589" max="1589" width="13.85546875" bestFit="1" customWidth="1"/>
    <col min="1590" max="1590" width="11.5703125" bestFit="1" customWidth="1"/>
    <col min="1591" max="1591" width="14.28515625" bestFit="1" customWidth="1"/>
    <col min="1592" max="1592" width="51.85546875" bestFit="1" customWidth="1"/>
    <col min="1593" max="1593" width="17.28515625" bestFit="1" customWidth="1"/>
    <col min="1594" max="1594" width="40.28515625" bestFit="1" customWidth="1"/>
    <col min="1595" max="1595" width="31.42578125" bestFit="1" customWidth="1"/>
    <col min="1596" max="1596" width="12.140625" bestFit="1" customWidth="1"/>
    <col min="1597" max="1597" width="36.140625" bestFit="1" customWidth="1"/>
    <col min="1598" max="1598" width="23.28515625" bestFit="1" customWidth="1"/>
    <col min="1599" max="1599" width="35.85546875" bestFit="1" customWidth="1"/>
    <col min="1600" max="1600" width="21.7109375" bestFit="1" customWidth="1"/>
    <col min="1601" max="1601" width="36.42578125" bestFit="1" customWidth="1"/>
    <col min="1602" max="1602" width="10.42578125" bestFit="1" customWidth="1"/>
    <col min="1603" max="1603" width="50.7109375" bestFit="1" customWidth="1"/>
    <col min="1604" max="1604" width="55" bestFit="1" customWidth="1"/>
    <col min="1605" max="1605" width="6.5703125" bestFit="1" customWidth="1"/>
    <col min="1606" max="1606" width="48.140625" bestFit="1" customWidth="1"/>
    <col min="1607" max="1607" width="53.5703125" bestFit="1" customWidth="1"/>
    <col min="1608" max="1608" width="34.85546875" bestFit="1" customWidth="1"/>
    <col min="1609" max="1609" width="11.7109375" bestFit="1" customWidth="1"/>
    <col min="1610" max="1610" width="31.28515625" bestFit="1" customWidth="1"/>
    <col min="1611" max="1611" width="14.28515625" bestFit="1" customWidth="1"/>
    <col min="1612" max="1612" width="44.28515625" bestFit="1" customWidth="1"/>
    <col min="1613" max="1613" width="12.42578125" bestFit="1" customWidth="1"/>
    <col min="1614" max="1614" width="47.85546875" bestFit="1" customWidth="1"/>
    <col min="1615" max="1615" width="46.7109375" bestFit="1" customWidth="1"/>
    <col min="1616" max="1616" width="52.85546875" bestFit="1" customWidth="1"/>
    <col min="1617" max="1617" width="20.7109375" bestFit="1" customWidth="1"/>
    <col min="1618" max="1618" width="23.85546875" bestFit="1" customWidth="1"/>
    <col min="1619" max="1619" width="57.7109375" bestFit="1" customWidth="1"/>
    <col min="1620" max="1620" width="18.85546875" bestFit="1" customWidth="1"/>
    <col min="1621" max="1621" width="58" bestFit="1" customWidth="1"/>
    <col min="1622" max="1622" width="29.7109375" bestFit="1" customWidth="1"/>
    <col min="1623" max="1623" width="11.85546875" bestFit="1" customWidth="1"/>
    <col min="1625" max="1625" width="57.5703125" bestFit="1" customWidth="1"/>
    <col min="1626" max="1626" width="46.7109375" bestFit="1" customWidth="1"/>
    <col min="1627" max="1627" width="54.140625" bestFit="1" customWidth="1"/>
    <col min="1628" max="1628" width="17.28515625" bestFit="1" customWidth="1"/>
    <col min="1629" max="1629" width="30.7109375" bestFit="1" customWidth="1"/>
    <col min="1630" max="1630" width="48.7109375" bestFit="1" customWidth="1"/>
    <col min="1631" max="1631" width="28.28515625" bestFit="1" customWidth="1"/>
    <col min="1632" max="1632" width="21.7109375" bestFit="1" customWidth="1"/>
    <col min="1633" max="1633" width="14.5703125" bestFit="1" customWidth="1"/>
    <col min="1634" max="1634" width="18.7109375" bestFit="1" customWidth="1"/>
    <col min="1635" max="1635" width="45.85546875" bestFit="1" customWidth="1"/>
    <col min="1636" max="1636" width="36.28515625" bestFit="1" customWidth="1"/>
    <col min="1637" max="1637" width="54.5703125" bestFit="1" customWidth="1"/>
    <col min="1638" max="1638" width="49.85546875" bestFit="1" customWidth="1"/>
    <col min="1639" max="1639" width="54.140625" bestFit="1" customWidth="1"/>
    <col min="1640" max="1640" width="18" bestFit="1" customWidth="1"/>
    <col min="1641" max="1641" width="41.5703125" bestFit="1" customWidth="1"/>
    <col min="1642" max="1642" width="23" bestFit="1" customWidth="1"/>
    <col min="1643" max="1643" width="30.42578125" bestFit="1" customWidth="1"/>
    <col min="1644" max="1644" width="38.28515625" bestFit="1" customWidth="1"/>
    <col min="1645" max="1645" width="6.42578125" bestFit="1" customWidth="1"/>
    <col min="1646" max="1646" width="19.140625" bestFit="1" customWidth="1"/>
    <col min="1647" max="1647" width="47.7109375" bestFit="1" customWidth="1"/>
    <col min="1648" max="1648" width="24.85546875" bestFit="1" customWidth="1"/>
    <col min="1649" max="1649" width="21.140625" bestFit="1" customWidth="1"/>
    <col min="1650" max="1650" width="37.7109375" bestFit="1" customWidth="1"/>
    <col min="1651" max="1651" width="25.140625" bestFit="1" customWidth="1"/>
    <col min="1652" max="1652" width="32.85546875" bestFit="1" customWidth="1"/>
    <col min="1653" max="1653" width="42.85546875" bestFit="1" customWidth="1"/>
    <col min="1654" max="1654" width="41.140625" bestFit="1" customWidth="1"/>
    <col min="1655" max="1655" width="41.7109375" bestFit="1" customWidth="1"/>
    <col min="1656" max="1656" width="44.7109375" bestFit="1" customWidth="1"/>
    <col min="1657" max="1657" width="26.5703125" bestFit="1" customWidth="1"/>
    <col min="1658" max="1658" width="38.5703125" bestFit="1" customWidth="1"/>
    <col min="1659" max="1659" width="42.28515625" bestFit="1" customWidth="1"/>
    <col min="1660" max="1660" width="20.5703125" bestFit="1" customWidth="1"/>
    <col min="1661" max="1661" width="56.140625" bestFit="1" customWidth="1"/>
    <col min="1662" max="1662" width="21.140625" bestFit="1" customWidth="1"/>
    <col min="1663" max="1663" width="41.28515625" bestFit="1" customWidth="1"/>
    <col min="1664" max="1664" width="52.85546875" bestFit="1" customWidth="1"/>
    <col min="1665" max="1665" width="43.140625" bestFit="1" customWidth="1"/>
    <col min="1666" max="1666" width="43.5703125" bestFit="1" customWidth="1"/>
    <col min="1667" max="1667" width="53.7109375" bestFit="1" customWidth="1"/>
    <col min="1668" max="1668" width="25.85546875" bestFit="1" customWidth="1"/>
    <col min="1669" max="1669" width="59.85546875" bestFit="1" customWidth="1"/>
    <col min="1670" max="1670" width="20.5703125" bestFit="1" customWidth="1"/>
    <col min="1671" max="1671" width="37.140625" bestFit="1" customWidth="1"/>
    <col min="1672" max="1672" width="40.42578125" bestFit="1" customWidth="1"/>
    <col min="1673" max="1673" width="52.28515625" bestFit="1" customWidth="1"/>
    <col min="1674" max="1674" width="25" bestFit="1" customWidth="1"/>
    <col min="1675" max="1675" width="50.85546875" bestFit="1" customWidth="1"/>
    <col min="1676" max="1676" width="13.5703125" bestFit="1" customWidth="1"/>
    <col min="1677" max="1677" width="16.42578125" bestFit="1" customWidth="1"/>
    <col min="1678" max="1678" width="57" bestFit="1" customWidth="1"/>
    <col min="1679" max="1679" width="8.140625" bestFit="1" customWidth="1"/>
    <col min="1680" max="1680" width="56.5703125" bestFit="1" customWidth="1"/>
    <col min="1681" max="1681" width="53.7109375" bestFit="1" customWidth="1"/>
    <col min="1682" max="1682" width="44.28515625" bestFit="1" customWidth="1"/>
    <col min="1683" max="1683" width="17" bestFit="1" customWidth="1"/>
    <col min="1684" max="1684" width="47.5703125" bestFit="1" customWidth="1"/>
    <col min="1685" max="1685" width="54.28515625" bestFit="1" customWidth="1"/>
    <col min="1686" max="1686" width="42.140625" bestFit="1" customWidth="1"/>
    <col min="1687" max="1687" width="40" bestFit="1" customWidth="1"/>
    <col min="1688" max="1688" width="49.85546875" bestFit="1" customWidth="1"/>
    <col min="1689" max="1689" width="41" bestFit="1" customWidth="1"/>
    <col min="1690" max="1690" width="49.85546875" bestFit="1" customWidth="1"/>
    <col min="1691" max="1691" width="10" bestFit="1" customWidth="1"/>
    <col min="1692" max="1692" width="53.42578125" bestFit="1" customWidth="1"/>
    <col min="1693" max="1693" width="53.140625" bestFit="1" customWidth="1"/>
    <col min="1694" max="1694" width="9.28515625" bestFit="1" customWidth="1"/>
    <col min="1695" max="1695" width="35.28515625" bestFit="1" customWidth="1"/>
    <col min="1696" max="1696" width="33.140625" bestFit="1" customWidth="1"/>
    <col min="1697" max="1697" width="13.5703125" bestFit="1" customWidth="1"/>
    <col min="1698" max="1698" width="48.140625" bestFit="1" customWidth="1"/>
    <col min="1699" max="1699" width="16.140625" bestFit="1" customWidth="1"/>
    <col min="1700" max="1700" width="41.5703125" bestFit="1" customWidth="1"/>
    <col min="1701" max="1701" width="42.7109375" bestFit="1" customWidth="1"/>
    <col min="1702" max="1702" width="16" bestFit="1" customWidth="1"/>
    <col min="1703" max="1703" width="23.42578125" bestFit="1" customWidth="1"/>
    <col min="1704" max="1704" width="20.5703125" bestFit="1" customWidth="1"/>
    <col min="1705" max="1705" width="47.85546875" bestFit="1" customWidth="1"/>
    <col min="1706" max="1706" width="32.85546875" bestFit="1" customWidth="1"/>
    <col min="1707" max="1707" width="39.42578125" bestFit="1" customWidth="1"/>
    <col min="1708" max="1708" width="23.5703125" bestFit="1" customWidth="1"/>
    <col min="1709" max="1709" width="12.7109375" bestFit="1" customWidth="1"/>
    <col min="1710" max="1710" width="57.5703125" bestFit="1" customWidth="1"/>
    <col min="1711" max="1711" width="44.5703125" bestFit="1" customWidth="1"/>
    <col min="1712" max="1712" width="11.42578125" bestFit="1" customWidth="1"/>
    <col min="1713" max="1713" width="22.140625" bestFit="1" customWidth="1"/>
    <col min="1714" max="1714" width="26.28515625" bestFit="1" customWidth="1"/>
    <col min="1715" max="1715" width="52.28515625" bestFit="1" customWidth="1"/>
    <col min="1716" max="1716" width="7.28515625" bestFit="1" customWidth="1"/>
    <col min="1717" max="1717" width="26.42578125" bestFit="1" customWidth="1"/>
    <col min="1718" max="1718" width="29.85546875" bestFit="1" customWidth="1"/>
    <col min="1719" max="1719" width="31.7109375" bestFit="1" customWidth="1"/>
    <col min="1720" max="1720" width="50" bestFit="1" customWidth="1"/>
    <col min="1721" max="1721" width="17.85546875" bestFit="1" customWidth="1"/>
    <col min="1722" max="1722" width="38.7109375" bestFit="1" customWidth="1"/>
    <col min="1723" max="1723" width="32.85546875" bestFit="1" customWidth="1"/>
    <col min="1724" max="1724" width="26.42578125" bestFit="1" customWidth="1"/>
    <col min="1725" max="1725" width="37.42578125" bestFit="1" customWidth="1"/>
    <col min="1726" max="1726" width="18.140625" bestFit="1" customWidth="1"/>
    <col min="1727" max="1727" width="56.7109375" bestFit="1" customWidth="1"/>
    <col min="1728" max="1728" width="55.140625" bestFit="1" customWidth="1"/>
    <col min="1729" max="1729" width="48.28515625" bestFit="1" customWidth="1"/>
    <col min="1730" max="1730" width="22.85546875" bestFit="1" customWidth="1"/>
    <col min="1731" max="1731" width="17.42578125" bestFit="1" customWidth="1"/>
    <col min="1732" max="1732" width="49.42578125" bestFit="1" customWidth="1"/>
    <col min="1733" max="1733" width="23.5703125" bestFit="1" customWidth="1"/>
    <col min="1734" max="1734" width="46.7109375" bestFit="1" customWidth="1"/>
    <col min="1735" max="1735" width="32.85546875" bestFit="1" customWidth="1"/>
    <col min="1736" max="1736" width="61.42578125" bestFit="1" customWidth="1"/>
    <col min="1737" max="1737" width="22.42578125" bestFit="1" customWidth="1"/>
    <col min="1738" max="1738" width="12.85546875" bestFit="1" customWidth="1"/>
    <col min="1739" max="1739" width="27.7109375" bestFit="1" customWidth="1"/>
    <col min="1740" max="1740" width="41.85546875" bestFit="1" customWidth="1"/>
    <col min="1741" max="1741" width="17" bestFit="1" customWidth="1"/>
    <col min="1742" max="1742" width="20.28515625" bestFit="1" customWidth="1"/>
    <col min="1743" max="1743" width="28.7109375" bestFit="1" customWidth="1"/>
    <col min="1744" max="1744" width="57.7109375" bestFit="1" customWidth="1"/>
    <col min="1745" max="1745" width="53.28515625" bestFit="1" customWidth="1"/>
    <col min="1746" max="1746" width="44.7109375" bestFit="1" customWidth="1"/>
    <col min="1747" max="1747" width="68.5703125" bestFit="1" customWidth="1"/>
    <col min="1748" max="1748" width="32.28515625" bestFit="1" customWidth="1"/>
    <col min="1749" max="1749" width="24.42578125" bestFit="1" customWidth="1"/>
    <col min="1750" max="1750" width="28.42578125" bestFit="1" customWidth="1"/>
    <col min="1751" max="1751" width="42.5703125" bestFit="1" customWidth="1"/>
    <col min="1752" max="1752" width="31" bestFit="1" customWidth="1"/>
    <col min="1753" max="1753" width="55.5703125" bestFit="1" customWidth="1"/>
    <col min="1754" max="1754" width="48.5703125" bestFit="1" customWidth="1"/>
    <col min="1755" max="1755" width="47.42578125" bestFit="1" customWidth="1"/>
    <col min="1756" max="1756" width="39.140625" bestFit="1" customWidth="1"/>
    <col min="1757" max="1757" width="48.140625" bestFit="1" customWidth="1"/>
    <col min="1758" max="1758" width="35.85546875" bestFit="1" customWidth="1"/>
    <col min="1759" max="1759" width="21.7109375" bestFit="1" customWidth="1"/>
    <col min="1760" max="1760" width="51.140625" bestFit="1" customWidth="1"/>
    <col min="1761" max="1761" width="48.5703125" bestFit="1" customWidth="1"/>
    <col min="1762" max="1762" width="52.28515625" bestFit="1" customWidth="1"/>
    <col min="1763" max="1763" width="35.7109375" bestFit="1" customWidth="1"/>
    <col min="1764" max="1764" width="45.28515625" bestFit="1" customWidth="1"/>
    <col min="1765" max="1765" width="17.28515625" bestFit="1" customWidth="1"/>
    <col min="1766" max="1766" width="53" bestFit="1" customWidth="1"/>
    <col min="1767" max="1767" width="36" bestFit="1" customWidth="1"/>
    <col min="1768" max="1768" width="41.28515625" bestFit="1" customWidth="1"/>
    <col min="1769" max="1769" width="18.85546875" bestFit="1" customWidth="1"/>
    <col min="1770" max="1770" width="18" bestFit="1" customWidth="1"/>
    <col min="1771" max="1771" width="40.85546875" bestFit="1" customWidth="1"/>
    <col min="1772" max="1772" width="32.7109375" bestFit="1" customWidth="1"/>
    <col min="1773" max="1773" width="59.42578125" bestFit="1" customWidth="1"/>
    <col min="1774" max="1774" width="15.85546875" bestFit="1" customWidth="1"/>
    <col min="1775" max="1775" width="49" bestFit="1" customWidth="1"/>
    <col min="1776" max="1776" width="14" bestFit="1" customWidth="1"/>
    <col min="1777" max="1777" width="19.42578125" bestFit="1" customWidth="1"/>
    <col min="1778" max="1778" width="26.140625" bestFit="1" customWidth="1"/>
    <col min="1779" max="1779" width="12.28515625" bestFit="1" customWidth="1"/>
    <col min="1780" max="1780" width="39.85546875" bestFit="1" customWidth="1"/>
    <col min="1781" max="1781" width="34.140625" bestFit="1" customWidth="1"/>
    <col min="1782" max="1782" width="52.85546875" bestFit="1" customWidth="1"/>
    <col min="1783" max="1783" width="36.28515625" bestFit="1" customWidth="1"/>
    <col min="1784" max="1784" width="23.28515625" bestFit="1" customWidth="1"/>
    <col min="1785" max="1785" width="28.5703125" bestFit="1" customWidth="1"/>
    <col min="1786" max="1786" width="55.140625" bestFit="1" customWidth="1"/>
    <col min="1787" max="1787" width="34.140625" bestFit="1" customWidth="1"/>
    <col min="1788" max="1788" width="32.85546875" bestFit="1" customWidth="1"/>
    <col min="1789" max="1789" width="28.28515625" bestFit="1" customWidth="1"/>
    <col min="1790" max="1790" width="24" bestFit="1" customWidth="1"/>
    <col min="1791" max="1791" width="39.28515625" bestFit="1" customWidth="1"/>
    <col min="1792" max="1792" width="17.85546875" bestFit="1" customWidth="1"/>
    <col min="1793" max="1793" width="44.7109375" bestFit="1" customWidth="1"/>
    <col min="1794" max="1794" width="49.85546875" bestFit="1" customWidth="1"/>
    <col min="1795" max="1795" width="23.28515625" bestFit="1" customWidth="1"/>
    <col min="1796" max="1796" width="31.5703125" bestFit="1" customWidth="1"/>
    <col min="1797" max="1797" width="60" bestFit="1" customWidth="1"/>
    <col min="1798" max="1798" width="41.5703125" bestFit="1" customWidth="1"/>
    <col min="1799" max="1799" width="26.140625" bestFit="1" customWidth="1"/>
    <col min="1800" max="1800" width="18.42578125" bestFit="1" customWidth="1"/>
    <col min="1801" max="1801" width="21.7109375" bestFit="1" customWidth="1"/>
    <col min="1802" max="1802" width="16.140625" bestFit="1" customWidth="1"/>
    <col min="1803" max="1803" width="24.7109375" bestFit="1" customWidth="1"/>
    <col min="1804" max="1804" width="42.28515625" bestFit="1" customWidth="1"/>
    <col min="1805" max="1805" width="51.85546875" bestFit="1" customWidth="1"/>
    <col min="1806" max="1806" width="63.85546875" bestFit="1" customWidth="1"/>
    <col min="1807" max="1807" width="26.28515625" bestFit="1" customWidth="1"/>
    <col min="1808" max="1808" width="56" bestFit="1" customWidth="1"/>
    <col min="1809" max="1809" width="21.85546875" bestFit="1" customWidth="1"/>
    <col min="1810" max="1810" width="13.7109375" bestFit="1" customWidth="1"/>
    <col min="1811" max="1811" width="8.28515625" bestFit="1" customWidth="1"/>
    <col min="1812" max="1812" width="22" bestFit="1" customWidth="1"/>
    <col min="1813" max="1813" width="35.140625" bestFit="1" customWidth="1"/>
    <col min="1814" max="1814" width="46.28515625" bestFit="1" customWidth="1"/>
    <col min="1815" max="1815" width="49.42578125" bestFit="1" customWidth="1"/>
    <col min="1816" max="1816" width="45.5703125" bestFit="1" customWidth="1"/>
    <col min="1817" max="1817" width="26.7109375" bestFit="1" customWidth="1"/>
    <col min="1818" max="1818" width="56.7109375" bestFit="1" customWidth="1"/>
    <col min="1819" max="1819" width="16.42578125" bestFit="1" customWidth="1"/>
    <col min="1820" max="1820" width="20.140625" bestFit="1" customWidth="1"/>
    <col min="1821" max="1821" width="48.7109375" bestFit="1" customWidth="1"/>
    <col min="1822" max="1822" width="34.7109375" bestFit="1" customWidth="1"/>
    <col min="1823" max="1823" width="42.7109375" bestFit="1" customWidth="1"/>
    <col min="1824" max="1824" width="48.5703125" bestFit="1" customWidth="1"/>
    <col min="1825" max="1825" width="35.7109375" bestFit="1" customWidth="1"/>
    <col min="1826" max="1826" width="18.5703125" bestFit="1" customWidth="1"/>
    <col min="1827" max="1827" width="33.42578125" bestFit="1" customWidth="1"/>
    <col min="1828" max="1828" width="32.5703125" bestFit="1" customWidth="1"/>
    <col min="1829" max="1829" width="49.28515625" bestFit="1" customWidth="1"/>
    <col min="1830" max="1830" width="51.140625" bestFit="1" customWidth="1"/>
    <col min="1831" max="1831" width="42.140625" bestFit="1" customWidth="1"/>
    <col min="1832" max="1832" width="38.85546875" bestFit="1" customWidth="1"/>
    <col min="1833" max="1833" width="16.85546875" bestFit="1" customWidth="1"/>
    <col min="1834" max="1834" width="11.85546875" bestFit="1" customWidth="1"/>
    <col min="1835" max="1835" width="13.7109375" bestFit="1" customWidth="1"/>
    <col min="1836" max="1836" width="22.28515625" bestFit="1" customWidth="1"/>
    <col min="1837" max="1837" width="20.140625" bestFit="1" customWidth="1"/>
    <col min="1838" max="1838" width="51.85546875" bestFit="1" customWidth="1"/>
    <col min="1839" max="1839" width="9" bestFit="1" customWidth="1"/>
    <col min="1840" max="1840" width="15.7109375" bestFit="1" customWidth="1"/>
    <col min="1841" max="1841" width="13.140625" bestFit="1" customWidth="1"/>
    <col min="1842" max="1842" width="8.85546875" bestFit="1" customWidth="1"/>
    <col min="1843" max="1843" width="18.5703125" bestFit="1" customWidth="1"/>
    <col min="1844" max="1844" width="59.28515625" bestFit="1" customWidth="1"/>
    <col min="1845" max="1845" width="18.42578125" bestFit="1" customWidth="1"/>
    <col min="1846" max="1846" width="8.42578125" bestFit="1" customWidth="1"/>
    <col min="1848" max="1848" width="13.5703125" bestFit="1" customWidth="1"/>
    <col min="1849" max="1849" width="45.28515625" bestFit="1" customWidth="1"/>
    <col min="1850" max="1850" width="27.28515625" bestFit="1" customWidth="1"/>
    <col min="1851" max="1851" width="26" bestFit="1" customWidth="1"/>
    <col min="1852" max="1852" width="39" bestFit="1" customWidth="1"/>
    <col min="1853" max="1853" width="38.28515625" bestFit="1" customWidth="1"/>
    <col min="1854" max="1854" width="6.28515625" bestFit="1" customWidth="1"/>
    <col min="1855" max="1855" width="31.7109375" bestFit="1" customWidth="1"/>
    <col min="1856" max="1856" width="17.7109375" bestFit="1" customWidth="1"/>
    <col min="1857" max="1857" width="20.85546875" bestFit="1" customWidth="1"/>
    <col min="1858" max="1858" width="32.42578125" bestFit="1" customWidth="1"/>
    <col min="1859" max="1859" width="50.85546875" bestFit="1" customWidth="1"/>
    <col min="1860" max="1860" width="22" bestFit="1" customWidth="1"/>
    <col min="1861" max="1861" width="6.42578125" bestFit="1" customWidth="1"/>
    <col min="1862" max="1862" width="35" bestFit="1" customWidth="1"/>
    <col min="1863" max="1863" width="18.140625" bestFit="1" customWidth="1"/>
    <col min="1864" max="1864" width="31.5703125" bestFit="1" customWidth="1"/>
    <col min="1865" max="1865" width="15.42578125" bestFit="1" customWidth="1"/>
    <col min="1866" max="1866" width="23.7109375" bestFit="1" customWidth="1"/>
    <col min="1867" max="1867" width="51.5703125" bestFit="1" customWidth="1"/>
    <col min="1868" max="1868" width="43.7109375" bestFit="1" customWidth="1"/>
    <col min="1869" max="1869" width="58.7109375" bestFit="1" customWidth="1"/>
    <col min="1870" max="1870" width="20.7109375" bestFit="1" customWidth="1"/>
    <col min="1871" max="1871" width="49.42578125" bestFit="1" customWidth="1"/>
    <col min="1872" max="1872" width="54" bestFit="1" customWidth="1"/>
    <col min="1873" max="1873" width="52.7109375" bestFit="1" customWidth="1"/>
    <col min="1874" max="1874" width="23.7109375" bestFit="1" customWidth="1"/>
    <col min="1875" max="1875" width="19.28515625" bestFit="1" customWidth="1"/>
    <col min="1876" max="1876" width="26" bestFit="1" customWidth="1"/>
    <col min="1877" max="1877" width="26.5703125" bestFit="1" customWidth="1"/>
    <col min="1878" max="1878" width="54.28515625" bestFit="1" customWidth="1"/>
    <col min="1879" max="1879" width="53.42578125" bestFit="1" customWidth="1"/>
    <col min="1880" max="1880" width="31.5703125" bestFit="1" customWidth="1"/>
    <col min="1881" max="1881" width="11.5703125" bestFit="1" customWidth="1"/>
    <col min="1882" max="1882" width="28.28515625" bestFit="1" customWidth="1"/>
    <col min="1883" max="1883" width="38.85546875" bestFit="1" customWidth="1"/>
    <col min="1884" max="1884" width="26.140625" bestFit="1" customWidth="1"/>
    <col min="1885" max="1885" width="28.5703125" bestFit="1" customWidth="1"/>
    <col min="1886" max="1886" width="54.7109375" bestFit="1" customWidth="1"/>
    <col min="1887" max="1887" width="51.7109375" bestFit="1" customWidth="1"/>
    <col min="1888" max="1888" width="26.42578125" bestFit="1" customWidth="1"/>
    <col min="1889" max="1889" width="53.140625" bestFit="1" customWidth="1"/>
    <col min="1890" max="1890" width="24.7109375" bestFit="1" customWidth="1"/>
    <col min="1891" max="1891" width="66.140625" bestFit="1" customWidth="1"/>
    <col min="1892" max="1892" width="56.140625" bestFit="1" customWidth="1"/>
    <col min="1893" max="1893" width="15.5703125" bestFit="1" customWidth="1"/>
    <col min="1894" max="1894" width="43.42578125" bestFit="1" customWidth="1"/>
    <col min="1895" max="1895" width="40.5703125" bestFit="1" customWidth="1"/>
    <col min="1896" max="1896" width="53.85546875" bestFit="1" customWidth="1"/>
    <col min="1897" max="1897" width="24.42578125" bestFit="1" customWidth="1"/>
    <col min="1898" max="1898" width="35" bestFit="1" customWidth="1"/>
    <col min="1899" max="1899" width="46" bestFit="1" customWidth="1"/>
    <col min="1900" max="1900" width="23.7109375" bestFit="1" customWidth="1"/>
    <col min="1901" max="1901" width="33.140625" bestFit="1" customWidth="1"/>
    <col min="1902" max="1902" width="27.85546875" bestFit="1" customWidth="1"/>
    <col min="1903" max="1903" width="22.7109375" bestFit="1" customWidth="1"/>
    <col min="1904" max="1904" width="27.5703125" bestFit="1" customWidth="1"/>
    <col min="1905" max="1905" width="28.5703125" bestFit="1" customWidth="1"/>
    <col min="1906" max="1906" width="26" bestFit="1" customWidth="1"/>
    <col min="1907" max="1907" width="18.85546875" bestFit="1" customWidth="1"/>
    <col min="1908" max="1908" width="49.42578125" bestFit="1" customWidth="1"/>
    <col min="1909" max="1909" width="54.28515625" bestFit="1" customWidth="1"/>
    <col min="1910" max="1910" width="31.85546875" bestFit="1" customWidth="1"/>
    <col min="1911" max="1911" width="55" bestFit="1" customWidth="1"/>
    <col min="1912" max="1912" width="66" bestFit="1" customWidth="1"/>
    <col min="1913" max="1913" width="23.140625" bestFit="1" customWidth="1"/>
    <col min="1914" max="1914" width="34.42578125" bestFit="1" customWidth="1"/>
    <col min="1915" max="1915" width="51.140625" bestFit="1" customWidth="1"/>
    <col min="1916" max="1916" width="22.42578125" bestFit="1" customWidth="1"/>
    <col min="1917" max="1917" width="28" bestFit="1" customWidth="1"/>
    <col min="1918" max="1918" width="42.5703125" bestFit="1" customWidth="1"/>
    <col min="1919" max="1919" width="23.85546875" bestFit="1" customWidth="1"/>
    <col min="1920" max="1920" width="40.42578125" bestFit="1" customWidth="1"/>
    <col min="1921" max="1921" width="58.140625" bestFit="1" customWidth="1"/>
    <col min="1922" max="1922" width="15.7109375" bestFit="1" customWidth="1"/>
    <col min="1923" max="1923" width="24.140625" bestFit="1" customWidth="1"/>
    <col min="1924" max="1924" width="12" bestFit="1" customWidth="1"/>
    <col min="1925" max="1925" width="17.85546875" bestFit="1" customWidth="1"/>
    <col min="1926" max="1926" width="53.5703125" bestFit="1" customWidth="1"/>
    <col min="1927" max="1927" width="19.140625" bestFit="1" customWidth="1"/>
    <col min="1928" max="1928" width="13.5703125" bestFit="1" customWidth="1"/>
    <col min="1929" max="1929" width="12.5703125" bestFit="1" customWidth="1"/>
    <col min="1930" max="1930" width="40.5703125" bestFit="1" customWidth="1"/>
    <col min="1931" max="1931" width="36" bestFit="1" customWidth="1"/>
    <col min="1932" max="1932" width="13.7109375" bestFit="1" customWidth="1"/>
    <col min="1933" max="1933" width="35.7109375" bestFit="1" customWidth="1"/>
    <col min="1934" max="1934" width="57.42578125" bestFit="1" customWidth="1"/>
    <col min="1935" max="1935" width="28.5703125" bestFit="1" customWidth="1"/>
    <col min="1936" max="1936" width="38.42578125" bestFit="1" customWidth="1"/>
    <col min="1937" max="1937" width="47" bestFit="1" customWidth="1"/>
    <col min="1938" max="1938" width="48.42578125" bestFit="1" customWidth="1"/>
    <col min="1939" max="1939" width="54.28515625" bestFit="1" customWidth="1"/>
    <col min="1940" max="1940" width="45.140625" bestFit="1" customWidth="1"/>
    <col min="1941" max="1941" width="6.85546875" bestFit="1" customWidth="1"/>
    <col min="1942" max="1942" width="27.28515625" bestFit="1" customWidth="1"/>
    <col min="1943" max="1943" width="19.28515625" bestFit="1" customWidth="1"/>
    <col min="1944" max="1944" width="28.42578125" bestFit="1" customWidth="1"/>
    <col min="1945" max="1945" width="16.140625" bestFit="1" customWidth="1"/>
    <col min="1946" max="1946" width="47.140625" bestFit="1" customWidth="1"/>
    <col min="1947" max="1947" width="85" bestFit="1" customWidth="1"/>
    <col min="1948" max="1948" width="9" bestFit="1" customWidth="1"/>
    <col min="1949" max="1949" width="42.28515625" bestFit="1" customWidth="1"/>
    <col min="1950" max="1950" width="17" bestFit="1" customWidth="1"/>
    <col min="1951" max="1951" width="39.85546875" bestFit="1" customWidth="1"/>
    <col min="1952" max="1952" width="23" bestFit="1" customWidth="1"/>
    <col min="1953" max="1953" width="23.7109375" bestFit="1" customWidth="1"/>
    <col min="1954" max="1954" width="12" bestFit="1" customWidth="1"/>
    <col min="1955" max="1955" width="25.85546875" bestFit="1" customWidth="1"/>
    <col min="1956" max="1956" width="25.28515625" bestFit="1" customWidth="1"/>
    <col min="1957" max="1957" width="51" bestFit="1" customWidth="1"/>
    <col min="1958" max="1958" width="14.5703125" bestFit="1" customWidth="1"/>
    <col min="1959" max="1959" width="18.140625" bestFit="1" customWidth="1"/>
    <col min="1960" max="1960" width="49.5703125" bestFit="1" customWidth="1"/>
    <col min="1961" max="1961" width="20.42578125" bestFit="1" customWidth="1"/>
    <col min="1962" max="1962" width="20" bestFit="1" customWidth="1"/>
    <col min="1963" max="1963" width="9.5703125" bestFit="1" customWidth="1"/>
    <col min="1964" max="1964" width="26.7109375" bestFit="1" customWidth="1"/>
    <col min="1965" max="1965" width="39" bestFit="1" customWidth="1"/>
    <col min="1966" max="1966" width="32.85546875" bestFit="1" customWidth="1"/>
    <col min="1967" max="1967" width="48.5703125" bestFit="1" customWidth="1"/>
    <col min="1968" max="1968" width="32.7109375" bestFit="1" customWidth="1"/>
    <col min="1969" max="1969" width="40.85546875" bestFit="1" customWidth="1"/>
    <col min="1970" max="1970" width="55.85546875" bestFit="1" customWidth="1"/>
    <col min="1971" max="1971" width="30.140625" bestFit="1" customWidth="1"/>
    <col min="1972" max="1972" width="50.5703125" bestFit="1" customWidth="1"/>
    <col min="1973" max="1973" width="41.42578125" bestFit="1" customWidth="1"/>
    <col min="1974" max="1974" width="38" bestFit="1" customWidth="1"/>
    <col min="1975" max="1975" width="31.5703125" bestFit="1" customWidth="1"/>
    <col min="1976" max="1976" width="59" bestFit="1" customWidth="1"/>
    <col min="1977" max="1977" width="7" bestFit="1" customWidth="1"/>
    <col min="1978" max="1978" width="51" bestFit="1" customWidth="1"/>
    <col min="1979" max="1979" width="24.42578125" bestFit="1" customWidth="1"/>
    <col min="1980" max="1980" width="48.28515625" bestFit="1" customWidth="1"/>
    <col min="1981" max="1981" width="49.140625" bestFit="1" customWidth="1"/>
    <col min="1982" max="1982" width="53.5703125" bestFit="1" customWidth="1"/>
    <col min="1983" max="1983" width="18.28515625" bestFit="1" customWidth="1"/>
    <col min="1984" max="1984" width="34.85546875" bestFit="1" customWidth="1"/>
    <col min="1985" max="1985" width="55.42578125" bestFit="1" customWidth="1"/>
    <col min="1986" max="1986" width="16.140625" bestFit="1" customWidth="1"/>
    <col min="1987" max="1987" width="38" bestFit="1" customWidth="1"/>
    <col min="1988" max="1988" width="18.7109375" bestFit="1" customWidth="1"/>
    <col min="1989" max="1989" width="14.7109375" bestFit="1" customWidth="1"/>
    <col min="1990" max="1990" width="9.28515625" bestFit="1" customWidth="1"/>
    <col min="1991" max="1991" width="11.7109375" bestFit="1" customWidth="1"/>
    <col min="1992" max="1992" width="58.42578125" bestFit="1" customWidth="1"/>
    <col min="1993" max="1993" width="51.85546875" bestFit="1" customWidth="1"/>
    <col min="1994" max="1994" width="33" bestFit="1" customWidth="1"/>
    <col min="1995" max="1995" width="15.7109375" bestFit="1" customWidth="1"/>
    <col min="1996" max="1996" width="47" bestFit="1" customWidth="1"/>
    <col min="1997" max="1997" width="35" bestFit="1" customWidth="1"/>
    <col min="1998" max="1998" width="38.5703125" bestFit="1" customWidth="1"/>
    <col min="1999" max="1999" width="28.140625" bestFit="1" customWidth="1"/>
    <col min="2000" max="2000" width="55" bestFit="1" customWidth="1"/>
    <col min="2001" max="2001" width="27.7109375" bestFit="1" customWidth="1"/>
    <col min="2002" max="2002" width="49.85546875" bestFit="1" customWidth="1"/>
    <col min="2003" max="2003" width="51.140625" bestFit="1" customWidth="1"/>
    <col min="2004" max="2004" width="45" bestFit="1" customWidth="1"/>
    <col min="2005" max="2005" width="12.5703125" bestFit="1" customWidth="1"/>
    <col min="2006" max="2006" width="12.85546875" bestFit="1" customWidth="1"/>
    <col min="2007" max="2007" width="24" bestFit="1" customWidth="1"/>
    <col min="2008" max="2008" width="31.85546875" bestFit="1" customWidth="1"/>
    <col min="2009" max="2009" width="9.85546875" bestFit="1" customWidth="1"/>
    <col min="2010" max="2010" width="10.85546875" bestFit="1" customWidth="1"/>
    <col min="2011" max="2011" width="21.42578125" bestFit="1" customWidth="1"/>
    <col min="2012" max="2012" width="13.7109375" bestFit="1" customWidth="1"/>
    <col min="2013" max="2013" width="21.85546875" bestFit="1" customWidth="1"/>
    <col min="2014" max="2014" width="41.42578125" bestFit="1" customWidth="1"/>
    <col min="2015" max="2015" width="44.28515625" bestFit="1" customWidth="1"/>
    <col min="2016" max="2016" width="49.42578125" bestFit="1" customWidth="1"/>
    <col min="2017" max="2017" width="36.7109375" bestFit="1" customWidth="1"/>
    <col min="2018" max="2018" width="31.5703125" bestFit="1" customWidth="1"/>
    <col min="2019" max="2019" width="42.5703125" bestFit="1" customWidth="1"/>
    <col min="2020" max="2020" width="31.140625" bestFit="1" customWidth="1"/>
    <col min="2021" max="2021" width="24" bestFit="1" customWidth="1"/>
    <col min="2022" max="2022" width="31.85546875" bestFit="1" customWidth="1"/>
    <col min="2023" max="2023" width="26" bestFit="1" customWidth="1"/>
    <col min="2024" max="2024" width="22.85546875" bestFit="1" customWidth="1"/>
    <col min="2025" max="2025" width="8.85546875" bestFit="1" customWidth="1"/>
    <col min="2026" max="2026" width="26.140625" bestFit="1" customWidth="1"/>
    <col min="2027" max="2027" width="24.140625" bestFit="1" customWidth="1"/>
    <col min="2028" max="2028" width="58.7109375" bestFit="1" customWidth="1"/>
    <col min="2029" max="2029" width="32.85546875" bestFit="1" customWidth="1"/>
    <col min="2030" max="2030" width="15" bestFit="1" customWidth="1"/>
    <col min="2031" max="2031" width="10.42578125" bestFit="1" customWidth="1"/>
    <col min="2032" max="2032" width="49" bestFit="1" customWidth="1"/>
    <col min="2033" max="2033" width="33.140625" bestFit="1" customWidth="1"/>
    <col min="2034" max="2034" width="48" bestFit="1" customWidth="1"/>
    <col min="2035" max="2035" width="28.5703125" bestFit="1" customWidth="1"/>
    <col min="2036" max="2036" width="30" bestFit="1" customWidth="1"/>
    <col min="2037" max="2037" width="12.85546875" bestFit="1" customWidth="1"/>
    <col min="2038" max="2038" width="55.5703125" bestFit="1" customWidth="1"/>
    <col min="2039" max="2039" width="43.28515625" bestFit="1" customWidth="1"/>
    <col min="2040" max="2040" width="57.7109375" bestFit="1" customWidth="1"/>
    <col min="2041" max="2041" width="52.5703125" bestFit="1" customWidth="1"/>
    <col min="2042" max="2042" width="36.28515625" bestFit="1" customWidth="1"/>
    <col min="2043" max="2043" width="44" bestFit="1" customWidth="1"/>
    <col min="2044" max="2044" width="13.140625" bestFit="1" customWidth="1"/>
    <col min="2045" max="2045" width="44.7109375" bestFit="1" customWidth="1"/>
    <col min="2046" max="2046" width="19.5703125" bestFit="1" customWidth="1"/>
    <col min="2047" max="2047" width="37.140625" bestFit="1" customWidth="1"/>
    <col min="2048" max="2048" width="9.7109375" bestFit="1" customWidth="1"/>
    <col min="2049" max="2049" width="15.7109375" bestFit="1" customWidth="1"/>
    <col min="2050" max="2050" width="36.7109375" bestFit="1" customWidth="1"/>
    <col min="2051" max="2051" width="43.28515625" bestFit="1" customWidth="1"/>
    <col min="2052" max="2052" width="47.85546875" bestFit="1" customWidth="1"/>
    <col min="2053" max="2053" width="44.42578125" bestFit="1" customWidth="1"/>
    <col min="2054" max="2054" width="59.7109375" bestFit="1" customWidth="1"/>
    <col min="2055" max="2055" width="27.140625" bestFit="1" customWidth="1"/>
    <col min="2056" max="2056" width="18" bestFit="1" customWidth="1"/>
    <col min="2057" max="2057" width="38.42578125" bestFit="1" customWidth="1"/>
    <col min="2058" max="2058" width="39.28515625" bestFit="1" customWidth="1"/>
    <col min="2059" max="2059" width="30.7109375" bestFit="1" customWidth="1"/>
    <col min="2060" max="2060" width="26.28515625" bestFit="1" customWidth="1"/>
    <col min="2061" max="2061" width="40.140625" bestFit="1" customWidth="1"/>
    <col min="2062" max="2062" width="58.140625" bestFit="1" customWidth="1"/>
    <col min="2063" max="2063" width="52.7109375" bestFit="1" customWidth="1"/>
    <col min="2064" max="2064" width="35" bestFit="1" customWidth="1"/>
    <col min="2065" max="2065" width="27.42578125" bestFit="1" customWidth="1"/>
    <col min="2066" max="2066" width="38.85546875" bestFit="1" customWidth="1"/>
    <col min="2067" max="2067" width="28.85546875" bestFit="1" customWidth="1"/>
    <col min="2068" max="2068" width="36.28515625" bestFit="1" customWidth="1"/>
    <col min="2069" max="2069" width="29.85546875" bestFit="1" customWidth="1"/>
    <col min="2070" max="2070" width="48.42578125" bestFit="1" customWidth="1"/>
    <col min="2071" max="2071" width="26.5703125" bestFit="1" customWidth="1"/>
    <col min="2072" max="2072" width="56" bestFit="1" customWidth="1"/>
    <col min="2073" max="2073" width="10.85546875" bestFit="1" customWidth="1"/>
    <col min="2074" max="2074" width="57.140625" bestFit="1" customWidth="1"/>
    <col min="2075" max="2075" width="44.85546875" bestFit="1" customWidth="1"/>
    <col min="2076" max="2076" width="50.140625" bestFit="1" customWidth="1"/>
    <col min="2077" max="2078" width="22.140625" bestFit="1" customWidth="1"/>
    <col min="2079" max="2079" width="29.7109375" bestFit="1" customWidth="1"/>
    <col min="2080" max="2080" width="46.28515625" bestFit="1" customWidth="1"/>
    <col min="2081" max="2081" width="44" bestFit="1" customWidth="1"/>
    <col min="2082" max="2082" width="52.85546875" bestFit="1" customWidth="1"/>
    <col min="2083" max="2083" width="29.85546875" bestFit="1" customWidth="1"/>
    <col min="2084" max="2084" width="34.140625" bestFit="1" customWidth="1"/>
    <col min="2085" max="2085" width="52.42578125" bestFit="1" customWidth="1"/>
    <col min="2086" max="2086" width="23.28515625" bestFit="1" customWidth="1"/>
    <col min="2087" max="2087" width="10.7109375" bestFit="1" customWidth="1"/>
    <col min="2088" max="2088" width="34.140625" bestFit="1" customWidth="1"/>
    <col min="2089" max="2089" width="27" bestFit="1" customWidth="1"/>
    <col min="2090" max="2091" width="50.42578125" bestFit="1" customWidth="1"/>
    <col min="2092" max="2092" width="57.5703125" bestFit="1" customWidth="1"/>
    <col min="2093" max="2093" width="33.5703125" bestFit="1" customWidth="1"/>
    <col min="2094" max="2094" width="40" bestFit="1" customWidth="1"/>
    <col min="2095" max="2095" width="27.7109375" bestFit="1" customWidth="1"/>
    <col min="2096" max="2096" width="48.85546875" bestFit="1" customWidth="1"/>
    <col min="2097" max="2097" width="36.5703125" bestFit="1" customWidth="1"/>
    <col min="2098" max="2098" width="22.28515625" bestFit="1" customWidth="1"/>
    <col min="2099" max="2099" width="54.28515625" bestFit="1" customWidth="1"/>
    <col min="2100" max="2100" width="34.85546875" bestFit="1" customWidth="1"/>
    <col min="2101" max="2101" width="43.42578125" bestFit="1" customWidth="1"/>
    <col min="2102" max="2102" width="23.28515625" bestFit="1" customWidth="1"/>
    <col min="2103" max="2103" width="16.7109375" bestFit="1" customWidth="1"/>
    <col min="2104" max="2104" width="23.28515625" bestFit="1" customWidth="1"/>
    <col min="2105" max="2105" width="20.42578125" bestFit="1" customWidth="1"/>
    <col min="2106" max="2106" width="46.85546875" bestFit="1" customWidth="1"/>
    <col min="2107" max="2107" width="58.42578125" bestFit="1" customWidth="1"/>
    <col min="2108" max="2108" width="50.85546875" bestFit="1" customWidth="1"/>
    <col min="2109" max="2109" width="21.5703125" bestFit="1" customWidth="1"/>
    <col min="2110" max="2110" width="53" bestFit="1" customWidth="1"/>
    <col min="2111" max="2111" width="30.42578125" bestFit="1" customWidth="1"/>
    <col min="2112" max="2112" width="16.140625" bestFit="1" customWidth="1"/>
    <col min="2113" max="2113" width="43" bestFit="1" customWidth="1"/>
    <col min="2114" max="2114" width="59.42578125" bestFit="1" customWidth="1"/>
    <col min="2115" max="2115" width="20.42578125" bestFit="1" customWidth="1"/>
    <col min="2116" max="2116" width="57.28515625" bestFit="1" customWidth="1"/>
    <col min="2117" max="2117" width="20.85546875" bestFit="1" customWidth="1"/>
    <col min="2118" max="2118" width="32" bestFit="1" customWidth="1"/>
    <col min="2119" max="2119" width="51.42578125" bestFit="1" customWidth="1"/>
    <col min="2120" max="2120" width="22.140625" bestFit="1" customWidth="1"/>
    <col min="2121" max="2121" width="25.7109375" bestFit="1" customWidth="1"/>
    <col min="2122" max="2122" width="27.42578125" bestFit="1" customWidth="1"/>
    <col min="2123" max="2123" width="12.5703125" bestFit="1" customWidth="1"/>
    <col min="2124" max="2124" width="27.7109375" bestFit="1" customWidth="1"/>
    <col min="2125" max="2125" width="48.140625" bestFit="1" customWidth="1"/>
    <col min="2126" max="2126" width="43.85546875" bestFit="1" customWidth="1"/>
    <col min="2127" max="2127" width="40.28515625" bestFit="1" customWidth="1"/>
    <col min="2128" max="2128" width="9.7109375" bestFit="1" customWidth="1"/>
    <col min="2129" max="2129" width="35.7109375" bestFit="1" customWidth="1"/>
    <col min="2130" max="2130" width="34.42578125" bestFit="1" customWidth="1"/>
    <col min="2131" max="2131" width="18.28515625" bestFit="1" customWidth="1"/>
    <col min="2132" max="2132" width="44.42578125" bestFit="1" customWidth="1"/>
    <col min="2133" max="2133" width="48.7109375" bestFit="1" customWidth="1"/>
    <col min="2134" max="2134" width="46.5703125" bestFit="1" customWidth="1"/>
    <col min="2135" max="2135" width="56.28515625" bestFit="1" customWidth="1"/>
    <col min="2136" max="2136" width="62.85546875" bestFit="1" customWidth="1"/>
    <col min="2137" max="2137" width="37.5703125" bestFit="1" customWidth="1"/>
    <col min="2138" max="2138" width="24.5703125" bestFit="1" customWidth="1"/>
    <col min="2139" max="2139" width="46.85546875" bestFit="1" customWidth="1"/>
    <col min="2140" max="2140" width="15.85546875" bestFit="1" customWidth="1"/>
    <col min="2141" max="2141" width="26.28515625" bestFit="1" customWidth="1"/>
    <col min="2142" max="2142" width="38.28515625" bestFit="1" customWidth="1"/>
    <col min="2143" max="2143" width="25.140625" bestFit="1" customWidth="1"/>
    <col min="2144" max="2144" width="26.42578125" bestFit="1" customWidth="1"/>
    <col min="2145" max="2145" width="54.140625" bestFit="1" customWidth="1"/>
    <col min="2146" max="2146" width="16.85546875" bestFit="1" customWidth="1"/>
    <col min="2147" max="2147" width="27.7109375" bestFit="1" customWidth="1"/>
    <col min="2148" max="2148" width="29.7109375" bestFit="1" customWidth="1"/>
    <col min="2149" max="2149" width="36.5703125" bestFit="1" customWidth="1"/>
    <col min="2150" max="2150" width="54.7109375" bestFit="1" customWidth="1"/>
    <col min="2151" max="2151" width="20.85546875" bestFit="1" customWidth="1"/>
    <col min="2152" max="2152" width="43.140625" bestFit="1" customWidth="1"/>
    <col min="2153" max="2153" width="47.28515625" bestFit="1" customWidth="1"/>
    <col min="2154" max="2154" width="53.5703125" bestFit="1" customWidth="1"/>
    <col min="2155" max="2155" width="30.7109375" bestFit="1" customWidth="1"/>
    <col min="2156" max="2156" width="57.28515625" bestFit="1" customWidth="1"/>
    <col min="2157" max="2157" width="17.5703125" bestFit="1" customWidth="1"/>
    <col min="2158" max="2158" width="15.5703125" bestFit="1" customWidth="1"/>
    <col min="2159" max="2159" width="47.42578125" bestFit="1" customWidth="1"/>
    <col min="2160" max="2160" width="5.85546875" bestFit="1" customWidth="1"/>
    <col min="2161" max="2161" width="10" bestFit="1" customWidth="1"/>
    <col min="2162" max="2162" width="10.140625" bestFit="1" customWidth="1"/>
    <col min="2163" max="2163" width="13.140625" bestFit="1" customWidth="1"/>
    <col min="2164" max="2164" width="32" bestFit="1" customWidth="1"/>
    <col min="2165" max="2165" width="24" bestFit="1" customWidth="1"/>
    <col min="2166" max="2166" width="51" bestFit="1" customWidth="1"/>
    <col min="2167" max="2167" width="34.85546875" bestFit="1" customWidth="1"/>
    <col min="2168" max="2168" width="33.85546875" bestFit="1" customWidth="1"/>
    <col min="2169" max="2169" width="13.7109375" bestFit="1" customWidth="1"/>
    <col min="2170" max="2170" width="18.7109375" bestFit="1" customWidth="1"/>
    <col min="2171" max="2171" width="37" bestFit="1" customWidth="1"/>
    <col min="2172" max="2172" width="15.28515625" bestFit="1" customWidth="1"/>
    <col min="2173" max="2173" width="20.5703125" bestFit="1" customWidth="1"/>
    <col min="2174" max="2174" width="32.140625" bestFit="1" customWidth="1"/>
    <col min="2175" max="2175" width="35.140625" bestFit="1" customWidth="1"/>
    <col min="2176" max="2176" width="22.7109375" bestFit="1" customWidth="1"/>
    <col min="2177" max="2177" width="17.7109375" bestFit="1" customWidth="1"/>
    <col min="2178" max="2178" width="46.42578125" bestFit="1" customWidth="1"/>
    <col min="2179" max="2179" width="40.85546875" bestFit="1" customWidth="1"/>
    <col min="2180" max="2180" width="39" bestFit="1" customWidth="1"/>
    <col min="2181" max="2181" width="12.7109375" bestFit="1" customWidth="1"/>
    <col min="2182" max="2182" width="16" bestFit="1" customWidth="1"/>
    <col min="2183" max="2183" width="34.42578125" bestFit="1" customWidth="1"/>
    <col min="2184" max="2184" width="20" bestFit="1" customWidth="1"/>
    <col min="2185" max="2185" width="19.28515625" bestFit="1" customWidth="1"/>
    <col min="2186" max="2186" width="16.85546875" bestFit="1" customWidth="1"/>
    <col min="2187" max="2187" width="6.140625" bestFit="1" customWidth="1"/>
    <col min="2188" max="2188" width="22.7109375" bestFit="1" customWidth="1"/>
    <col min="2189" max="2189" width="8.5703125" bestFit="1" customWidth="1"/>
    <col min="2190" max="2190" width="12" bestFit="1" customWidth="1"/>
    <col min="2191" max="2191" width="16.85546875" bestFit="1" customWidth="1"/>
    <col min="2192" max="2192" width="21.7109375" bestFit="1" customWidth="1"/>
    <col min="2193" max="2193" width="27.7109375" bestFit="1" customWidth="1"/>
    <col min="2194" max="2194" width="55.28515625" bestFit="1" customWidth="1"/>
    <col min="2195" max="2195" width="58.85546875" bestFit="1" customWidth="1"/>
    <col min="2196" max="2196" width="21.7109375" bestFit="1" customWidth="1"/>
    <col min="2197" max="2197" width="50.85546875" bestFit="1" customWidth="1"/>
    <col min="2198" max="2198" width="11.5703125" bestFit="1" customWidth="1"/>
    <col min="2199" max="2199" width="65.140625" bestFit="1" customWidth="1"/>
    <col min="2200" max="2200" width="36.140625" bestFit="1" customWidth="1"/>
    <col min="2201" max="2201" width="17.7109375" bestFit="1" customWidth="1"/>
    <col min="2202" max="2202" width="39.28515625" bestFit="1" customWidth="1"/>
    <col min="2203" max="2203" width="14" bestFit="1" customWidth="1"/>
    <col min="2204" max="2204" width="30.5703125" bestFit="1" customWidth="1"/>
    <col min="2205" max="2205" width="58.7109375" bestFit="1" customWidth="1"/>
    <col min="2206" max="2206" width="18.42578125" bestFit="1" customWidth="1"/>
    <col min="2207" max="2207" width="58.42578125" bestFit="1" customWidth="1"/>
    <col min="2208" max="2208" width="18.28515625" bestFit="1" customWidth="1"/>
    <col min="2209" max="2209" width="58.140625" bestFit="1" customWidth="1"/>
    <col min="2210" max="2210" width="58.28515625" bestFit="1" customWidth="1"/>
    <col min="2211" max="2211" width="22.85546875" bestFit="1" customWidth="1"/>
    <col min="2212" max="2212" width="49.7109375" bestFit="1" customWidth="1"/>
    <col min="2213" max="2213" width="56.7109375" bestFit="1" customWidth="1"/>
    <col min="2214" max="2214" width="13.42578125" bestFit="1" customWidth="1"/>
    <col min="2215" max="2215" width="51.7109375" bestFit="1" customWidth="1"/>
    <col min="2217" max="2217" width="32" bestFit="1" customWidth="1"/>
    <col min="2218" max="2218" width="33.28515625" bestFit="1" customWidth="1"/>
    <col min="2219" max="2219" width="37.140625" bestFit="1" customWidth="1"/>
    <col min="2220" max="2220" width="10.7109375" bestFit="1" customWidth="1"/>
    <col min="2221" max="2221" width="52.7109375" bestFit="1" customWidth="1"/>
    <col min="2222" max="2222" width="40" bestFit="1" customWidth="1"/>
    <col min="2223" max="2223" width="55.7109375" bestFit="1" customWidth="1"/>
    <col min="2224" max="2224" width="24" bestFit="1" customWidth="1"/>
    <col min="2225" max="2225" width="14.85546875" bestFit="1" customWidth="1"/>
    <col min="2226" max="2226" width="35.5703125" bestFit="1" customWidth="1"/>
    <col min="2227" max="2227" width="29.7109375" bestFit="1" customWidth="1"/>
    <col min="2228" max="2228" width="40.28515625" bestFit="1" customWidth="1"/>
    <col min="2229" max="2229" width="23.85546875" bestFit="1" customWidth="1"/>
    <col min="2230" max="2230" width="56.7109375" bestFit="1" customWidth="1"/>
    <col min="2231" max="2231" width="29.7109375" bestFit="1" customWidth="1"/>
    <col min="2232" max="2232" width="44.42578125" bestFit="1" customWidth="1"/>
    <col min="2233" max="2233" width="27.140625" bestFit="1" customWidth="1"/>
    <col min="2234" max="2234" width="14" bestFit="1" customWidth="1"/>
    <col min="2235" max="2235" width="20.140625" bestFit="1" customWidth="1"/>
    <col min="2236" max="2236" width="54.7109375" bestFit="1" customWidth="1"/>
    <col min="2237" max="2237" width="55.28515625" bestFit="1" customWidth="1"/>
    <col min="2238" max="2238" width="52.140625" bestFit="1" customWidth="1"/>
    <col min="2239" max="2239" width="25" bestFit="1" customWidth="1"/>
    <col min="2240" max="2240" width="15.140625" bestFit="1" customWidth="1"/>
    <col min="2241" max="2241" width="20.7109375" bestFit="1" customWidth="1"/>
    <col min="2242" max="2242" width="17" bestFit="1" customWidth="1"/>
    <col min="2243" max="2243" width="20" bestFit="1" customWidth="1"/>
    <col min="2244" max="2244" width="30.5703125" bestFit="1" customWidth="1"/>
    <col min="2245" max="2245" width="17.42578125" bestFit="1" customWidth="1"/>
    <col min="2246" max="2246" width="22.28515625" bestFit="1" customWidth="1"/>
    <col min="2247" max="2247" width="39" bestFit="1" customWidth="1"/>
    <col min="2248" max="2248" width="15.7109375" bestFit="1" customWidth="1"/>
    <col min="2249" max="2249" width="15.42578125" bestFit="1" customWidth="1"/>
    <col min="2250" max="2250" width="24.28515625" bestFit="1" customWidth="1"/>
    <col min="2251" max="2251" width="36.85546875" bestFit="1" customWidth="1"/>
    <col min="2252" max="2252" width="52.140625" bestFit="1" customWidth="1"/>
    <col min="2253" max="2253" width="31.5703125" bestFit="1" customWidth="1"/>
    <col min="2254" max="2254" width="18.42578125" bestFit="1" customWidth="1"/>
    <col min="2255" max="2255" width="39" bestFit="1" customWidth="1"/>
    <col min="2256" max="2256" width="52.28515625" bestFit="1" customWidth="1"/>
    <col min="2257" max="2257" width="21.5703125" bestFit="1" customWidth="1"/>
    <col min="2258" max="2258" width="14.7109375" bestFit="1" customWidth="1"/>
    <col min="2259" max="2259" width="57.5703125" bestFit="1" customWidth="1"/>
    <col min="2260" max="2260" width="18.42578125" bestFit="1" customWidth="1"/>
    <col min="2261" max="2261" width="77.42578125" bestFit="1" customWidth="1"/>
    <col min="2262" max="2262" width="31" bestFit="1" customWidth="1"/>
    <col min="2263" max="2263" width="15.140625" bestFit="1" customWidth="1"/>
    <col min="2264" max="2264" width="11" bestFit="1" customWidth="1"/>
    <col min="2265" max="2265" width="42.42578125" bestFit="1" customWidth="1"/>
    <col min="2266" max="2266" width="53.42578125" bestFit="1" customWidth="1"/>
    <col min="2267" max="2267" width="32.85546875" bestFit="1" customWidth="1"/>
    <col min="2268" max="2268" width="36.28515625" bestFit="1" customWidth="1"/>
    <col min="2269" max="2269" width="41.28515625" bestFit="1" customWidth="1"/>
    <col min="2270" max="2270" width="13.42578125" bestFit="1" customWidth="1"/>
    <col min="2271" max="2271" width="21.7109375" bestFit="1" customWidth="1"/>
    <col min="2272" max="2272" width="20.7109375" bestFit="1" customWidth="1"/>
    <col min="2273" max="2273" width="36" bestFit="1" customWidth="1"/>
    <col min="2274" max="2274" width="31.140625" bestFit="1" customWidth="1"/>
    <col min="2275" max="2275" width="45.7109375" bestFit="1" customWidth="1"/>
    <col min="2276" max="2276" width="49.140625" bestFit="1" customWidth="1"/>
    <col min="2277" max="2277" width="57.7109375" bestFit="1" customWidth="1"/>
    <col min="2278" max="2278" width="4.42578125" bestFit="1" customWidth="1"/>
    <col min="2279" max="2279" width="59.140625" bestFit="1" customWidth="1"/>
    <col min="2280" max="2280" width="37.42578125" bestFit="1" customWidth="1"/>
    <col min="2281" max="2281" width="55.85546875" bestFit="1" customWidth="1"/>
    <col min="2282" max="2282" width="20.85546875" bestFit="1" customWidth="1"/>
    <col min="2283" max="2283" width="31.85546875" bestFit="1" customWidth="1"/>
    <col min="2284" max="2284" width="26.7109375" bestFit="1" customWidth="1"/>
    <col min="2285" max="2285" width="41.5703125" bestFit="1" customWidth="1"/>
    <col min="2286" max="2286" width="49.28515625" bestFit="1" customWidth="1"/>
    <col min="2287" max="2287" width="59" bestFit="1" customWidth="1"/>
    <col min="2288" max="2288" width="24.140625" bestFit="1" customWidth="1"/>
    <col min="2289" max="2289" width="38.140625" bestFit="1" customWidth="1"/>
    <col min="2290" max="2290" width="19" bestFit="1" customWidth="1"/>
    <col min="2291" max="2291" width="30.5703125" bestFit="1" customWidth="1"/>
    <col min="2292" max="2292" width="51.28515625" bestFit="1" customWidth="1"/>
    <col min="2293" max="2293" width="32.7109375" bestFit="1" customWidth="1"/>
    <col min="2294" max="2294" width="56.7109375" bestFit="1" customWidth="1"/>
    <col min="2295" max="2295" width="23.28515625" bestFit="1" customWidth="1"/>
    <col min="2296" max="2296" width="27" bestFit="1" customWidth="1"/>
    <col min="2297" max="2297" width="49.7109375" bestFit="1" customWidth="1"/>
    <col min="2298" max="2298" width="35.7109375" bestFit="1" customWidth="1"/>
    <col min="2299" max="2299" width="26.140625" bestFit="1" customWidth="1"/>
    <col min="2300" max="2300" width="44.28515625" bestFit="1" customWidth="1"/>
    <col min="2301" max="2301" width="56.7109375" bestFit="1" customWidth="1"/>
    <col min="2302" max="2302" width="25.85546875" bestFit="1" customWidth="1"/>
    <col min="2303" max="2303" width="15.5703125" bestFit="1" customWidth="1"/>
    <col min="2304" max="2304" width="14" bestFit="1" customWidth="1"/>
    <col min="2305" max="2305" width="18.7109375" bestFit="1" customWidth="1"/>
    <col min="2306" max="2306" width="23.7109375" bestFit="1" customWidth="1"/>
    <col min="2307" max="2307" width="4.140625" bestFit="1" customWidth="1"/>
    <col min="2308" max="2308" width="10.140625" bestFit="1" customWidth="1"/>
    <col min="2309" max="2309" width="31" bestFit="1" customWidth="1"/>
    <col min="2310" max="2310" width="54.7109375" bestFit="1" customWidth="1"/>
    <col min="2311" max="2311" width="15.7109375" bestFit="1" customWidth="1"/>
    <col min="2312" max="2312" width="18.28515625" bestFit="1" customWidth="1"/>
    <col min="2313" max="2313" width="19.140625" bestFit="1" customWidth="1"/>
    <col min="2314" max="2314" width="50.42578125" bestFit="1" customWidth="1"/>
    <col min="2315" max="2315" width="34.7109375" bestFit="1" customWidth="1"/>
    <col min="2316" max="2316" width="53.42578125" bestFit="1" customWidth="1"/>
    <col min="2317" max="2317" width="47.85546875" bestFit="1" customWidth="1"/>
    <col min="2318" max="2318" width="34.42578125" bestFit="1" customWidth="1"/>
    <col min="2319" max="2319" width="40.85546875" bestFit="1" customWidth="1"/>
    <col min="2320" max="2320" width="41.5703125" bestFit="1" customWidth="1"/>
    <col min="2321" max="2321" width="41.140625" bestFit="1" customWidth="1"/>
    <col min="2322" max="2322" width="40.42578125" bestFit="1" customWidth="1"/>
    <col min="2323" max="2323" width="38.140625" bestFit="1" customWidth="1"/>
    <col min="2324" max="2324" width="49.85546875" bestFit="1" customWidth="1"/>
    <col min="2325" max="2325" width="28.28515625" bestFit="1" customWidth="1"/>
    <col min="2326" max="2326" width="56.140625" bestFit="1" customWidth="1"/>
    <col min="2327" max="2327" width="30.7109375" bestFit="1" customWidth="1"/>
    <col min="2328" max="2328" width="16.140625" bestFit="1" customWidth="1"/>
    <col min="2329" max="2329" width="26.28515625" bestFit="1" customWidth="1"/>
    <col min="2330" max="2330" width="40" bestFit="1" customWidth="1"/>
    <col min="2331" max="2331" width="55.28515625" bestFit="1" customWidth="1"/>
    <col min="2332" max="2332" width="32.42578125" bestFit="1" customWidth="1"/>
    <col min="2333" max="2333" width="52.42578125" bestFit="1" customWidth="1"/>
    <col min="2334" max="2334" width="21.5703125" bestFit="1" customWidth="1"/>
    <col min="2335" max="2335" width="26.140625" bestFit="1" customWidth="1"/>
    <col min="2336" max="2336" width="36.85546875" bestFit="1" customWidth="1"/>
    <col min="2337" max="2337" width="27.85546875" bestFit="1" customWidth="1"/>
    <col min="2338" max="2338" width="14.7109375" bestFit="1" customWidth="1"/>
    <col min="2339" max="2339" width="55.42578125" bestFit="1" customWidth="1"/>
    <col min="2340" max="2340" width="46.28515625" bestFit="1" customWidth="1"/>
    <col min="2341" max="2341" width="51" bestFit="1" customWidth="1"/>
    <col min="2342" max="2342" width="18.7109375" bestFit="1" customWidth="1"/>
    <col min="2343" max="2343" width="18.5703125" bestFit="1" customWidth="1"/>
    <col min="2344" max="2344" width="35.42578125" bestFit="1" customWidth="1"/>
    <col min="2345" max="2345" width="51.42578125" bestFit="1" customWidth="1"/>
    <col min="2346" max="2346" width="58.28515625" bestFit="1" customWidth="1"/>
    <col min="2347" max="2347" width="45" bestFit="1" customWidth="1"/>
    <col min="2348" max="2348" width="51.85546875" bestFit="1" customWidth="1"/>
    <col min="2349" max="2349" width="21.140625" bestFit="1" customWidth="1"/>
    <col min="2350" max="2350" width="59.140625" bestFit="1" customWidth="1"/>
    <col min="2351" max="2351" width="28" bestFit="1" customWidth="1"/>
    <col min="2352" max="2352" width="38.28515625" bestFit="1" customWidth="1"/>
    <col min="2353" max="2353" width="52.42578125" bestFit="1" customWidth="1"/>
    <col min="2354" max="2354" width="42.5703125" bestFit="1" customWidth="1"/>
    <col min="2355" max="2355" width="54.5703125" bestFit="1" customWidth="1"/>
    <col min="2356" max="2356" width="35.140625" bestFit="1" customWidth="1"/>
    <col min="2357" max="2357" width="35" bestFit="1" customWidth="1"/>
    <col min="2358" max="2358" width="13.5703125" bestFit="1" customWidth="1"/>
    <col min="2359" max="2359" width="25" bestFit="1" customWidth="1"/>
    <col min="2360" max="2360" width="7" bestFit="1" customWidth="1"/>
    <col min="2361" max="2361" width="36.42578125" bestFit="1" customWidth="1"/>
    <col min="2362" max="2362" width="22.85546875" bestFit="1" customWidth="1"/>
    <col min="2363" max="2363" width="52.28515625" bestFit="1" customWidth="1"/>
    <col min="2364" max="2364" width="16.85546875" bestFit="1" customWidth="1"/>
    <col min="2365" max="2365" width="20.28515625" bestFit="1" customWidth="1"/>
    <col min="2366" max="2366" width="73.42578125" bestFit="1" customWidth="1"/>
    <col min="2367" max="2367" width="59.140625" bestFit="1" customWidth="1"/>
    <col min="2368" max="2368" width="22.5703125" bestFit="1" customWidth="1"/>
    <col min="2369" max="2369" width="22.85546875" bestFit="1" customWidth="1"/>
    <col min="2370" max="2370" width="4.7109375" bestFit="1" customWidth="1"/>
    <col min="2371" max="2371" width="32.5703125" bestFit="1" customWidth="1"/>
    <col min="2372" max="2372" width="31.85546875" bestFit="1" customWidth="1"/>
    <col min="2373" max="2373" width="22.42578125" bestFit="1" customWidth="1"/>
    <col min="2374" max="2374" width="58.42578125" bestFit="1" customWidth="1"/>
    <col min="2375" max="2375" width="25.7109375" bestFit="1" customWidth="1"/>
    <col min="2376" max="2376" width="51.5703125" bestFit="1" customWidth="1"/>
    <col min="2377" max="2377" width="44" bestFit="1" customWidth="1"/>
    <col min="2378" max="2378" width="48" bestFit="1" customWidth="1"/>
    <col min="2379" max="2379" width="64" bestFit="1" customWidth="1"/>
    <col min="2380" max="2380" width="51.85546875" bestFit="1" customWidth="1"/>
    <col min="2381" max="2381" width="31.42578125" bestFit="1" customWidth="1"/>
    <col min="2382" max="2382" width="36.85546875" bestFit="1" customWidth="1"/>
    <col min="2383" max="2383" width="50" bestFit="1" customWidth="1"/>
    <col min="2384" max="2384" width="47.140625" bestFit="1" customWidth="1"/>
    <col min="2385" max="2385" width="19.42578125" bestFit="1" customWidth="1"/>
    <col min="2386" max="2386" width="47.42578125" bestFit="1" customWidth="1"/>
    <col min="2387" max="2387" width="43" bestFit="1" customWidth="1"/>
    <col min="2388" max="2388" width="59.5703125" bestFit="1" customWidth="1"/>
    <col min="2389" max="2389" width="31" bestFit="1" customWidth="1"/>
    <col min="2390" max="2390" width="42.28515625" bestFit="1" customWidth="1"/>
    <col min="2391" max="2391" width="32.7109375" bestFit="1" customWidth="1"/>
    <col min="2392" max="2392" width="52.5703125" bestFit="1" customWidth="1"/>
    <col min="2393" max="2393" width="61.140625" bestFit="1" customWidth="1"/>
    <col min="2394" max="2394" width="22.85546875" bestFit="1" customWidth="1"/>
    <col min="2395" max="2395" width="52.85546875" bestFit="1" customWidth="1"/>
    <col min="2396" max="2396" width="14.85546875" bestFit="1" customWidth="1"/>
    <col min="2397" max="2397" width="53.85546875" bestFit="1" customWidth="1"/>
    <col min="2398" max="2398" width="50" bestFit="1" customWidth="1"/>
    <col min="2399" max="2399" width="43.42578125" bestFit="1" customWidth="1"/>
    <col min="2400" max="2400" width="36.7109375" bestFit="1" customWidth="1"/>
    <col min="2401" max="2401" width="41.140625" bestFit="1" customWidth="1"/>
    <col min="2402" max="2402" width="45.85546875" bestFit="1" customWidth="1"/>
    <col min="2403" max="2403" width="32.140625" bestFit="1" customWidth="1"/>
    <col min="2404" max="2404" width="28.140625" bestFit="1" customWidth="1"/>
    <col min="2405" max="2405" width="58.28515625" bestFit="1" customWidth="1"/>
    <col min="2406" max="2406" width="36.140625" bestFit="1" customWidth="1"/>
    <col min="2407" max="2407" width="18.7109375" bestFit="1" customWidth="1"/>
    <col min="2408" max="2408" width="57.42578125" bestFit="1" customWidth="1"/>
    <col min="2409" max="2409" width="16.85546875" bestFit="1" customWidth="1"/>
    <col min="2410" max="2410" width="52.5703125" bestFit="1" customWidth="1"/>
    <col min="2411" max="2411" width="16.5703125" bestFit="1" customWidth="1"/>
    <col min="2412" max="2412" width="39.5703125" bestFit="1" customWidth="1"/>
    <col min="2413" max="2413" width="36.42578125" bestFit="1" customWidth="1"/>
    <col min="2414" max="2414" width="27.28515625" bestFit="1" customWidth="1"/>
    <col min="2415" max="2415" width="15.140625" bestFit="1" customWidth="1"/>
    <col min="2416" max="2416" width="50.7109375" bestFit="1" customWidth="1"/>
    <col min="2417" max="2417" width="33.28515625" bestFit="1" customWidth="1"/>
    <col min="2418" max="2418" width="29.140625" bestFit="1" customWidth="1"/>
    <col min="2419" max="2419" width="11" bestFit="1" customWidth="1"/>
    <col min="2420" max="2420" width="57" bestFit="1" customWidth="1"/>
    <col min="2421" max="2421" width="49.5703125" bestFit="1" customWidth="1"/>
    <col min="2422" max="2422" width="54.28515625" bestFit="1" customWidth="1"/>
    <col min="2423" max="2423" width="26.7109375" bestFit="1" customWidth="1"/>
    <col min="2424" max="2424" width="54.140625" bestFit="1" customWidth="1"/>
    <col min="2425" max="2425" width="14.7109375" bestFit="1" customWidth="1"/>
    <col min="2426" max="2426" width="31.28515625" bestFit="1" customWidth="1"/>
    <col min="2427" max="2427" width="53" bestFit="1" customWidth="1"/>
    <col min="2428" max="2428" width="25.140625" bestFit="1" customWidth="1"/>
    <col min="2429" max="2429" width="36.7109375" bestFit="1" customWidth="1"/>
    <col min="2430" max="2430" width="55.85546875" bestFit="1" customWidth="1"/>
    <col min="2431" max="2431" width="57.28515625" bestFit="1" customWidth="1"/>
    <col min="2432" max="2432" width="35.42578125" bestFit="1" customWidth="1"/>
    <col min="2433" max="2433" width="25.85546875" bestFit="1" customWidth="1"/>
    <col min="2434" max="2434" width="24.28515625" bestFit="1" customWidth="1"/>
    <col min="2435" max="2435" width="24.140625" bestFit="1" customWidth="1"/>
    <col min="2436" max="2436" width="52.85546875" bestFit="1" customWidth="1"/>
    <col min="2437" max="2437" width="56.140625" bestFit="1" customWidth="1"/>
    <col min="2438" max="2438" width="44.140625" bestFit="1" customWidth="1"/>
    <col min="2439" max="2439" width="51.5703125" bestFit="1" customWidth="1"/>
    <col min="2440" max="2440" width="33.42578125" bestFit="1" customWidth="1"/>
    <col min="2441" max="2441" width="38.140625" bestFit="1" customWidth="1"/>
    <col min="2442" max="2442" width="54.7109375" bestFit="1" customWidth="1"/>
    <col min="2443" max="2443" width="35.42578125" bestFit="1" customWidth="1"/>
    <col min="2444" max="2444" width="23.140625" bestFit="1" customWidth="1"/>
    <col min="2445" max="2445" width="47.28515625" bestFit="1" customWidth="1"/>
    <col min="2446" max="2446" width="6.5703125" bestFit="1" customWidth="1"/>
    <col min="2447" max="2447" width="24.140625" bestFit="1" customWidth="1"/>
    <col min="2448" max="2448" width="14.5703125" bestFit="1" customWidth="1"/>
    <col min="2449" max="2449" width="29.42578125" bestFit="1" customWidth="1"/>
    <col min="2450" max="2450" width="4.7109375" bestFit="1" customWidth="1"/>
    <col min="2451" max="2451" width="13.7109375" bestFit="1" customWidth="1"/>
    <col min="2452" max="2452" width="28.5703125" bestFit="1" customWidth="1"/>
    <col min="2453" max="2453" width="48.28515625" bestFit="1" customWidth="1"/>
    <col min="2454" max="2454" width="22.7109375" bestFit="1" customWidth="1"/>
    <col min="2455" max="2455" width="14.7109375" bestFit="1" customWidth="1"/>
    <col min="2456" max="2456" width="19.140625" bestFit="1" customWidth="1"/>
    <col min="2457" max="2457" width="28.7109375" bestFit="1" customWidth="1"/>
    <col min="2458" max="2458" width="39" bestFit="1" customWidth="1"/>
    <col min="2459" max="2459" width="43.28515625" bestFit="1" customWidth="1"/>
    <col min="2460" max="2460" width="45.42578125" bestFit="1" customWidth="1"/>
    <col min="2461" max="2461" width="59.85546875" bestFit="1" customWidth="1"/>
    <col min="2462" max="2462" width="17.85546875" bestFit="1" customWidth="1"/>
    <col min="2463" max="2463" width="34.5703125" bestFit="1" customWidth="1"/>
    <col min="2464" max="2464" width="17.28515625" bestFit="1" customWidth="1"/>
    <col min="2465" max="2465" width="50.42578125" bestFit="1" customWidth="1"/>
    <col min="2466" max="2466" width="29.85546875" bestFit="1" customWidth="1"/>
    <col min="2467" max="2467" width="58.140625" bestFit="1" customWidth="1"/>
    <col min="2468" max="2468" width="30.140625" bestFit="1" customWidth="1"/>
    <col min="2469" max="2469" width="35.28515625" bestFit="1" customWidth="1"/>
    <col min="2470" max="2470" width="11.28515625" bestFit="1" customWidth="1"/>
    <col min="2471" max="2471" width="80.85546875" bestFit="1" customWidth="1"/>
    <col min="2472" max="2472" width="42.42578125" bestFit="1" customWidth="1"/>
    <col min="2473" max="2473" width="45.5703125" bestFit="1" customWidth="1"/>
    <col min="2474" max="2474" width="54.5703125" bestFit="1" customWidth="1"/>
    <col min="2475" max="2475" width="23.5703125" bestFit="1" customWidth="1"/>
    <col min="2476" max="2476" width="36.5703125" bestFit="1" customWidth="1"/>
    <col min="2477" max="2477" width="40.140625" bestFit="1" customWidth="1"/>
    <col min="2478" max="2478" width="53.42578125" bestFit="1" customWidth="1"/>
    <col min="2479" max="2479" width="19.85546875" bestFit="1" customWidth="1"/>
    <col min="2480" max="2480" width="12" bestFit="1" customWidth="1"/>
    <col min="2481" max="2481" width="24.85546875" bestFit="1" customWidth="1"/>
    <col min="2482" max="2482" width="38.42578125" bestFit="1" customWidth="1"/>
    <col min="2483" max="2483" width="24.85546875" bestFit="1" customWidth="1"/>
    <col min="2484" max="2484" width="26.5703125" bestFit="1" customWidth="1"/>
    <col min="2485" max="2485" width="37.5703125" bestFit="1" customWidth="1"/>
    <col min="2486" max="2486" width="56" bestFit="1" customWidth="1"/>
    <col min="2487" max="2487" width="37.7109375" bestFit="1" customWidth="1"/>
    <col min="2488" max="2488" width="49.28515625" bestFit="1" customWidth="1"/>
    <col min="2489" max="2489" width="43" bestFit="1" customWidth="1"/>
    <col min="2490" max="2490" width="44.42578125" bestFit="1" customWidth="1"/>
    <col min="2491" max="2491" width="45.85546875" bestFit="1" customWidth="1"/>
    <col min="2492" max="2492" width="23.42578125" bestFit="1" customWidth="1"/>
    <col min="2493" max="2493" width="52" bestFit="1" customWidth="1"/>
    <col min="2494" max="2494" width="50.5703125" bestFit="1" customWidth="1"/>
    <col min="2495" max="2495" width="52.42578125" bestFit="1" customWidth="1"/>
    <col min="2496" max="2496" width="48.140625" bestFit="1" customWidth="1"/>
    <col min="2497" max="2497" width="30.5703125" bestFit="1" customWidth="1"/>
    <col min="2498" max="2498" width="49.28515625" bestFit="1" customWidth="1"/>
    <col min="2499" max="2499" width="45.140625" bestFit="1" customWidth="1"/>
    <col min="2500" max="2500" width="12.28515625" bestFit="1" customWidth="1"/>
    <col min="2501" max="2501" width="56.7109375" bestFit="1" customWidth="1"/>
    <col min="2502" max="2502" width="51.85546875" bestFit="1" customWidth="1"/>
    <col min="2503" max="2503" width="57.7109375" bestFit="1" customWidth="1"/>
    <col min="2504" max="2504" width="31.5703125" bestFit="1" customWidth="1"/>
    <col min="2505" max="2505" width="45.28515625" bestFit="1" customWidth="1"/>
    <col min="2506" max="2506" width="13.28515625" bestFit="1" customWidth="1"/>
    <col min="2507" max="2507" width="48.5703125" bestFit="1" customWidth="1"/>
    <col min="2508" max="2508" width="12.28515625" bestFit="1" customWidth="1"/>
    <col min="2509" max="2509" width="21.7109375" bestFit="1" customWidth="1"/>
    <col min="2510" max="2510" width="14.28515625" bestFit="1" customWidth="1"/>
    <col min="2511" max="2511" width="12" bestFit="1" customWidth="1"/>
    <col min="2512" max="2512" width="29.140625" bestFit="1" customWidth="1"/>
    <col min="2513" max="2513" width="49.5703125" bestFit="1" customWidth="1"/>
    <col min="2514" max="2514" width="23.28515625" bestFit="1" customWidth="1"/>
    <col min="2515" max="2515" width="51.5703125" bestFit="1" customWidth="1"/>
    <col min="2516" max="2516" width="47.42578125" bestFit="1" customWidth="1"/>
    <col min="2517" max="2517" width="4.85546875" bestFit="1" customWidth="1"/>
    <col min="2518" max="2518" width="43.42578125" bestFit="1" customWidth="1"/>
    <col min="2519" max="2519" width="20.7109375" bestFit="1" customWidth="1"/>
    <col min="2520" max="2520" width="59.140625" bestFit="1" customWidth="1"/>
    <col min="2521" max="2521" width="25.5703125" bestFit="1" customWidth="1"/>
    <col min="2522" max="2522" width="33.28515625" bestFit="1" customWidth="1"/>
    <col min="2523" max="2523" width="51.140625" bestFit="1" customWidth="1"/>
    <col min="2524" max="2524" width="44.42578125" bestFit="1" customWidth="1"/>
    <col min="2525" max="2525" width="12.85546875" bestFit="1" customWidth="1"/>
    <col min="2526" max="2526" width="51" bestFit="1" customWidth="1"/>
    <col min="2527" max="2527" width="46.7109375" bestFit="1" customWidth="1"/>
    <col min="2528" max="2528" width="23.85546875" bestFit="1" customWidth="1"/>
    <col min="2529" max="2529" width="19.85546875" bestFit="1" customWidth="1"/>
    <col min="2530" max="2530" width="16.7109375" bestFit="1" customWidth="1"/>
    <col min="2531" max="2531" width="53.140625" bestFit="1" customWidth="1"/>
    <col min="2532" max="2532" width="12.7109375" bestFit="1" customWidth="1"/>
    <col min="2533" max="2533" width="50.42578125" bestFit="1" customWidth="1"/>
    <col min="2534" max="2534" width="52.140625" bestFit="1" customWidth="1"/>
    <col min="2535" max="2535" width="43.140625" bestFit="1" customWidth="1"/>
    <col min="2536" max="2536" width="47.42578125" bestFit="1" customWidth="1"/>
    <col min="2537" max="2537" width="25.5703125" bestFit="1" customWidth="1"/>
    <col min="2538" max="2538" width="5.28515625" bestFit="1" customWidth="1"/>
    <col min="2539" max="2539" width="11.85546875" bestFit="1" customWidth="1"/>
    <col min="2540" max="2540" width="43.85546875" bestFit="1" customWidth="1"/>
    <col min="2541" max="2541" width="47.42578125" bestFit="1" customWidth="1"/>
    <col min="2542" max="2542" width="26.42578125" bestFit="1" customWidth="1"/>
    <col min="2543" max="2543" width="14.140625" bestFit="1" customWidth="1"/>
    <col min="2544" max="2544" width="53.7109375" bestFit="1" customWidth="1"/>
    <col min="2545" max="2545" width="55.5703125" bestFit="1" customWidth="1"/>
    <col min="2546" max="2546" width="37.42578125" bestFit="1" customWidth="1"/>
    <col min="2547" max="2547" width="34.140625" bestFit="1" customWidth="1"/>
    <col min="2548" max="2548" width="38.5703125" bestFit="1" customWidth="1"/>
    <col min="2549" max="2549" width="32.5703125" bestFit="1" customWidth="1"/>
    <col min="2550" max="2550" width="22.5703125" bestFit="1" customWidth="1"/>
    <col min="2551" max="2551" width="24.42578125" bestFit="1" customWidth="1"/>
    <col min="2552" max="2552" width="42.140625" bestFit="1" customWidth="1"/>
    <col min="2553" max="2553" width="55.140625" bestFit="1" customWidth="1"/>
    <col min="2554" max="2554" width="22.42578125" bestFit="1" customWidth="1"/>
    <col min="2555" max="2555" width="20.7109375" bestFit="1" customWidth="1"/>
    <col min="2556" max="2556" width="53" bestFit="1" customWidth="1"/>
    <col min="2557" max="2557" width="56.42578125" bestFit="1" customWidth="1"/>
    <col min="2558" max="2558" width="20.5703125" bestFit="1" customWidth="1"/>
    <col min="2559" max="2559" width="44.85546875" bestFit="1" customWidth="1"/>
    <col min="2560" max="2560" width="48.5703125" bestFit="1" customWidth="1"/>
    <col min="2561" max="2561" width="11.7109375" bestFit="1" customWidth="1"/>
    <col min="2562" max="2562" width="36.140625" bestFit="1" customWidth="1"/>
    <col min="2563" max="2563" width="21.140625" bestFit="1" customWidth="1"/>
    <col min="2564" max="2564" width="33" bestFit="1" customWidth="1"/>
    <col min="2565" max="2565" width="39.7109375" bestFit="1" customWidth="1"/>
    <col min="2566" max="2566" width="58.28515625" bestFit="1" customWidth="1"/>
    <col min="2567" max="2567" width="31.42578125" bestFit="1" customWidth="1"/>
    <col min="2568" max="2568" width="18.140625" bestFit="1" customWidth="1"/>
    <col min="2569" max="2569" width="16.42578125" bestFit="1" customWidth="1"/>
    <col min="2570" max="2570" width="35" bestFit="1" customWidth="1"/>
    <col min="2571" max="2571" width="22.28515625" bestFit="1" customWidth="1"/>
    <col min="2572" max="2572" width="57" bestFit="1" customWidth="1"/>
    <col min="2573" max="2573" width="52.5703125" bestFit="1" customWidth="1"/>
    <col min="2574" max="2574" width="28.7109375" bestFit="1" customWidth="1"/>
    <col min="2575" max="2575" width="53.28515625" bestFit="1" customWidth="1"/>
    <col min="2576" max="2576" width="50.42578125" bestFit="1" customWidth="1"/>
    <col min="2577" max="2577" width="31.140625" bestFit="1" customWidth="1"/>
    <col min="2578" max="2578" width="8.7109375" bestFit="1" customWidth="1"/>
    <col min="2579" max="2579" width="11.85546875" bestFit="1" customWidth="1"/>
    <col min="2580" max="2580" width="16.42578125" bestFit="1" customWidth="1"/>
    <col min="2581" max="2581" width="45.7109375" bestFit="1" customWidth="1"/>
    <col min="2582" max="2582" width="58.7109375" bestFit="1" customWidth="1"/>
    <col min="2583" max="2583" width="46.42578125" bestFit="1" customWidth="1"/>
    <col min="2584" max="2584" width="25.7109375" bestFit="1" customWidth="1"/>
    <col min="2585" max="2585" width="35.42578125" bestFit="1" customWidth="1"/>
    <col min="2586" max="2586" width="49.42578125" bestFit="1" customWidth="1"/>
    <col min="2587" max="2587" width="51.5703125" bestFit="1" customWidth="1"/>
    <col min="2588" max="2588" width="44.7109375" bestFit="1" customWidth="1"/>
    <col min="2589" max="2589" width="37" bestFit="1" customWidth="1"/>
    <col min="2590" max="2590" width="38.140625" bestFit="1" customWidth="1"/>
    <col min="2591" max="2591" width="53.140625" bestFit="1" customWidth="1"/>
    <col min="2592" max="2592" width="35.85546875" bestFit="1" customWidth="1"/>
    <col min="2593" max="2593" width="49.5703125" bestFit="1" customWidth="1"/>
    <col min="2594" max="2594" width="47.5703125" bestFit="1" customWidth="1"/>
    <col min="2595" max="2595" width="35.5703125" bestFit="1" customWidth="1"/>
    <col min="2596" max="2596" width="42.5703125" bestFit="1" customWidth="1"/>
    <col min="2597" max="2597" width="58" bestFit="1" customWidth="1"/>
    <col min="2598" max="2598" width="48" bestFit="1" customWidth="1"/>
    <col min="2599" max="2599" width="34" bestFit="1" customWidth="1"/>
    <col min="2600" max="2600" width="52.85546875" bestFit="1" customWidth="1"/>
    <col min="2601" max="2601" width="51.7109375" bestFit="1" customWidth="1"/>
    <col min="2602" max="2602" width="23.140625" bestFit="1" customWidth="1"/>
    <col min="2603" max="2603" width="44.28515625" bestFit="1" customWidth="1"/>
    <col min="2604" max="2604" width="33.140625" bestFit="1" customWidth="1"/>
    <col min="2605" max="2605" width="60" bestFit="1" customWidth="1"/>
    <col min="2606" max="2606" width="32.140625" bestFit="1" customWidth="1"/>
    <col min="2607" max="2607" width="24.140625" bestFit="1" customWidth="1"/>
    <col min="2608" max="2608" width="32" bestFit="1" customWidth="1"/>
    <col min="2609" max="2609" width="21.42578125" bestFit="1" customWidth="1"/>
    <col min="2610" max="2610" width="55.28515625" bestFit="1" customWidth="1"/>
    <col min="2611" max="2611" width="14.140625" bestFit="1" customWidth="1"/>
    <col min="2612" max="2612" width="38" bestFit="1" customWidth="1"/>
    <col min="2613" max="2613" width="43.85546875" bestFit="1" customWidth="1"/>
    <col min="2614" max="2614" width="18" bestFit="1" customWidth="1"/>
    <col min="2615" max="2615" width="15.42578125" bestFit="1" customWidth="1"/>
    <col min="2616" max="2616" width="20.7109375" bestFit="1" customWidth="1"/>
    <col min="2617" max="2617" width="53.28515625" bestFit="1" customWidth="1"/>
    <col min="2618" max="2618" width="42.7109375" bestFit="1" customWidth="1"/>
    <col min="2619" max="2619" width="15.28515625" bestFit="1" customWidth="1"/>
    <col min="2620" max="2620" width="29.140625" bestFit="1" customWidth="1"/>
    <col min="2621" max="2621" width="39.28515625" bestFit="1" customWidth="1"/>
    <col min="2622" max="2622" width="26.7109375" bestFit="1" customWidth="1"/>
    <col min="2623" max="2623" width="26.28515625" bestFit="1" customWidth="1"/>
    <col min="2624" max="2624" width="14.140625" bestFit="1" customWidth="1"/>
    <col min="2625" max="2625" width="43.140625" bestFit="1" customWidth="1"/>
    <col min="2626" max="2626" width="30.28515625" bestFit="1" customWidth="1"/>
    <col min="2627" max="2627" width="9.28515625" bestFit="1" customWidth="1"/>
    <col min="2628" max="2628" width="22.5703125" bestFit="1" customWidth="1"/>
    <col min="2629" max="2629" width="57.5703125" bestFit="1" customWidth="1"/>
    <col min="2630" max="2630" width="7.140625" bestFit="1" customWidth="1"/>
    <col min="2631" max="2631" width="22.28515625" bestFit="1" customWidth="1"/>
    <col min="2632" max="2632" width="52.85546875" bestFit="1" customWidth="1"/>
    <col min="2633" max="2633" width="50.5703125" bestFit="1" customWidth="1"/>
    <col min="2634" max="2634" width="41.140625" bestFit="1" customWidth="1"/>
    <col min="2635" max="2635" width="19.85546875" bestFit="1" customWidth="1"/>
    <col min="2636" max="2636" width="29.140625" bestFit="1" customWidth="1"/>
    <col min="2637" max="2637" width="48.7109375" bestFit="1" customWidth="1"/>
    <col min="2638" max="2638" width="27.5703125" bestFit="1" customWidth="1"/>
    <col min="2639" max="2639" width="46.5703125" bestFit="1" customWidth="1"/>
    <col min="2640" max="2640" width="53.42578125" bestFit="1" customWidth="1"/>
    <col min="2641" max="2641" width="44.140625" bestFit="1" customWidth="1"/>
    <col min="2642" max="2642" width="37.7109375" bestFit="1" customWidth="1"/>
    <col min="2643" max="2643" width="47.7109375" bestFit="1" customWidth="1"/>
    <col min="2644" max="2644" width="33.42578125" bestFit="1" customWidth="1"/>
    <col min="2645" max="2645" width="11.42578125" bestFit="1" customWidth="1"/>
    <col min="2646" max="2646" width="41" bestFit="1" customWidth="1"/>
    <col min="2647" max="2647" width="23.7109375" bestFit="1" customWidth="1"/>
    <col min="2648" max="2648" width="58.85546875" bestFit="1" customWidth="1"/>
    <col min="2649" max="2649" width="51" bestFit="1" customWidth="1"/>
    <col min="2650" max="2650" width="36.85546875" bestFit="1" customWidth="1"/>
    <col min="2651" max="2651" width="8" bestFit="1" customWidth="1"/>
    <col min="2652" max="2652" width="43.140625" bestFit="1" customWidth="1"/>
    <col min="2653" max="2653" width="32.85546875" bestFit="1" customWidth="1"/>
    <col min="2654" max="2654" width="35.28515625" bestFit="1" customWidth="1"/>
    <col min="2656" max="2656" width="35.5703125" bestFit="1" customWidth="1"/>
    <col min="2657" max="2657" width="55.5703125" bestFit="1" customWidth="1"/>
    <col min="2658" max="2658" width="53.7109375" bestFit="1" customWidth="1"/>
    <col min="2659" max="2659" width="36.42578125" bestFit="1" customWidth="1"/>
    <col min="2660" max="2660" width="13.42578125" bestFit="1" customWidth="1"/>
    <col min="2661" max="2661" width="24" bestFit="1" customWidth="1"/>
    <col min="2662" max="2662" width="55.42578125" bestFit="1" customWidth="1"/>
    <col min="2663" max="2663" width="27.7109375" bestFit="1" customWidth="1"/>
    <col min="2664" max="2664" width="26.28515625" bestFit="1" customWidth="1"/>
    <col min="2665" max="2665" width="39.7109375" bestFit="1" customWidth="1"/>
    <col min="2666" max="2666" width="36.28515625" bestFit="1" customWidth="1"/>
    <col min="2667" max="2667" width="30.140625" bestFit="1" customWidth="1"/>
    <col min="2668" max="2668" width="7" bestFit="1" customWidth="1"/>
    <col min="2669" max="2669" width="30.85546875" bestFit="1" customWidth="1"/>
    <col min="2670" max="2670" width="47.42578125" bestFit="1" customWidth="1"/>
    <col min="2671" max="2671" width="10.5703125" bestFit="1" customWidth="1"/>
    <col min="2672" max="2672" width="16.42578125" bestFit="1" customWidth="1"/>
    <col min="2673" max="2673" width="24.42578125" bestFit="1" customWidth="1"/>
    <col min="2674" max="2674" width="12.7109375" bestFit="1" customWidth="1"/>
    <col min="2675" max="2675" width="49.7109375" bestFit="1" customWidth="1"/>
    <col min="2676" max="2676" width="53.85546875" bestFit="1" customWidth="1"/>
    <col min="2677" max="2677" width="25.28515625" bestFit="1" customWidth="1"/>
    <col min="2678" max="2678" width="13.42578125" bestFit="1" customWidth="1"/>
    <col min="2679" max="2679" width="17.85546875" bestFit="1" customWidth="1"/>
    <col min="2680" max="2680" width="54.28515625" bestFit="1" customWidth="1"/>
    <col min="2681" max="2681" width="36.7109375" bestFit="1" customWidth="1"/>
    <col min="2682" max="2682" width="11" bestFit="1" customWidth="1"/>
    <col min="2683" max="2683" width="58.42578125" bestFit="1" customWidth="1"/>
    <col min="2684" max="2684" width="26.85546875" bestFit="1" customWidth="1"/>
    <col min="2685" max="2685" width="55.42578125" bestFit="1" customWidth="1"/>
    <col min="2686" max="2686" width="21" bestFit="1" customWidth="1"/>
    <col min="2687" max="2687" width="50.42578125" bestFit="1" customWidth="1"/>
    <col min="2688" max="2688" width="22.42578125" bestFit="1" customWidth="1"/>
    <col min="2689" max="2689" width="56.7109375" bestFit="1" customWidth="1"/>
    <col min="2690" max="2690" width="14.5703125" bestFit="1" customWidth="1"/>
    <col min="2691" max="2691" width="22" bestFit="1" customWidth="1"/>
    <col min="2692" max="2692" width="39" bestFit="1" customWidth="1"/>
    <col min="2693" max="2693" width="18" bestFit="1" customWidth="1"/>
    <col min="2694" max="2694" width="56.28515625" bestFit="1" customWidth="1"/>
    <col min="2695" max="2695" width="39.28515625" bestFit="1" customWidth="1"/>
    <col min="2696" max="2696" width="26.42578125" bestFit="1" customWidth="1"/>
    <col min="2697" max="2697" width="22" bestFit="1" customWidth="1"/>
    <col min="2698" max="2698" width="23.7109375" bestFit="1" customWidth="1"/>
    <col min="2699" max="2699" width="36.85546875" bestFit="1" customWidth="1"/>
    <col min="2700" max="2700" width="28" bestFit="1" customWidth="1"/>
    <col min="2701" max="2701" width="14.140625" bestFit="1" customWidth="1"/>
    <col min="2702" max="2702" width="49.5703125" bestFit="1" customWidth="1"/>
    <col min="2703" max="2703" width="61.28515625" bestFit="1" customWidth="1"/>
    <col min="2704" max="2704" width="47.85546875" bestFit="1" customWidth="1"/>
    <col min="2705" max="2705" width="15.85546875" bestFit="1" customWidth="1"/>
    <col min="2706" max="2706" width="21.140625" bestFit="1" customWidth="1"/>
    <col min="2707" max="2707" width="46" bestFit="1" customWidth="1"/>
    <col min="2708" max="2708" width="46.7109375" bestFit="1" customWidth="1"/>
    <col min="2709" max="2709" width="11.140625" bestFit="1" customWidth="1"/>
    <col min="2710" max="2710" width="43.7109375" bestFit="1" customWidth="1"/>
    <col min="2711" max="2711" width="39.28515625" bestFit="1" customWidth="1"/>
    <col min="2712" max="2712" width="47.28515625" bestFit="1" customWidth="1"/>
    <col min="2713" max="2713" width="23" bestFit="1" customWidth="1"/>
    <col min="2714" max="2714" width="23.42578125" bestFit="1" customWidth="1"/>
    <col min="2715" max="2715" width="28" bestFit="1" customWidth="1"/>
    <col min="2716" max="2716" width="20.7109375" bestFit="1" customWidth="1"/>
    <col min="2717" max="2717" width="21.42578125" bestFit="1" customWidth="1"/>
    <col min="2718" max="2718" width="21.85546875" bestFit="1" customWidth="1"/>
    <col min="2719" max="2719" width="23.28515625" bestFit="1" customWidth="1"/>
    <col min="2720" max="2720" width="18.5703125" bestFit="1" customWidth="1"/>
    <col min="2721" max="2721" width="32.85546875" bestFit="1" customWidth="1"/>
    <col min="2722" max="2722" width="25" bestFit="1" customWidth="1"/>
    <col min="2723" max="2723" width="30.42578125" bestFit="1" customWidth="1"/>
    <col min="2724" max="2724" width="43" bestFit="1" customWidth="1"/>
    <col min="2725" max="2725" width="55.140625" bestFit="1" customWidth="1"/>
    <col min="2726" max="2726" width="43.140625" bestFit="1" customWidth="1"/>
    <col min="2727" max="2727" width="47.85546875" bestFit="1" customWidth="1"/>
    <col min="2728" max="2728" width="43.42578125" bestFit="1" customWidth="1"/>
    <col min="2729" max="2729" width="52.5703125" bestFit="1" customWidth="1"/>
    <col min="2730" max="2730" width="21.5703125" bestFit="1" customWidth="1"/>
    <col min="2731" max="2731" width="41.85546875" bestFit="1" customWidth="1"/>
    <col min="2732" max="2732" width="57.5703125" bestFit="1" customWidth="1"/>
    <col min="2733" max="2733" width="58.7109375" bestFit="1" customWidth="1"/>
    <col min="2734" max="2734" width="35.7109375" bestFit="1" customWidth="1"/>
    <col min="2735" max="2735" width="30.28515625" bestFit="1" customWidth="1"/>
    <col min="2736" max="2736" width="15" bestFit="1" customWidth="1"/>
    <col min="2737" max="2737" width="41.140625" bestFit="1" customWidth="1"/>
    <col min="2738" max="2738" width="27.28515625" bestFit="1" customWidth="1"/>
    <col min="2739" max="2739" width="16.140625" bestFit="1" customWidth="1"/>
    <col min="2740" max="2740" width="51.85546875" bestFit="1" customWidth="1"/>
    <col min="2741" max="2741" width="30.7109375" bestFit="1" customWidth="1"/>
    <col min="2742" max="2742" width="29.7109375" bestFit="1" customWidth="1"/>
    <col min="2743" max="2743" width="10" bestFit="1" customWidth="1"/>
    <col min="2744" max="2744" width="50.5703125" bestFit="1" customWidth="1"/>
    <col min="2745" max="2745" width="9.7109375" bestFit="1" customWidth="1"/>
    <col min="2746" max="2746" width="57.42578125" bestFit="1" customWidth="1"/>
    <col min="2747" max="2747" width="36.42578125" bestFit="1" customWidth="1"/>
    <col min="2748" max="2748" width="34.7109375" bestFit="1" customWidth="1"/>
    <col min="2749" max="2749" width="55.7109375" bestFit="1" customWidth="1"/>
    <col min="2750" max="2750" width="39.42578125" bestFit="1" customWidth="1"/>
    <col min="2751" max="2751" width="44.42578125" bestFit="1" customWidth="1"/>
    <col min="2752" max="2752" width="42.28515625" bestFit="1" customWidth="1"/>
    <col min="2753" max="2753" width="12.42578125" bestFit="1" customWidth="1"/>
    <col min="2754" max="2754" width="54.5703125" bestFit="1" customWidth="1"/>
    <col min="2755" max="2755" width="55" bestFit="1" customWidth="1"/>
    <col min="2756" max="2756" width="21.85546875" bestFit="1" customWidth="1"/>
    <col min="2757" max="2757" width="26.7109375" bestFit="1" customWidth="1"/>
    <col min="2758" max="2758" width="59.85546875" bestFit="1" customWidth="1"/>
    <col min="2759" max="2759" width="55" bestFit="1" customWidth="1"/>
    <col min="2760" max="2760" width="25.7109375" bestFit="1" customWidth="1"/>
    <col min="2761" max="2761" width="31" bestFit="1" customWidth="1"/>
    <col min="2762" max="2762" width="14.28515625" bestFit="1" customWidth="1"/>
    <col min="2763" max="2763" width="22.7109375" bestFit="1" customWidth="1"/>
    <col min="2764" max="2764" width="34.7109375" bestFit="1" customWidth="1"/>
    <col min="2765" max="2765" width="47.140625" bestFit="1" customWidth="1"/>
    <col min="2766" max="2766" width="45.7109375" bestFit="1" customWidth="1"/>
    <col min="2767" max="2767" width="54.85546875" bestFit="1" customWidth="1"/>
    <col min="2768" max="2768" width="58" bestFit="1" customWidth="1"/>
    <col min="2769" max="2769" width="44.85546875" bestFit="1" customWidth="1"/>
    <col min="2770" max="2770" width="22.42578125" bestFit="1" customWidth="1"/>
    <col min="2771" max="2771" width="29" bestFit="1" customWidth="1"/>
    <col min="2772" max="2772" width="34.5703125" bestFit="1" customWidth="1"/>
    <col min="2773" max="2773" width="39.5703125" bestFit="1" customWidth="1"/>
    <col min="2774" max="2774" width="22.5703125" bestFit="1" customWidth="1"/>
    <col min="2775" max="2775" width="27.42578125" bestFit="1" customWidth="1"/>
    <col min="2776" max="2776" width="14.7109375" bestFit="1" customWidth="1"/>
    <col min="2777" max="2777" width="31.140625" bestFit="1" customWidth="1"/>
    <col min="2778" max="2778" width="29.28515625" bestFit="1" customWidth="1"/>
    <col min="2779" max="2779" width="41.140625" bestFit="1" customWidth="1"/>
    <col min="2780" max="2780" width="44.42578125" bestFit="1" customWidth="1"/>
    <col min="2781" max="2781" width="37.140625" bestFit="1" customWidth="1"/>
    <col min="2782" max="2782" width="15.140625" bestFit="1" customWidth="1"/>
    <col min="2783" max="2783" width="20.7109375" bestFit="1" customWidth="1"/>
    <col min="2784" max="2784" width="12.140625" bestFit="1" customWidth="1"/>
    <col min="2785" max="2785" width="55.7109375" bestFit="1" customWidth="1"/>
    <col min="2786" max="2786" width="45" bestFit="1" customWidth="1"/>
    <col min="2787" max="2787" width="27.7109375" bestFit="1" customWidth="1"/>
    <col min="2788" max="2788" width="48.85546875" bestFit="1" customWidth="1"/>
    <col min="2789" max="2789" width="44.140625" bestFit="1" customWidth="1"/>
    <col min="2790" max="2790" width="39.140625" bestFit="1" customWidth="1"/>
    <col min="2791" max="2791" width="32" bestFit="1" customWidth="1"/>
    <col min="2792" max="2792" width="58.28515625" bestFit="1" customWidth="1"/>
    <col min="2793" max="2793" width="20.7109375" bestFit="1" customWidth="1"/>
    <col min="2794" max="2794" width="34.28515625" bestFit="1" customWidth="1"/>
    <col min="2795" max="2795" width="49" bestFit="1" customWidth="1"/>
    <col min="2796" max="2796" width="45.85546875" bestFit="1" customWidth="1"/>
    <col min="2797" max="2797" width="9.7109375" bestFit="1" customWidth="1"/>
    <col min="2798" max="2798" width="41.5703125" bestFit="1" customWidth="1"/>
    <col min="2799" max="2799" width="11.28515625" bestFit="1" customWidth="1"/>
    <col min="2800" max="2800" width="57.140625" bestFit="1" customWidth="1"/>
    <col min="2801" max="2801" width="7.140625" bestFit="1" customWidth="1"/>
    <col min="2802" max="2802" width="59" bestFit="1" customWidth="1"/>
    <col min="2803" max="2803" width="22.42578125" bestFit="1" customWidth="1"/>
    <col min="2804" max="2804" width="15.85546875" bestFit="1" customWidth="1"/>
    <col min="2805" max="2805" width="33.28515625" bestFit="1" customWidth="1"/>
    <col min="2806" max="2806" width="45.85546875" bestFit="1" customWidth="1"/>
    <col min="2807" max="2807" width="47.5703125" bestFit="1" customWidth="1"/>
    <col min="2808" max="2808" width="38.7109375" bestFit="1" customWidth="1"/>
    <col min="2809" max="2809" width="52.85546875" bestFit="1" customWidth="1"/>
    <col min="2810" max="2810" width="9.85546875" bestFit="1" customWidth="1"/>
    <col min="2811" max="2811" width="59.28515625" bestFit="1" customWidth="1"/>
    <col min="2812" max="2812" width="55.85546875" bestFit="1" customWidth="1"/>
    <col min="2813" max="2813" width="18.5703125" bestFit="1" customWidth="1"/>
    <col min="2814" max="2814" width="8.42578125" bestFit="1" customWidth="1"/>
    <col min="2815" max="2815" width="41.140625" bestFit="1" customWidth="1"/>
    <col min="2816" max="2816" width="23.42578125" bestFit="1" customWidth="1"/>
    <col min="2817" max="2817" width="40.42578125" bestFit="1" customWidth="1"/>
    <col min="2818" max="2818" width="31" bestFit="1" customWidth="1"/>
    <col min="2819" max="2819" width="27.140625" bestFit="1" customWidth="1"/>
    <col min="2820" max="2820" width="31.28515625" bestFit="1" customWidth="1"/>
    <col min="2821" max="2821" width="32" bestFit="1" customWidth="1"/>
    <col min="2822" max="2822" width="51.85546875" bestFit="1" customWidth="1"/>
    <col min="2823" max="2823" width="29" bestFit="1" customWidth="1"/>
    <col min="2824" max="2824" width="57" bestFit="1" customWidth="1"/>
    <col min="2825" max="2825" width="9.5703125" bestFit="1" customWidth="1"/>
    <col min="2826" max="2826" width="30.7109375" bestFit="1" customWidth="1"/>
    <col min="2827" max="2827" width="34.28515625" bestFit="1" customWidth="1"/>
    <col min="2828" max="2828" width="27.5703125" bestFit="1" customWidth="1"/>
    <col min="2829" max="2829" width="21.140625" bestFit="1" customWidth="1"/>
    <col min="2830" max="2830" width="27.140625" bestFit="1" customWidth="1"/>
    <col min="2831" max="2831" width="25" bestFit="1" customWidth="1"/>
    <col min="2832" max="2832" width="23" bestFit="1" customWidth="1"/>
    <col min="2833" max="2833" width="39.5703125" bestFit="1" customWidth="1"/>
    <col min="2834" max="2834" width="37.28515625" bestFit="1" customWidth="1"/>
    <col min="2835" max="2835" width="14" bestFit="1" customWidth="1"/>
    <col min="2836" max="2836" width="20.85546875" bestFit="1" customWidth="1"/>
    <col min="2837" max="2837" width="15.5703125" bestFit="1" customWidth="1"/>
    <col min="2838" max="2838" width="57" bestFit="1" customWidth="1"/>
    <col min="2839" max="2839" width="34" bestFit="1" customWidth="1"/>
    <col min="2840" max="2840" width="40.5703125" bestFit="1" customWidth="1"/>
    <col min="2841" max="2841" width="39.140625" bestFit="1" customWidth="1"/>
    <col min="2842" max="2842" width="47.5703125" bestFit="1" customWidth="1"/>
    <col min="2843" max="2843" width="31.140625" bestFit="1" customWidth="1"/>
    <col min="2844" max="2844" width="34.42578125" bestFit="1" customWidth="1"/>
    <col min="2845" max="2845" width="24.140625" bestFit="1" customWidth="1"/>
    <col min="2846" max="2846" width="14" bestFit="1" customWidth="1"/>
    <col min="2847" max="2847" width="25.5703125" bestFit="1" customWidth="1"/>
    <col min="2848" max="2848" width="48.140625" bestFit="1" customWidth="1"/>
    <col min="2849" max="2849" width="5.85546875" bestFit="1" customWidth="1"/>
    <col min="2850" max="2850" width="45.140625" bestFit="1" customWidth="1"/>
    <col min="2851" max="2851" width="13.28515625" bestFit="1" customWidth="1"/>
    <col min="2852" max="2852" width="47.42578125" bestFit="1" customWidth="1"/>
    <col min="2853" max="2853" width="6.5703125" bestFit="1" customWidth="1"/>
    <col min="2854" max="2854" width="43.85546875" bestFit="1" customWidth="1"/>
    <col min="2855" max="2855" width="27.28515625" bestFit="1" customWidth="1"/>
    <col min="2856" max="2857" width="43.28515625" bestFit="1" customWidth="1"/>
    <col min="2858" max="2858" width="45.140625" bestFit="1" customWidth="1"/>
    <col min="2859" max="2859" width="48.5703125" bestFit="1" customWidth="1"/>
    <col min="2860" max="2860" width="55.140625" bestFit="1" customWidth="1"/>
    <col min="2861" max="2861" width="56.7109375" bestFit="1" customWidth="1"/>
    <col min="2862" max="2862" width="45.5703125" bestFit="1" customWidth="1"/>
    <col min="2863" max="2863" width="47.7109375" bestFit="1" customWidth="1"/>
    <col min="2864" max="2864" width="18.42578125" bestFit="1" customWidth="1"/>
    <col min="2865" max="2865" width="29.42578125" bestFit="1" customWidth="1"/>
    <col min="2866" max="2866" width="36.5703125" bestFit="1" customWidth="1"/>
    <col min="2867" max="2867" width="13.28515625" bestFit="1" customWidth="1"/>
    <col min="2868" max="2868" width="34.140625" bestFit="1" customWidth="1"/>
    <col min="2869" max="2869" width="33.140625" bestFit="1" customWidth="1"/>
    <col min="2870" max="2870" width="44.42578125" bestFit="1" customWidth="1"/>
    <col min="2871" max="2871" width="22" bestFit="1" customWidth="1"/>
    <col min="2872" max="2872" width="28.85546875" bestFit="1" customWidth="1"/>
    <col min="2873" max="2873" width="13.85546875" bestFit="1" customWidth="1"/>
    <col min="2874" max="2874" width="26.5703125" bestFit="1" customWidth="1"/>
    <col min="2875" max="2875" width="43.5703125" bestFit="1" customWidth="1"/>
    <col min="2876" max="2876" width="17.85546875" bestFit="1" customWidth="1"/>
    <col min="2877" max="2877" width="10.42578125" bestFit="1" customWidth="1"/>
    <col min="2878" max="2878" width="25.7109375" bestFit="1" customWidth="1"/>
    <col min="2879" max="2879" width="48" bestFit="1" customWidth="1"/>
    <col min="2880" max="2880" width="43.5703125" bestFit="1" customWidth="1"/>
    <col min="2881" max="2881" width="28" bestFit="1" customWidth="1"/>
    <col min="2882" max="2882" width="57.140625" bestFit="1" customWidth="1"/>
    <col min="2883" max="2883" width="58.7109375" bestFit="1" customWidth="1"/>
    <col min="2884" max="2884" width="23.42578125" bestFit="1" customWidth="1"/>
    <col min="2885" max="2885" width="34.85546875" bestFit="1" customWidth="1"/>
    <col min="2886" max="2886" width="34" bestFit="1" customWidth="1"/>
    <col min="2887" max="2887" width="48.140625" bestFit="1" customWidth="1"/>
    <col min="2888" max="2888" width="24.28515625" bestFit="1" customWidth="1"/>
    <col min="2889" max="2889" width="49.7109375" bestFit="1" customWidth="1"/>
    <col min="2890" max="2890" width="40" bestFit="1" customWidth="1"/>
    <col min="2891" max="2891" width="50" bestFit="1" customWidth="1"/>
    <col min="2892" max="2892" width="49.7109375" bestFit="1" customWidth="1"/>
    <col min="2893" max="2893" width="62.28515625" bestFit="1" customWidth="1"/>
    <col min="2894" max="2894" width="45.140625" bestFit="1" customWidth="1"/>
    <col min="2895" max="2895" width="17.28515625" bestFit="1" customWidth="1"/>
    <col min="2896" max="2896" width="40.28515625" bestFit="1" customWidth="1"/>
    <col min="2897" max="2897" width="22.85546875" bestFit="1" customWidth="1"/>
    <col min="2898" max="2898" width="40.85546875" bestFit="1" customWidth="1"/>
    <col min="2899" max="2899" width="22.85546875" bestFit="1" customWidth="1"/>
    <col min="2900" max="2900" width="41.140625" bestFit="1" customWidth="1"/>
    <col min="2901" max="2901" width="46.85546875" bestFit="1" customWidth="1"/>
    <col min="2902" max="2902" width="36.5703125" bestFit="1" customWidth="1"/>
    <col min="2903" max="2903" width="47.5703125" bestFit="1" customWidth="1"/>
    <col min="2904" max="2904" width="34.140625" bestFit="1" customWidth="1"/>
    <col min="2905" max="2905" width="34.42578125" bestFit="1" customWidth="1"/>
    <col min="2906" max="2906" width="54.28515625" bestFit="1" customWidth="1"/>
    <col min="2907" max="2907" width="46.7109375" bestFit="1" customWidth="1"/>
    <col min="2908" max="2908" width="35.140625" bestFit="1" customWidth="1"/>
    <col min="2909" max="2909" width="47.140625" bestFit="1" customWidth="1"/>
    <col min="2910" max="2910" width="39.7109375" bestFit="1" customWidth="1"/>
    <col min="2911" max="2911" width="56.5703125" bestFit="1" customWidth="1"/>
    <col min="2912" max="2912" width="40.42578125" bestFit="1" customWidth="1"/>
    <col min="2913" max="2913" width="51.28515625" bestFit="1" customWidth="1"/>
    <col min="2914" max="2914" width="53.7109375" bestFit="1" customWidth="1"/>
    <col min="2915" max="2915" width="17.5703125" bestFit="1" customWidth="1"/>
    <col min="2916" max="2916" width="14.42578125" bestFit="1" customWidth="1"/>
    <col min="2917" max="2917" width="49.7109375" bestFit="1" customWidth="1"/>
    <col min="2918" max="2918" width="13.42578125" bestFit="1" customWidth="1"/>
    <col min="2919" max="2919" width="18.5703125" bestFit="1" customWidth="1"/>
    <col min="2920" max="2920" width="58.28515625" bestFit="1" customWidth="1"/>
    <col min="2921" max="2921" width="43.28515625" bestFit="1" customWidth="1"/>
    <col min="2922" max="2922" width="22.5703125" bestFit="1" customWidth="1"/>
    <col min="2923" max="2923" width="53.28515625" bestFit="1" customWidth="1"/>
    <col min="2924" max="2924" width="28.85546875" bestFit="1" customWidth="1"/>
    <col min="2925" max="2925" width="10.28515625" bestFit="1" customWidth="1"/>
    <col min="2926" max="2926" width="43.140625" bestFit="1" customWidth="1"/>
    <col min="2927" max="2927" width="20.85546875" bestFit="1" customWidth="1"/>
    <col min="2928" max="2928" width="10.5703125" bestFit="1" customWidth="1"/>
    <col min="2929" max="2929" width="48.42578125" bestFit="1" customWidth="1"/>
    <col min="2930" max="2930" width="41.85546875" bestFit="1" customWidth="1"/>
    <col min="2931" max="2931" width="57.7109375" bestFit="1" customWidth="1"/>
    <col min="2932" max="2932" width="29.28515625" bestFit="1" customWidth="1"/>
    <col min="2933" max="2933" width="31.140625" bestFit="1" customWidth="1"/>
    <col min="2934" max="2934" width="15.85546875" bestFit="1" customWidth="1"/>
    <col min="2935" max="2935" width="11.28515625" bestFit="1" customWidth="1"/>
    <col min="2936" max="2936" width="59.140625" bestFit="1" customWidth="1"/>
    <col min="2937" max="2937" width="23.5703125" bestFit="1" customWidth="1"/>
    <col min="2938" max="2938" width="37" bestFit="1" customWidth="1"/>
    <col min="2939" max="2939" width="35.42578125" bestFit="1" customWidth="1"/>
    <col min="2940" max="2940" width="14.28515625" bestFit="1" customWidth="1"/>
    <col min="2941" max="2941" width="12.28515625" bestFit="1" customWidth="1"/>
    <col min="2942" max="2942" width="23.7109375" bestFit="1" customWidth="1"/>
    <col min="2943" max="2943" width="21.85546875" bestFit="1" customWidth="1"/>
    <col min="2944" max="2944" width="54.7109375" bestFit="1" customWidth="1"/>
    <col min="2945" max="2945" width="39.28515625" bestFit="1" customWidth="1"/>
    <col min="2946" max="2946" width="27.7109375" bestFit="1" customWidth="1"/>
    <col min="2947" max="2947" width="19.140625" bestFit="1" customWidth="1"/>
    <col min="2948" max="2948" width="23.85546875" bestFit="1" customWidth="1"/>
    <col min="2949" max="2949" width="31.140625" bestFit="1" customWidth="1"/>
    <col min="2950" max="2950" width="56" bestFit="1" customWidth="1"/>
    <col min="2951" max="2951" width="47.5703125" bestFit="1" customWidth="1"/>
    <col min="2952" max="2952" width="19.42578125" bestFit="1" customWidth="1"/>
    <col min="2953" max="2953" width="28.140625" bestFit="1" customWidth="1"/>
    <col min="2954" max="2954" width="26.42578125" bestFit="1" customWidth="1"/>
    <col min="2955" max="2955" width="43.28515625" bestFit="1" customWidth="1"/>
    <col min="2956" max="2956" width="32.28515625" bestFit="1" customWidth="1"/>
    <col min="2957" max="2957" width="37.7109375" bestFit="1" customWidth="1"/>
    <col min="2958" max="2958" width="54" bestFit="1" customWidth="1"/>
    <col min="2959" max="2959" width="55.7109375" bestFit="1" customWidth="1"/>
    <col min="2960" max="2960" width="12.5703125" bestFit="1" customWidth="1"/>
    <col min="2961" max="2961" width="38" bestFit="1" customWidth="1"/>
    <col min="2962" max="2962" width="31.140625" bestFit="1" customWidth="1"/>
    <col min="2963" max="2963" width="35.28515625" bestFit="1" customWidth="1"/>
    <col min="2964" max="2964" width="28.85546875" bestFit="1" customWidth="1"/>
    <col min="2965" max="2965" width="21.42578125" bestFit="1" customWidth="1"/>
    <col min="2966" max="2966" width="56.5703125" bestFit="1" customWidth="1"/>
    <col min="2967" max="2967" width="45.28515625" bestFit="1" customWidth="1"/>
    <col min="2968" max="2968" width="19.28515625" bestFit="1" customWidth="1"/>
    <col min="2969" max="2969" width="14.140625" bestFit="1" customWidth="1"/>
    <col min="2970" max="2970" width="49.85546875" bestFit="1" customWidth="1"/>
    <col min="2971" max="2971" width="45.28515625" bestFit="1" customWidth="1"/>
    <col min="2972" max="2972" width="36.28515625" bestFit="1" customWidth="1"/>
    <col min="2973" max="2973" width="51.85546875" bestFit="1" customWidth="1"/>
    <col min="2974" max="2974" width="31.140625" bestFit="1" customWidth="1"/>
    <col min="2975" max="2975" width="58.28515625" bestFit="1" customWidth="1"/>
    <col min="2976" max="2976" width="11.28515625" bestFit="1" customWidth="1"/>
    <col min="2977" max="2977" width="41.7109375" bestFit="1" customWidth="1"/>
    <col min="2978" max="2978" width="47.5703125" bestFit="1" customWidth="1"/>
    <col min="2979" max="2979" width="49.28515625" bestFit="1" customWidth="1"/>
    <col min="2980" max="2980" width="52.28515625" bestFit="1" customWidth="1"/>
    <col min="2981" max="2981" width="8.5703125" bestFit="1" customWidth="1"/>
    <col min="2982" max="2982" width="39.85546875" bestFit="1" customWidth="1"/>
    <col min="2983" max="2983" width="27.5703125" bestFit="1" customWidth="1"/>
    <col min="2984" max="2984" width="36.140625" bestFit="1" customWidth="1"/>
    <col min="2985" max="2985" width="26" bestFit="1" customWidth="1"/>
    <col min="2986" max="2986" width="47.85546875" bestFit="1" customWidth="1"/>
    <col min="2987" max="2987" width="38.5703125" bestFit="1" customWidth="1"/>
    <col min="2988" max="2988" width="13.7109375" bestFit="1" customWidth="1"/>
    <col min="2989" max="2989" width="50.85546875" bestFit="1" customWidth="1"/>
    <col min="2990" max="2990" width="53.42578125" bestFit="1" customWidth="1"/>
    <col min="2991" max="2991" width="50.85546875" bestFit="1" customWidth="1"/>
    <col min="2992" max="2992" width="23" bestFit="1" customWidth="1"/>
    <col min="2993" max="2993" width="51.28515625" bestFit="1" customWidth="1"/>
    <col min="2994" max="2994" width="20.28515625" bestFit="1" customWidth="1"/>
    <col min="2995" max="2995" width="37.5703125" bestFit="1" customWidth="1"/>
    <col min="2996" max="2996" width="25.28515625" bestFit="1" customWidth="1"/>
    <col min="2997" max="2997" width="55.28515625" bestFit="1" customWidth="1"/>
    <col min="2998" max="2998" width="11.140625" bestFit="1" customWidth="1"/>
    <col min="2999" max="2999" width="11.42578125" bestFit="1" customWidth="1"/>
    <col min="3000" max="3000" width="60" bestFit="1" customWidth="1"/>
    <col min="3001" max="3001" width="51.140625" bestFit="1" customWidth="1"/>
    <col min="3002" max="3002" width="52.85546875" bestFit="1" customWidth="1"/>
    <col min="3003" max="3003" width="50.5703125" bestFit="1" customWidth="1"/>
    <col min="3004" max="3004" width="38.28515625" bestFit="1" customWidth="1"/>
    <col min="3005" max="3005" width="17" bestFit="1" customWidth="1"/>
    <col min="3006" max="3006" width="17.42578125" bestFit="1" customWidth="1"/>
    <col min="3007" max="3007" width="50.7109375" bestFit="1" customWidth="1"/>
    <col min="3008" max="3008" width="29.42578125" bestFit="1" customWidth="1"/>
    <col min="3009" max="3009" width="38" bestFit="1" customWidth="1"/>
    <col min="3010" max="3010" width="31" bestFit="1" customWidth="1"/>
    <col min="3011" max="3011" width="51.7109375" bestFit="1" customWidth="1"/>
    <col min="3012" max="3012" width="35.42578125" bestFit="1" customWidth="1"/>
    <col min="3013" max="3013" width="52.7109375" bestFit="1" customWidth="1"/>
    <col min="3014" max="3014" width="15.140625" bestFit="1" customWidth="1"/>
    <col min="3015" max="3015" width="35.85546875" bestFit="1" customWidth="1"/>
    <col min="3016" max="3016" width="52.140625" bestFit="1" customWidth="1"/>
    <col min="3017" max="3017" width="28.28515625" bestFit="1" customWidth="1"/>
    <col min="3018" max="3018" width="19.5703125" bestFit="1" customWidth="1"/>
    <col min="3019" max="3019" width="43" bestFit="1" customWidth="1"/>
    <col min="3020" max="3021" width="32.28515625" bestFit="1" customWidth="1"/>
    <col min="3022" max="3022" width="15.28515625" bestFit="1" customWidth="1"/>
    <col min="3023" max="3023" width="18.85546875" bestFit="1" customWidth="1"/>
    <col min="3024" max="3024" width="56.5703125" bestFit="1" customWidth="1"/>
    <col min="3025" max="3025" width="33.28515625" bestFit="1" customWidth="1"/>
    <col min="3026" max="3026" width="40.140625" bestFit="1" customWidth="1"/>
    <col min="3027" max="3027" width="12.42578125" bestFit="1" customWidth="1"/>
    <col min="3028" max="3028" width="9.5703125" bestFit="1" customWidth="1"/>
    <col min="3029" max="3029" width="32.28515625" bestFit="1" customWidth="1"/>
    <col min="3030" max="3030" width="14.7109375" bestFit="1" customWidth="1"/>
    <col min="3031" max="3031" width="21.5703125" bestFit="1" customWidth="1"/>
    <col min="3032" max="3032" width="26.7109375" bestFit="1" customWidth="1"/>
    <col min="3033" max="3033" width="42.85546875" bestFit="1" customWidth="1"/>
    <col min="3034" max="3034" width="34.5703125" bestFit="1" customWidth="1"/>
    <col min="3035" max="3035" width="25.5703125" bestFit="1" customWidth="1"/>
    <col min="3036" max="3036" width="24.7109375" bestFit="1" customWidth="1"/>
    <col min="3037" max="3037" width="37.42578125" bestFit="1" customWidth="1"/>
    <col min="3038" max="3038" width="24.7109375" bestFit="1" customWidth="1"/>
    <col min="3039" max="3039" width="10.85546875" bestFit="1" customWidth="1"/>
    <col min="3040" max="3040" width="16.42578125" bestFit="1" customWidth="1"/>
    <col min="3041" max="3041" width="18.5703125" bestFit="1" customWidth="1"/>
    <col min="3042" max="3042" width="56.28515625" bestFit="1" customWidth="1"/>
    <col min="3043" max="3043" width="18.28515625" bestFit="1" customWidth="1"/>
    <col min="3044" max="3044" width="36.42578125" bestFit="1" customWidth="1"/>
    <col min="3045" max="3045" width="36.5703125" bestFit="1" customWidth="1"/>
    <col min="3046" max="3046" width="24" bestFit="1" customWidth="1"/>
    <col min="3047" max="3047" width="35" bestFit="1" customWidth="1"/>
    <col min="3048" max="3048" width="47.28515625" bestFit="1" customWidth="1"/>
    <col min="3049" max="3049" width="57.7109375" bestFit="1" customWidth="1"/>
    <col min="3050" max="3050" width="55.85546875" bestFit="1" customWidth="1"/>
    <col min="3051" max="3051" width="25.85546875" bestFit="1" customWidth="1"/>
    <col min="3052" max="3052" width="19" bestFit="1" customWidth="1"/>
    <col min="3053" max="3053" width="38.28515625" bestFit="1" customWidth="1"/>
    <col min="3054" max="3054" width="37.5703125" bestFit="1" customWidth="1"/>
    <col min="3055" max="3055" width="37.28515625" bestFit="1" customWidth="1"/>
    <col min="3056" max="3056" width="50.7109375" bestFit="1" customWidth="1"/>
    <col min="3057" max="3057" width="51.7109375" bestFit="1" customWidth="1"/>
    <col min="3058" max="3058" width="36.140625" bestFit="1" customWidth="1"/>
    <col min="3059" max="3059" width="9.85546875" bestFit="1" customWidth="1"/>
    <col min="3060" max="3060" width="36.28515625" bestFit="1" customWidth="1"/>
    <col min="3061" max="3061" width="19.28515625" bestFit="1" customWidth="1"/>
    <col min="3062" max="3062" width="29.140625" bestFit="1" customWidth="1"/>
    <col min="3063" max="3063" width="39.42578125" bestFit="1" customWidth="1"/>
    <col min="3064" max="3064" width="41.28515625" bestFit="1" customWidth="1"/>
    <col min="3065" max="3065" width="10.85546875" bestFit="1" customWidth="1"/>
    <col min="3066" max="3066" width="45.28515625" bestFit="1" customWidth="1"/>
    <col min="3067" max="3067" width="59.140625" bestFit="1" customWidth="1"/>
    <col min="3068" max="3068" width="33" bestFit="1" customWidth="1"/>
    <col min="3069" max="3069" width="31.5703125" bestFit="1" customWidth="1"/>
    <col min="3070" max="3070" width="30.5703125" bestFit="1" customWidth="1"/>
    <col min="3071" max="3071" width="22" bestFit="1" customWidth="1"/>
    <col min="3072" max="3072" width="30.140625" bestFit="1" customWidth="1"/>
    <col min="3073" max="3073" width="28" bestFit="1" customWidth="1"/>
    <col min="3074" max="3074" width="53.7109375" bestFit="1" customWidth="1"/>
    <col min="3075" max="3075" width="22.5703125" bestFit="1" customWidth="1"/>
    <col min="3076" max="3076" width="20.140625" bestFit="1" customWidth="1"/>
    <col min="3077" max="3077" width="42.28515625" bestFit="1" customWidth="1"/>
    <col min="3078" max="3078" width="54.140625" bestFit="1" customWidth="1"/>
    <col min="3079" max="3079" width="51.28515625" bestFit="1" customWidth="1"/>
    <col min="3080" max="3080" width="15" bestFit="1" customWidth="1"/>
    <col min="3081" max="3081" width="19.28515625" bestFit="1" customWidth="1"/>
    <col min="3082" max="3082" width="45.7109375" bestFit="1" customWidth="1"/>
    <col min="3083" max="3083" width="9.42578125" bestFit="1" customWidth="1"/>
    <col min="3084" max="3084" width="50" bestFit="1" customWidth="1"/>
    <col min="3085" max="3085" width="85.5703125" bestFit="1" customWidth="1"/>
    <col min="3086" max="3086" width="51.140625" bestFit="1" customWidth="1"/>
    <col min="3087" max="3087" width="41.7109375" bestFit="1" customWidth="1"/>
    <col min="3088" max="3088" width="31.28515625" bestFit="1" customWidth="1"/>
    <col min="3089" max="3089" width="26" bestFit="1" customWidth="1"/>
    <col min="3090" max="3090" width="48" bestFit="1" customWidth="1"/>
    <col min="3091" max="3091" width="40.42578125" bestFit="1" customWidth="1"/>
    <col min="3092" max="3092" width="42.28515625" bestFit="1" customWidth="1"/>
    <col min="3093" max="3093" width="20" bestFit="1" customWidth="1"/>
    <col min="3094" max="3094" width="31.28515625" bestFit="1" customWidth="1"/>
    <col min="3095" max="3095" width="27.85546875" bestFit="1" customWidth="1"/>
    <col min="3096" max="3096" width="18.7109375" bestFit="1" customWidth="1"/>
    <col min="3097" max="3097" width="47.85546875" bestFit="1" customWidth="1"/>
    <col min="3098" max="3098" width="27.7109375" bestFit="1" customWidth="1"/>
    <col min="3099" max="3099" width="51" bestFit="1" customWidth="1"/>
    <col min="3100" max="3100" width="42.7109375" bestFit="1" customWidth="1"/>
    <col min="3101" max="3101" width="41.85546875" bestFit="1" customWidth="1"/>
    <col min="3102" max="3102" width="29" bestFit="1" customWidth="1"/>
    <col min="3103" max="3103" width="22.5703125" bestFit="1" customWidth="1"/>
    <col min="3104" max="3104" width="56" bestFit="1" customWidth="1"/>
    <col min="3105" max="3105" width="26.140625" bestFit="1" customWidth="1"/>
    <col min="3106" max="3106" width="53.7109375" bestFit="1" customWidth="1"/>
    <col min="3107" max="3107" width="38.28515625" bestFit="1" customWidth="1"/>
    <col min="3108" max="3108" width="59.140625" bestFit="1" customWidth="1"/>
    <col min="3109" max="3109" width="60.140625" bestFit="1" customWidth="1"/>
    <col min="3110" max="3110" width="30.42578125" bestFit="1" customWidth="1"/>
    <col min="3111" max="3111" width="53.28515625" bestFit="1" customWidth="1"/>
    <col min="3112" max="3112" width="28.5703125" bestFit="1" customWidth="1"/>
    <col min="3113" max="3113" width="18.140625" bestFit="1" customWidth="1"/>
    <col min="3114" max="3114" width="9.42578125" bestFit="1" customWidth="1"/>
    <col min="3115" max="3115" width="11.28515625" bestFit="1" customWidth="1"/>
    <col min="3116" max="3116" width="24.140625" bestFit="1" customWidth="1"/>
    <col min="3117" max="3117" width="27.140625" bestFit="1" customWidth="1"/>
    <col min="3118" max="3118" width="55.85546875" bestFit="1" customWidth="1"/>
    <col min="3119" max="3119" width="39.42578125" bestFit="1" customWidth="1"/>
    <col min="3120" max="3120" width="20.28515625" bestFit="1" customWidth="1"/>
    <col min="3121" max="3121" width="47.7109375" bestFit="1" customWidth="1"/>
    <col min="3122" max="3122" width="48.42578125" bestFit="1" customWidth="1"/>
    <col min="3123" max="3123" width="45.28515625" bestFit="1" customWidth="1"/>
    <col min="3124" max="3124" width="35.7109375" bestFit="1" customWidth="1"/>
    <col min="3125" max="3125" width="31.42578125" bestFit="1" customWidth="1"/>
    <col min="3126" max="3126" width="11.140625" bestFit="1" customWidth="1"/>
    <col min="3127" max="3127" width="41.7109375" bestFit="1" customWidth="1"/>
    <col min="3128" max="3128" width="32.85546875" bestFit="1" customWidth="1"/>
    <col min="3129" max="3129" width="15.7109375" bestFit="1" customWidth="1"/>
    <col min="3130" max="3130" width="37" bestFit="1" customWidth="1"/>
    <col min="3131" max="3131" width="22.42578125" bestFit="1" customWidth="1"/>
    <col min="3132" max="3132" width="33.85546875" bestFit="1" customWidth="1"/>
    <col min="3133" max="3133" width="38.5703125" bestFit="1" customWidth="1"/>
    <col min="3134" max="3134" width="58" bestFit="1" customWidth="1"/>
    <col min="3135" max="3135" width="6.140625" bestFit="1" customWidth="1"/>
    <col min="3136" max="3136" width="33" bestFit="1" customWidth="1"/>
    <col min="3137" max="3137" width="55.28515625" bestFit="1" customWidth="1"/>
    <col min="3138" max="3138" width="50.5703125" bestFit="1" customWidth="1"/>
    <col min="3139" max="3139" width="19.28515625" bestFit="1" customWidth="1"/>
    <col min="3140" max="3140" width="50.140625" bestFit="1" customWidth="1"/>
    <col min="3141" max="3141" width="29.140625" bestFit="1" customWidth="1"/>
    <col min="3142" max="3142" width="38.28515625" bestFit="1" customWidth="1"/>
    <col min="3143" max="3143" width="34" bestFit="1" customWidth="1"/>
    <col min="3144" max="3144" width="35.5703125" bestFit="1" customWidth="1"/>
    <col min="3145" max="3145" width="29.140625" bestFit="1" customWidth="1"/>
    <col min="3146" max="3146" width="15.7109375" bestFit="1" customWidth="1"/>
    <col min="3147" max="3147" width="13.85546875" bestFit="1" customWidth="1"/>
    <col min="3148" max="3148" width="28.42578125" bestFit="1" customWidth="1"/>
    <col min="3149" max="3149" width="17.7109375" bestFit="1" customWidth="1"/>
    <col min="3150" max="3150" width="29.140625" bestFit="1" customWidth="1"/>
    <col min="3151" max="3151" width="34.140625" bestFit="1" customWidth="1"/>
    <col min="3152" max="3152" width="56" bestFit="1" customWidth="1"/>
    <col min="3153" max="3153" width="16.7109375" bestFit="1" customWidth="1"/>
    <col min="3154" max="3154" width="31.42578125" bestFit="1" customWidth="1"/>
    <col min="3155" max="3155" width="37.140625" bestFit="1" customWidth="1"/>
    <col min="3156" max="3156" width="51.42578125" bestFit="1" customWidth="1"/>
    <col min="3157" max="3157" width="16" bestFit="1" customWidth="1"/>
    <col min="3158" max="3158" width="52.42578125" bestFit="1" customWidth="1"/>
    <col min="3159" max="3159" width="23.140625" bestFit="1" customWidth="1"/>
    <col min="3160" max="3160" width="48.140625" bestFit="1" customWidth="1"/>
    <col min="3161" max="3161" width="27.28515625" bestFit="1" customWidth="1"/>
    <col min="3162" max="3162" width="21" bestFit="1" customWidth="1"/>
    <col min="3163" max="3163" width="18.5703125" bestFit="1" customWidth="1"/>
    <col min="3164" max="3164" width="51.5703125" bestFit="1" customWidth="1"/>
    <col min="3165" max="3165" width="33.42578125" bestFit="1" customWidth="1"/>
    <col min="3166" max="3166" width="37.5703125" bestFit="1" customWidth="1"/>
    <col min="3167" max="3167" width="38.140625" bestFit="1" customWidth="1"/>
    <col min="3168" max="3168" width="51.140625" bestFit="1" customWidth="1"/>
    <col min="3169" max="3169" width="46.85546875" bestFit="1" customWidth="1"/>
    <col min="3170" max="3170" width="37" bestFit="1" customWidth="1"/>
    <col min="3171" max="3172" width="43.5703125" bestFit="1" customWidth="1"/>
    <col min="3173" max="3173" width="44.140625" bestFit="1" customWidth="1"/>
    <col min="3174" max="3174" width="27.85546875" bestFit="1" customWidth="1"/>
    <col min="3175" max="3175" width="78.7109375" bestFit="1" customWidth="1"/>
    <col min="3176" max="3176" width="24.5703125" bestFit="1" customWidth="1"/>
    <col min="3177" max="3177" width="46.85546875" bestFit="1" customWidth="1"/>
    <col min="3178" max="3178" width="60.28515625" bestFit="1" customWidth="1"/>
    <col min="3179" max="3179" width="18.5703125" bestFit="1" customWidth="1"/>
    <col min="3180" max="3180" width="39.85546875" bestFit="1" customWidth="1"/>
    <col min="3181" max="3181" width="17" bestFit="1" customWidth="1"/>
    <col min="3182" max="3182" width="40.140625" bestFit="1" customWidth="1"/>
    <col min="3183" max="3183" width="20.28515625" bestFit="1" customWidth="1"/>
    <col min="3184" max="3184" width="21.5703125" bestFit="1" customWidth="1"/>
    <col min="3185" max="3185" width="52.140625" bestFit="1" customWidth="1"/>
    <col min="3186" max="3186" width="60.7109375" bestFit="1" customWidth="1"/>
    <col min="3187" max="3187" width="51.42578125" bestFit="1" customWidth="1"/>
    <col min="3188" max="3188" width="26.42578125" bestFit="1" customWidth="1"/>
    <col min="3189" max="3189" width="48.7109375" bestFit="1" customWidth="1"/>
    <col min="3190" max="3190" width="24.42578125" bestFit="1" customWidth="1"/>
    <col min="3191" max="3191" width="34" bestFit="1" customWidth="1"/>
    <col min="3192" max="3192" width="39.42578125" bestFit="1" customWidth="1"/>
    <col min="3193" max="3193" width="56.85546875" bestFit="1" customWidth="1"/>
    <col min="3194" max="3194" width="52.85546875" bestFit="1" customWidth="1"/>
    <col min="3195" max="3195" width="18.5703125" bestFit="1" customWidth="1"/>
    <col min="3196" max="3196" width="23.7109375" bestFit="1" customWidth="1"/>
    <col min="3197" max="3197" width="44.28515625" bestFit="1" customWidth="1"/>
    <col min="3198" max="3198" width="30.42578125" bestFit="1" customWidth="1"/>
    <col min="3199" max="3199" width="39.28515625" bestFit="1" customWidth="1"/>
    <col min="3200" max="3200" width="44.28515625" bestFit="1" customWidth="1"/>
    <col min="3201" max="3201" width="41.28515625" bestFit="1" customWidth="1"/>
    <col min="3202" max="3202" width="18.28515625" bestFit="1" customWidth="1"/>
    <col min="3203" max="3203" width="34.42578125" bestFit="1" customWidth="1"/>
    <col min="3204" max="3204" width="39.140625" bestFit="1" customWidth="1"/>
    <col min="3205" max="3205" width="9.85546875" bestFit="1" customWidth="1"/>
    <col min="3206" max="3206" width="35" bestFit="1" customWidth="1"/>
    <col min="3207" max="3207" width="54.85546875" bestFit="1" customWidth="1"/>
    <col min="3208" max="3208" width="30.140625" bestFit="1" customWidth="1"/>
    <col min="3209" max="3209" width="32.85546875" bestFit="1" customWidth="1"/>
    <col min="3210" max="3210" width="55.140625" bestFit="1" customWidth="1"/>
    <col min="3211" max="3211" width="39.42578125" bestFit="1" customWidth="1"/>
    <col min="3212" max="3212" width="49" bestFit="1" customWidth="1"/>
    <col min="3213" max="3213" width="37.42578125" bestFit="1" customWidth="1"/>
    <col min="3214" max="3214" width="8.85546875" bestFit="1" customWidth="1"/>
    <col min="3215" max="3215" width="26.28515625" bestFit="1" customWidth="1"/>
    <col min="3216" max="3216" width="24.28515625" bestFit="1" customWidth="1"/>
    <col min="3217" max="3217" width="49.42578125" bestFit="1" customWidth="1"/>
    <col min="3218" max="3218" width="24.85546875" bestFit="1" customWidth="1"/>
    <col min="3219" max="3219" width="57.28515625" bestFit="1" customWidth="1"/>
    <col min="3220" max="3220" width="48" bestFit="1" customWidth="1"/>
    <col min="3221" max="3221" width="60.28515625" bestFit="1" customWidth="1"/>
    <col min="3222" max="3222" width="20.7109375" bestFit="1" customWidth="1"/>
    <col min="3223" max="3223" width="21.5703125" bestFit="1" customWidth="1"/>
    <col min="3224" max="3224" width="36" bestFit="1" customWidth="1"/>
    <col min="3225" max="3225" width="57.5703125" bestFit="1" customWidth="1"/>
    <col min="3226" max="3226" width="27.7109375" bestFit="1" customWidth="1"/>
    <col min="3227" max="3227" width="49.42578125" bestFit="1" customWidth="1"/>
    <col min="3228" max="3228" width="14.85546875" bestFit="1" customWidth="1"/>
    <col min="3229" max="3229" width="18.5703125" bestFit="1" customWidth="1"/>
    <col min="3230" max="3230" width="49.85546875" bestFit="1" customWidth="1"/>
    <col min="3231" max="3231" width="14.5703125" bestFit="1" customWidth="1"/>
    <col min="3232" max="3232" width="15" bestFit="1" customWidth="1"/>
    <col min="3233" max="3234" width="38.28515625" bestFit="1" customWidth="1"/>
    <col min="3235" max="3235" width="42.42578125" bestFit="1" customWidth="1"/>
    <col min="3236" max="3236" width="41" bestFit="1" customWidth="1"/>
    <col min="3237" max="3237" width="21.85546875" bestFit="1" customWidth="1"/>
    <col min="3238" max="3238" width="21.140625" bestFit="1" customWidth="1"/>
    <col min="3239" max="3239" width="29.42578125" bestFit="1" customWidth="1"/>
    <col min="3240" max="3240" width="21.7109375" bestFit="1" customWidth="1"/>
    <col min="3241" max="3241" width="41.42578125" bestFit="1" customWidth="1"/>
    <col min="3242" max="3242" width="30.7109375" bestFit="1" customWidth="1"/>
    <col min="3243" max="3243" width="53" bestFit="1" customWidth="1"/>
    <col min="3244" max="3244" width="37" bestFit="1" customWidth="1"/>
    <col min="3245" max="3245" width="42.140625" bestFit="1" customWidth="1"/>
    <col min="3246" max="3246" width="43.140625" bestFit="1" customWidth="1"/>
    <col min="3247" max="3247" width="38.140625" bestFit="1" customWidth="1"/>
    <col min="3248" max="3248" width="53.85546875" bestFit="1" customWidth="1"/>
    <col min="3249" max="3249" width="20.42578125" bestFit="1" customWidth="1"/>
    <col min="3250" max="3250" width="27.28515625" bestFit="1" customWidth="1"/>
    <col min="3251" max="3251" width="38.7109375" bestFit="1" customWidth="1"/>
    <col min="3252" max="3252" width="27.42578125" bestFit="1" customWidth="1"/>
    <col min="3253" max="3253" width="38" bestFit="1" customWidth="1"/>
    <col min="3254" max="3254" width="18.42578125" bestFit="1" customWidth="1"/>
    <col min="3255" max="3255" width="16.42578125" bestFit="1" customWidth="1"/>
    <col min="3256" max="3256" width="44.7109375" bestFit="1" customWidth="1"/>
    <col min="3257" max="3257" width="39" bestFit="1" customWidth="1"/>
    <col min="3258" max="3258" width="51.5703125" bestFit="1" customWidth="1"/>
    <col min="3259" max="3259" width="16.7109375" bestFit="1" customWidth="1"/>
    <col min="3260" max="3260" width="16.5703125" bestFit="1" customWidth="1"/>
    <col min="3261" max="3261" width="17.5703125" bestFit="1" customWidth="1"/>
    <col min="3262" max="3262" width="44.42578125" bestFit="1" customWidth="1"/>
    <col min="3263" max="3263" width="54.5703125" bestFit="1" customWidth="1"/>
    <col min="3264" max="3264" width="55.42578125" bestFit="1" customWidth="1"/>
    <col min="3265" max="3265" width="8.85546875" bestFit="1" customWidth="1"/>
    <col min="3266" max="3266" width="39" bestFit="1" customWidth="1"/>
    <col min="3267" max="3267" width="45.28515625" bestFit="1" customWidth="1"/>
    <col min="3268" max="3268" width="26.42578125" bestFit="1" customWidth="1"/>
    <col min="3269" max="3269" width="34.140625" bestFit="1" customWidth="1"/>
    <col min="3270" max="3270" width="27.42578125" bestFit="1" customWidth="1"/>
    <col min="3271" max="3271" width="27.28515625" bestFit="1" customWidth="1"/>
    <col min="3272" max="3272" width="33" bestFit="1" customWidth="1"/>
    <col min="3273" max="3273" width="34.85546875" bestFit="1" customWidth="1"/>
    <col min="3274" max="3274" width="30.28515625" bestFit="1" customWidth="1"/>
    <col min="3275" max="3275" width="19.140625" bestFit="1" customWidth="1"/>
    <col min="3276" max="3276" width="39.7109375" bestFit="1" customWidth="1"/>
    <col min="3277" max="3277" width="46.5703125" bestFit="1" customWidth="1"/>
    <col min="3278" max="3278" width="37.7109375" bestFit="1" customWidth="1"/>
    <col min="3279" max="3279" width="33" bestFit="1" customWidth="1"/>
    <col min="3280" max="3280" width="32.5703125" bestFit="1" customWidth="1"/>
    <col min="3281" max="3281" width="60.7109375" bestFit="1" customWidth="1"/>
    <col min="3282" max="3282" width="26.85546875" bestFit="1" customWidth="1"/>
    <col min="3283" max="3283" width="39.5703125" bestFit="1" customWidth="1"/>
    <col min="3284" max="3284" width="52.85546875" bestFit="1" customWidth="1"/>
    <col min="3285" max="3285" width="36.28515625" bestFit="1" customWidth="1"/>
    <col min="3286" max="3286" width="22.140625" bestFit="1" customWidth="1"/>
    <col min="3287" max="3287" width="46.42578125" bestFit="1" customWidth="1"/>
    <col min="3288" max="3288" width="26.42578125" bestFit="1" customWidth="1"/>
    <col min="3289" max="3289" width="31.28515625" bestFit="1" customWidth="1"/>
    <col min="3290" max="3290" width="44.5703125" bestFit="1" customWidth="1"/>
    <col min="3291" max="3291" width="32.28515625" bestFit="1" customWidth="1"/>
    <col min="3292" max="3292" width="51.85546875" bestFit="1" customWidth="1"/>
    <col min="3293" max="3293" width="55.140625" bestFit="1" customWidth="1"/>
    <col min="3294" max="3294" width="23" bestFit="1" customWidth="1"/>
    <col min="3295" max="3295" width="47.7109375" bestFit="1" customWidth="1"/>
    <col min="3296" max="3296" width="8" bestFit="1" customWidth="1"/>
    <col min="3297" max="3297" width="58.140625" bestFit="1" customWidth="1"/>
    <col min="3298" max="3298" width="10.140625" bestFit="1" customWidth="1"/>
    <col min="3299" max="3299" width="56.85546875" bestFit="1" customWidth="1"/>
    <col min="3300" max="3300" width="22.5703125" bestFit="1" customWidth="1"/>
    <col min="3301" max="3301" width="8.28515625" bestFit="1" customWidth="1"/>
    <col min="3302" max="3302" width="42.140625" bestFit="1" customWidth="1"/>
    <col min="3303" max="3303" width="20" bestFit="1" customWidth="1"/>
    <col min="3304" max="3304" width="10.7109375" bestFit="1" customWidth="1"/>
    <col min="3305" max="3305" width="29.140625" bestFit="1" customWidth="1"/>
    <col min="3306" max="3306" width="12.140625" bestFit="1" customWidth="1"/>
    <col min="3307" max="3307" width="46.5703125" bestFit="1" customWidth="1"/>
    <col min="3308" max="3308" width="53.42578125" bestFit="1" customWidth="1"/>
    <col min="3309" max="3309" width="39.85546875" bestFit="1" customWidth="1"/>
    <col min="3310" max="3310" width="30.28515625" bestFit="1" customWidth="1"/>
    <col min="3311" max="3311" width="17" bestFit="1" customWidth="1"/>
    <col min="3312" max="3312" width="23.7109375" bestFit="1" customWidth="1"/>
    <col min="3313" max="3313" width="41.7109375" bestFit="1" customWidth="1"/>
    <col min="3314" max="3314" width="32" bestFit="1" customWidth="1"/>
    <col min="3315" max="3315" width="26.5703125" bestFit="1" customWidth="1"/>
    <col min="3316" max="3316" width="24.7109375" bestFit="1" customWidth="1"/>
    <col min="3317" max="3317" width="51.28515625" bestFit="1" customWidth="1"/>
    <col min="3318" max="3318" width="41.42578125" bestFit="1" customWidth="1"/>
    <col min="3319" max="3319" width="57.42578125" bestFit="1" customWidth="1"/>
    <col min="3320" max="3320" width="20.28515625" bestFit="1" customWidth="1"/>
    <col min="3321" max="3321" width="29.140625" bestFit="1" customWidth="1"/>
    <col min="3322" max="3322" width="26.7109375" bestFit="1" customWidth="1"/>
    <col min="3323" max="3323" width="34.140625" bestFit="1" customWidth="1"/>
    <col min="3324" max="3324" width="37.5703125" bestFit="1" customWidth="1"/>
    <col min="3325" max="3325" width="26.28515625" bestFit="1" customWidth="1"/>
    <col min="3326" max="3326" width="44" bestFit="1" customWidth="1"/>
    <col min="3327" max="3327" width="19" bestFit="1" customWidth="1"/>
    <col min="3328" max="3328" width="26.7109375" bestFit="1" customWidth="1"/>
    <col min="3329" max="3329" width="55" bestFit="1" customWidth="1"/>
    <col min="3330" max="3330" width="52.42578125" bestFit="1" customWidth="1"/>
    <col min="3331" max="3331" width="23.85546875" bestFit="1" customWidth="1"/>
    <col min="3332" max="3332" width="17.85546875" bestFit="1" customWidth="1"/>
    <col min="3333" max="3333" width="54.85546875" bestFit="1" customWidth="1"/>
    <col min="3334" max="3334" width="17.42578125" bestFit="1" customWidth="1"/>
    <col min="3335" max="3335" width="12.42578125" bestFit="1" customWidth="1"/>
    <col min="3336" max="3336" width="18" bestFit="1" customWidth="1"/>
    <col min="3337" max="3337" width="55" bestFit="1" customWidth="1"/>
    <col min="3338" max="3338" width="39.7109375" bestFit="1" customWidth="1"/>
    <col min="3339" max="3339" width="53.42578125" bestFit="1" customWidth="1"/>
    <col min="3340" max="3340" width="53.140625" bestFit="1" customWidth="1"/>
    <col min="3341" max="3341" width="13.5703125" bestFit="1" customWidth="1"/>
    <col min="3342" max="3342" width="29.7109375" bestFit="1" customWidth="1"/>
    <col min="3343" max="3343" width="40.28515625" bestFit="1" customWidth="1"/>
    <col min="3344" max="3344" width="21.85546875" bestFit="1" customWidth="1"/>
    <col min="3345" max="3345" width="47.28515625" bestFit="1" customWidth="1"/>
    <col min="3346" max="3346" width="20.7109375" bestFit="1" customWidth="1"/>
    <col min="3347" max="3347" width="40.42578125" bestFit="1" customWidth="1"/>
    <col min="3348" max="3348" width="42.140625" bestFit="1" customWidth="1"/>
    <col min="3349" max="3349" width="43.28515625" bestFit="1" customWidth="1"/>
    <col min="3350" max="3350" width="23.85546875" bestFit="1" customWidth="1"/>
    <col min="3351" max="3351" width="46.7109375" bestFit="1" customWidth="1"/>
    <col min="3352" max="3352" width="41.85546875" bestFit="1" customWidth="1"/>
    <col min="3353" max="3353" width="53" bestFit="1" customWidth="1"/>
    <col min="3354" max="3354" width="30.7109375" bestFit="1" customWidth="1"/>
    <col min="3355" max="3355" width="30.42578125" bestFit="1" customWidth="1"/>
    <col min="3356" max="3356" width="58.140625" bestFit="1" customWidth="1"/>
    <col min="3357" max="3357" width="11.42578125" bestFit="1" customWidth="1"/>
    <col min="3358" max="3358" width="20.85546875" bestFit="1" customWidth="1"/>
    <col min="3359" max="3359" width="43.85546875" bestFit="1" customWidth="1"/>
    <col min="3360" max="3360" width="38.28515625" bestFit="1" customWidth="1"/>
    <col min="3361" max="3361" width="21.7109375" bestFit="1" customWidth="1"/>
    <col min="3362" max="3362" width="26.85546875" bestFit="1" customWidth="1"/>
    <col min="3363" max="3363" width="11.5703125" bestFit="1" customWidth="1"/>
    <col min="3364" max="3364" width="10.85546875" bestFit="1" customWidth="1"/>
    <col min="3365" max="3365" width="19.140625" bestFit="1" customWidth="1"/>
    <col min="3366" max="3366" width="53" bestFit="1" customWidth="1"/>
    <col min="3367" max="3367" width="46.85546875" bestFit="1" customWidth="1"/>
    <col min="3368" max="3368" width="28.28515625" bestFit="1" customWidth="1"/>
    <col min="3369" max="3369" width="18.140625" bestFit="1" customWidth="1"/>
    <col min="3370" max="3370" width="28.7109375" bestFit="1" customWidth="1"/>
    <col min="3371" max="3371" width="33.5703125" bestFit="1" customWidth="1"/>
    <col min="3372" max="3372" width="35.42578125" bestFit="1" customWidth="1"/>
    <col min="3373" max="3373" width="43.42578125" bestFit="1" customWidth="1"/>
    <col min="3374" max="3374" width="34.85546875" bestFit="1" customWidth="1"/>
    <col min="3375" max="3375" width="53.5703125" bestFit="1" customWidth="1"/>
    <col min="3376" max="3376" width="39" bestFit="1" customWidth="1"/>
    <col min="3377" max="3377" width="38.7109375" bestFit="1" customWidth="1"/>
    <col min="3378" max="3378" width="49.140625" bestFit="1" customWidth="1"/>
    <col min="3379" max="3379" width="47.7109375" bestFit="1" customWidth="1"/>
    <col min="3380" max="3380" width="17.85546875" bestFit="1" customWidth="1"/>
    <col min="3381" max="3381" width="50.7109375" bestFit="1" customWidth="1"/>
    <col min="3382" max="3382" width="28.28515625" bestFit="1" customWidth="1"/>
    <col min="3383" max="3383" width="39.140625" bestFit="1" customWidth="1"/>
    <col min="3384" max="3384" width="23" bestFit="1" customWidth="1"/>
    <col min="3385" max="3385" width="14.28515625" bestFit="1" customWidth="1"/>
    <col min="3386" max="3386" width="17.85546875" bestFit="1" customWidth="1"/>
    <col min="3387" max="3387" width="13.85546875" bestFit="1" customWidth="1"/>
    <col min="3388" max="3388" width="22.42578125" bestFit="1" customWidth="1"/>
    <col min="3389" max="3389" width="21.140625" bestFit="1" customWidth="1"/>
    <col min="3390" max="3390" width="38.42578125" bestFit="1" customWidth="1"/>
    <col min="3391" max="3391" width="29.85546875" bestFit="1" customWidth="1"/>
    <col min="3392" max="3392" width="28.5703125" bestFit="1" customWidth="1"/>
    <col min="3393" max="3393" width="47.7109375" bestFit="1" customWidth="1"/>
    <col min="3394" max="3394" width="23.42578125" bestFit="1" customWidth="1"/>
    <col min="3395" max="3395" width="11.7109375" bestFit="1" customWidth="1"/>
    <col min="3396" max="3396" width="44" bestFit="1" customWidth="1"/>
    <col min="3397" max="3397" width="25.28515625" bestFit="1" customWidth="1"/>
    <col min="3398" max="3398" width="27" bestFit="1" customWidth="1"/>
    <col min="3399" max="3399" width="16.42578125" bestFit="1" customWidth="1"/>
    <col min="3400" max="3400" width="19.42578125" bestFit="1" customWidth="1"/>
    <col min="3401" max="3401" width="33" bestFit="1" customWidth="1"/>
    <col min="3402" max="3402" width="15.5703125" bestFit="1" customWidth="1"/>
    <col min="3403" max="3403" width="29.42578125" bestFit="1" customWidth="1"/>
    <col min="3404" max="3404" width="28.7109375" bestFit="1" customWidth="1"/>
    <col min="3405" max="3405" width="55.42578125" bestFit="1" customWidth="1"/>
    <col min="3406" max="3406" width="15" bestFit="1" customWidth="1"/>
    <col min="3407" max="3407" width="24.5703125" bestFit="1" customWidth="1"/>
    <col min="3408" max="3408" width="19.140625" bestFit="1" customWidth="1"/>
    <col min="3409" max="3409" width="55.85546875" bestFit="1" customWidth="1"/>
    <col min="3410" max="3410" width="26" bestFit="1" customWidth="1"/>
    <col min="3411" max="3411" width="13.42578125" bestFit="1" customWidth="1"/>
    <col min="3412" max="3412" width="24.5703125" bestFit="1" customWidth="1"/>
    <col min="3413" max="3413" width="36.85546875" bestFit="1" customWidth="1"/>
    <col min="3414" max="3414" width="46.5703125" bestFit="1" customWidth="1"/>
    <col min="3415" max="3415" width="51.85546875" bestFit="1" customWidth="1"/>
    <col min="3416" max="3416" width="30.28515625" bestFit="1" customWidth="1"/>
    <col min="3417" max="3417" width="29.7109375" bestFit="1" customWidth="1"/>
    <col min="3418" max="3418" width="10.85546875" bestFit="1" customWidth="1"/>
    <col min="3419" max="3419" width="38.85546875" bestFit="1" customWidth="1"/>
    <col min="3420" max="3420" width="23.85546875" bestFit="1" customWidth="1"/>
    <col min="3421" max="3421" width="19.28515625" bestFit="1" customWidth="1"/>
    <col min="3422" max="3422" width="29.7109375" bestFit="1" customWidth="1"/>
    <col min="3423" max="3423" width="57.42578125" bestFit="1" customWidth="1"/>
    <col min="3424" max="3424" width="7.7109375" bestFit="1" customWidth="1"/>
    <col min="3425" max="3425" width="23.5703125" bestFit="1" customWidth="1"/>
    <col min="3426" max="3426" width="17.42578125" bestFit="1" customWidth="1"/>
    <col min="3427" max="3427" width="53.140625" bestFit="1" customWidth="1"/>
    <col min="3428" max="3428" width="22.140625" bestFit="1" customWidth="1"/>
    <col min="3429" max="3429" width="34" bestFit="1" customWidth="1"/>
    <col min="3430" max="3430" width="14.5703125" bestFit="1" customWidth="1"/>
    <col min="3431" max="3431" width="49.85546875" bestFit="1" customWidth="1"/>
    <col min="3432" max="3432" width="12.7109375" bestFit="1" customWidth="1"/>
    <col min="3433" max="3433" width="52" bestFit="1" customWidth="1"/>
    <col min="3434" max="3434" width="48" bestFit="1" customWidth="1"/>
    <col min="3435" max="3435" width="37" bestFit="1" customWidth="1"/>
    <col min="3436" max="3436" width="50.140625" bestFit="1" customWidth="1"/>
    <col min="3437" max="3437" width="31" bestFit="1" customWidth="1"/>
    <col min="3438" max="3438" width="22.85546875" bestFit="1" customWidth="1"/>
    <col min="3439" max="3439" width="45.5703125" bestFit="1" customWidth="1"/>
    <col min="3440" max="3440" width="44.140625" bestFit="1" customWidth="1"/>
    <col min="3441" max="3441" width="26.5703125" bestFit="1" customWidth="1"/>
    <col min="3442" max="3442" width="17.85546875" bestFit="1" customWidth="1"/>
    <col min="3443" max="3443" width="30.140625" bestFit="1" customWidth="1"/>
    <col min="3444" max="3444" width="55.140625" bestFit="1" customWidth="1"/>
    <col min="3445" max="3445" width="26.140625" bestFit="1" customWidth="1"/>
    <col min="3446" max="3446" width="27.140625" bestFit="1" customWidth="1"/>
    <col min="3447" max="3447" width="16.140625" bestFit="1" customWidth="1"/>
    <col min="3448" max="3448" width="41.28515625" bestFit="1" customWidth="1"/>
    <col min="3449" max="3449" width="22.7109375" bestFit="1" customWidth="1"/>
    <col min="3450" max="3450" width="11.7109375" bestFit="1" customWidth="1"/>
    <col min="3451" max="3451" width="20.7109375" bestFit="1" customWidth="1"/>
    <col min="3452" max="3452" width="38.28515625" bestFit="1" customWidth="1"/>
    <col min="3453" max="3453" width="55.5703125" bestFit="1" customWidth="1"/>
    <col min="3454" max="3454" width="16" bestFit="1" customWidth="1"/>
    <col min="3455" max="3455" width="32.7109375" bestFit="1" customWidth="1"/>
    <col min="3456" max="3456" width="26" bestFit="1" customWidth="1"/>
    <col min="3457" max="3457" width="26.42578125" bestFit="1" customWidth="1"/>
    <col min="3458" max="3458" width="18.85546875" bestFit="1" customWidth="1"/>
    <col min="3459" max="3459" width="27.7109375" bestFit="1" customWidth="1"/>
    <col min="3460" max="3460" width="27" bestFit="1" customWidth="1"/>
    <col min="3461" max="3461" width="22.28515625" bestFit="1" customWidth="1"/>
    <col min="3462" max="3462" width="35.140625" bestFit="1" customWidth="1"/>
    <col min="3463" max="3463" width="55.5703125" bestFit="1" customWidth="1"/>
    <col min="3464" max="3464" width="41.85546875" bestFit="1" customWidth="1"/>
    <col min="3465" max="3465" width="13.140625" bestFit="1" customWidth="1"/>
    <col min="3466" max="3466" width="47.5703125" bestFit="1" customWidth="1"/>
    <col min="3467" max="3467" width="32" bestFit="1" customWidth="1"/>
    <col min="3468" max="3468" width="27.85546875" bestFit="1" customWidth="1"/>
    <col min="3469" max="3469" width="53.28515625" bestFit="1" customWidth="1"/>
    <col min="3470" max="3470" width="41.140625" bestFit="1" customWidth="1"/>
    <col min="3471" max="3471" width="18.42578125" bestFit="1" customWidth="1"/>
    <col min="3472" max="3472" width="30.140625" bestFit="1" customWidth="1"/>
    <col min="3473" max="3473" width="23.7109375" bestFit="1" customWidth="1"/>
    <col min="3474" max="3474" width="36" bestFit="1" customWidth="1"/>
    <col min="3475" max="3475" width="28.85546875" bestFit="1" customWidth="1"/>
    <col min="3476" max="3476" width="49.7109375" bestFit="1" customWidth="1"/>
    <col min="3477" max="3477" width="28.42578125" bestFit="1" customWidth="1"/>
    <col min="3478" max="3478" width="33.85546875" bestFit="1" customWidth="1"/>
    <col min="3479" max="3479" width="12" bestFit="1" customWidth="1"/>
    <col min="3480" max="3480" width="19.28515625" bestFit="1" customWidth="1"/>
    <col min="3481" max="3481" width="19.140625" bestFit="1" customWidth="1"/>
    <col min="3482" max="3482" width="34.7109375" bestFit="1" customWidth="1"/>
    <col min="3483" max="3483" width="15.85546875" bestFit="1" customWidth="1"/>
    <col min="3484" max="3484" width="14.42578125" bestFit="1" customWidth="1"/>
    <col min="3485" max="3485" width="25.85546875" bestFit="1" customWidth="1"/>
    <col min="3486" max="3486" width="17" bestFit="1" customWidth="1"/>
    <col min="3487" max="3487" width="56.140625" bestFit="1" customWidth="1"/>
    <col min="3488" max="3488" width="59.85546875" bestFit="1" customWidth="1"/>
    <col min="3489" max="3489" width="57.5703125" bestFit="1" customWidth="1"/>
    <col min="3490" max="3490" width="30.7109375" bestFit="1" customWidth="1"/>
    <col min="3491" max="3491" width="18.85546875" bestFit="1" customWidth="1"/>
    <col min="3492" max="3492" width="53.140625" bestFit="1" customWidth="1"/>
    <col min="3493" max="3493" width="47.5703125" bestFit="1" customWidth="1"/>
    <col min="3494" max="3494" width="49.5703125" bestFit="1" customWidth="1"/>
    <col min="3495" max="3495" width="27.5703125" bestFit="1" customWidth="1"/>
    <col min="3496" max="3496" width="32.7109375" bestFit="1" customWidth="1"/>
    <col min="3497" max="3497" width="23.7109375" bestFit="1" customWidth="1"/>
    <col min="3498" max="3498" width="34.85546875" bestFit="1" customWidth="1"/>
    <col min="3499" max="3499" width="38" bestFit="1" customWidth="1"/>
    <col min="3500" max="3500" width="19.28515625" bestFit="1" customWidth="1"/>
    <col min="3501" max="3501" width="31" bestFit="1" customWidth="1"/>
    <col min="3502" max="3502" width="22.5703125" bestFit="1" customWidth="1"/>
    <col min="3503" max="3503" width="44.7109375" bestFit="1" customWidth="1"/>
    <col min="3504" max="3504" width="23" bestFit="1" customWidth="1"/>
    <col min="3505" max="3505" width="22.7109375" bestFit="1" customWidth="1"/>
    <col min="3506" max="3506" width="56.7109375" bestFit="1" customWidth="1"/>
    <col min="3507" max="3507" width="39.140625" bestFit="1" customWidth="1"/>
    <col min="3508" max="3508" width="28.28515625" bestFit="1" customWidth="1"/>
    <col min="3509" max="3509" width="28.85546875" bestFit="1" customWidth="1"/>
    <col min="3510" max="3510" width="21.7109375" bestFit="1" customWidth="1"/>
    <col min="3511" max="3511" width="39.5703125" bestFit="1" customWidth="1"/>
    <col min="3512" max="3512" width="45.28515625" bestFit="1" customWidth="1"/>
    <col min="3513" max="3513" width="41.140625" bestFit="1" customWidth="1"/>
    <col min="3514" max="3514" width="18.28515625" bestFit="1" customWidth="1"/>
    <col min="3515" max="3515" width="15.85546875" bestFit="1" customWidth="1"/>
    <col min="3516" max="3516" width="11.7109375" bestFit="1" customWidth="1"/>
    <col min="3517" max="3517" width="36.140625" bestFit="1" customWidth="1"/>
    <col min="3518" max="3518" width="22.85546875" bestFit="1" customWidth="1"/>
    <col min="3519" max="3519" width="36" bestFit="1" customWidth="1"/>
    <col min="3520" max="3520" width="39.5703125" bestFit="1" customWidth="1"/>
    <col min="3521" max="3521" width="17.85546875" bestFit="1" customWidth="1"/>
    <col min="3522" max="3522" width="59" bestFit="1" customWidth="1"/>
    <col min="3523" max="3523" width="43.7109375" bestFit="1" customWidth="1"/>
    <col min="3524" max="3524" width="38.85546875" bestFit="1" customWidth="1"/>
    <col min="3525" max="3525" width="45" bestFit="1" customWidth="1"/>
    <col min="3526" max="3526" width="60.85546875" bestFit="1" customWidth="1"/>
    <col min="3527" max="3527" width="26.5703125" bestFit="1" customWidth="1"/>
    <col min="3528" max="3528" width="62" bestFit="1" customWidth="1"/>
    <col min="3529" max="3529" width="25.7109375" bestFit="1" customWidth="1"/>
    <col min="3530" max="3530" width="15.85546875" bestFit="1" customWidth="1"/>
    <col min="3531" max="3531" width="32.42578125" bestFit="1" customWidth="1"/>
    <col min="3532" max="3532" width="52.5703125" bestFit="1" customWidth="1"/>
    <col min="3533" max="3533" width="54.140625" bestFit="1" customWidth="1"/>
    <col min="3534" max="3534" width="34.85546875" bestFit="1" customWidth="1"/>
    <col min="3535" max="3535" width="38.28515625" bestFit="1" customWidth="1"/>
    <col min="3536" max="3536" width="29.85546875" bestFit="1" customWidth="1"/>
    <col min="3537" max="3537" width="31.85546875" bestFit="1" customWidth="1"/>
    <col min="3538" max="3538" width="48.28515625" bestFit="1" customWidth="1"/>
    <col min="3539" max="3539" width="38.28515625" bestFit="1" customWidth="1"/>
    <col min="3540" max="3540" width="29.140625" bestFit="1" customWidth="1"/>
    <col min="3541" max="3541" width="23.5703125" bestFit="1" customWidth="1"/>
    <col min="3542" max="3542" width="46.42578125" bestFit="1" customWidth="1"/>
    <col min="3543" max="3543" width="44" bestFit="1" customWidth="1"/>
    <col min="3544" max="3544" width="41.140625" bestFit="1" customWidth="1"/>
    <col min="3545" max="3545" width="38.42578125" bestFit="1" customWidth="1"/>
    <col min="3546" max="3546" width="19.7109375" bestFit="1" customWidth="1"/>
    <col min="3547" max="3547" width="8.5703125" bestFit="1" customWidth="1"/>
    <col min="3548" max="3548" width="50.140625" bestFit="1" customWidth="1"/>
    <col min="3549" max="3549" width="31.28515625" bestFit="1" customWidth="1"/>
    <col min="3550" max="3550" width="20.7109375" bestFit="1" customWidth="1"/>
    <col min="3551" max="3551" width="44.85546875" bestFit="1" customWidth="1"/>
    <col min="3552" max="3552" width="40.7109375" bestFit="1" customWidth="1"/>
    <col min="3553" max="3553" width="57.85546875" bestFit="1" customWidth="1"/>
    <col min="3554" max="3554" width="38.28515625" bestFit="1" customWidth="1"/>
    <col min="3555" max="3555" width="15.5703125" bestFit="1" customWidth="1"/>
    <col min="3556" max="3556" width="53.140625" bestFit="1" customWidth="1"/>
    <col min="3557" max="3557" width="49.28515625" bestFit="1" customWidth="1"/>
    <col min="3558" max="3558" width="54.140625" bestFit="1" customWidth="1"/>
    <col min="3559" max="3559" width="14.28515625" bestFit="1" customWidth="1"/>
    <col min="3560" max="3560" width="23.85546875" bestFit="1" customWidth="1"/>
    <col min="3561" max="3561" width="55.28515625" bestFit="1" customWidth="1"/>
    <col min="3562" max="3562" width="50.5703125" bestFit="1" customWidth="1"/>
    <col min="3563" max="3563" width="18.140625" bestFit="1" customWidth="1"/>
    <col min="3564" max="3564" width="55" bestFit="1" customWidth="1"/>
    <col min="3565" max="3565" width="36.28515625" bestFit="1" customWidth="1"/>
    <col min="3566" max="3566" width="53.42578125" bestFit="1" customWidth="1"/>
    <col min="3567" max="3568" width="41.28515625" bestFit="1" customWidth="1"/>
    <col min="3569" max="3569" width="15.85546875" bestFit="1" customWidth="1"/>
    <col min="3570" max="3570" width="12" bestFit="1" customWidth="1"/>
    <col min="3571" max="3571" width="24" bestFit="1" customWidth="1"/>
    <col min="3572" max="3572" width="43.7109375" bestFit="1" customWidth="1"/>
    <col min="3573" max="3573" width="29.140625" bestFit="1" customWidth="1"/>
    <col min="3574" max="3574" width="26.85546875" bestFit="1" customWidth="1"/>
    <col min="3575" max="3575" width="47" bestFit="1" customWidth="1"/>
    <col min="3576" max="3576" width="25" bestFit="1" customWidth="1"/>
    <col min="3577" max="3577" width="22.7109375" bestFit="1" customWidth="1"/>
    <col min="3578" max="3578" width="47.140625" bestFit="1" customWidth="1"/>
    <col min="3579" max="3579" width="37.28515625" bestFit="1" customWidth="1"/>
    <col min="3580" max="3580" width="33.42578125" bestFit="1" customWidth="1"/>
    <col min="3581" max="3581" width="27.7109375" bestFit="1" customWidth="1"/>
    <col min="3582" max="3582" width="14" bestFit="1" customWidth="1"/>
    <col min="3583" max="3583" width="29.7109375" bestFit="1" customWidth="1"/>
    <col min="3584" max="3584" width="23.85546875" bestFit="1" customWidth="1"/>
    <col min="3585" max="3585" width="24.7109375" bestFit="1" customWidth="1"/>
    <col min="3586" max="3586" width="40" bestFit="1" customWidth="1"/>
    <col min="3587" max="3587" width="39.85546875" bestFit="1" customWidth="1"/>
    <col min="3588" max="3588" width="50.7109375" bestFit="1" customWidth="1"/>
    <col min="3589" max="3589" width="25.7109375" bestFit="1" customWidth="1"/>
    <col min="3590" max="3590" width="21.7109375" bestFit="1" customWidth="1"/>
    <col min="3591" max="3591" width="44.7109375" bestFit="1" customWidth="1"/>
    <col min="3592" max="3592" width="52.28515625" bestFit="1" customWidth="1"/>
    <col min="3593" max="3593" width="11.85546875" bestFit="1" customWidth="1"/>
    <col min="3594" max="3594" width="53.140625" bestFit="1" customWidth="1"/>
    <col min="3595" max="3595" width="22.42578125" bestFit="1" customWidth="1"/>
    <col min="3596" max="3596" width="32.28515625" bestFit="1" customWidth="1"/>
    <col min="3597" max="3597" width="19.85546875" bestFit="1" customWidth="1"/>
    <col min="3598" max="3598" width="54.140625" bestFit="1" customWidth="1"/>
    <col min="3599" max="3599" width="45" bestFit="1" customWidth="1"/>
    <col min="3600" max="3600" width="29.85546875" bestFit="1" customWidth="1"/>
    <col min="3601" max="3601" width="47.42578125" bestFit="1" customWidth="1"/>
    <col min="3602" max="3602" width="24" bestFit="1" customWidth="1"/>
    <col min="3603" max="3603" width="46.42578125" bestFit="1" customWidth="1"/>
    <col min="3604" max="3604" width="56.85546875" bestFit="1" customWidth="1"/>
    <col min="3605" max="3605" width="41.85546875" bestFit="1" customWidth="1"/>
    <col min="3606" max="3606" width="23" bestFit="1" customWidth="1"/>
    <col min="3607" max="3607" width="43.28515625" bestFit="1" customWidth="1"/>
    <col min="3608" max="3608" width="20.140625" bestFit="1" customWidth="1"/>
    <col min="3609" max="3609" width="22.85546875" bestFit="1" customWidth="1"/>
    <col min="3610" max="3610" width="57.28515625" bestFit="1" customWidth="1"/>
    <col min="3611" max="3611" width="52.5703125" bestFit="1" customWidth="1"/>
    <col min="3612" max="3612" width="54" bestFit="1" customWidth="1"/>
    <col min="3613" max="3613" width="27.5703125" bestFit="1" customWidth="1"/>
    <col min="3614" max="3614" width="43.5703125" bestFit="1" customWidth="1"/>
    <col min="3615" max="3615" width="32.85546875" bestFit="1" customWidth="1"/>
    <col min="3616" max="3616" width="56.7109375" bestFit="1" customWidth="1"/>
    <col min="3617" max="3617" width="31.5703125" bestFit="1" customWidth="1"/>
    <col min="3618" max="3618" width="17.7109375" bestFit="1" customWidth="1"/>
    <col min="3619" max="3619" width="43.140625" bestFit="1" customWidth="1"/>
    <col min="3620" max="3620" width="20.28515625" bestFit="1" customWidth="1"/>
    <col min="3621" max="3621" width="27.140625" bestFit="1" customWidth="1"/>
    <col min="3622" max="3622" width="18.85546875" bestFit="1" customWidth="1"/>
    <col min="3623" max="3623" width="37.5703125" bestFit="1" customWidth="1"/>
    <col min="3624" max="3624" width="52.28515625" bestFit="1" customWidth="1"/>
    <col min="3625" max="3625" width="55.5703125" bestFit="1" customWidth="1"/>
    <col min="3626" max="3626" width="29" bestFit="1" customWidth="1"/>
    <col min="3627" max="3627" width="45.140625" bestFit="1" customWidth="1"/>
    <col min="3628" max="3628" width="54.85546875" bestFit="1" customWidth="1"/>
    <col min="3629" max="3629" width="37.28515625" bestFit="1" customWidth="1"/>
    <col min="3630" max="3630" width="23.42578125" bestFit="1" customWidth="1"/>
    <col min="3631" max="3631" width="44" bestFit="1" customWidth="1"/>
    <col min="3632" max="3632" width="24.28515625" bestFit="1" customWidth="1"/>
    <col min="3633" max="3633" width="52.42578125" bestFit="1" customWidth="1"/>
    <col min="3634" max="3634" width="44.85546875" bestFit="1" customWidth="1"/>
    <col min="3635" max="3635" width="17.28515625" bestFit="1" customWidth="1"/>
    <col min="3636" max="3636" width="40" bestFit="1" customWidth="1"/>
    <col min="3637" max="3637" width="31.7109375" bestFit="1" customWidth="1"/>
    <col min="3638" max="3638" width="28.42578125" bestFit="1" customWidth="1"/>
    <col min="3639" max="3639" width="47.5703125" bestFit="1" customWidth="1"/>
    <col min="3640" max="3640" width="54" bestFit="1" customWidth="1"/>
    <col min="3641" max="3641" width="53.85546875" bestFit="1" customWidth="1"/>
    <col min="3642" max="3642" width="23.28515625" bestFit="1" customWidth="1"/>
    <col min="3643" max="3643" width="51.85546875" bestFit="1" customWidth="1"/>
    <col min="3644" max="3644" width="30.85546875" bestFit="1" customWidth="1"/>
    <col min="3645" max="3645" width="26.7109375" bestFit="1" customWidth="1"/>
    <col min="3646" max="3646" width="51.85546875" bestFit="1" customWidth="1"/>
    <col min="3647" max="3647" width="19.5703125" bestFit="1" customWidth="1"/>
    <col min="3648" max="3648" width="32.7109375" bestFit="1" customWidth="1"/>
    <col min="3649" max="3649" width="29.28515625" bestFit="1" customWidth="1"/>
    <col min="3650" max="3650" width="18.28515625" bestFit="1" customWidth="1"/>
    <col min="3651" max="3651" width="23.42578125" bestFit="1" customWidth="1"/>
    <col min="3652" max="3652" width="10.28515625" bestFit="1" customWidth="1"/>
    <col min="3653" max="3653" width="21.140625" bestFit="1" customWidth="1"/>
    <col min="3654" max="3654" width="27.5703125" bestFit="1" customWidth="1"/>
    <col min="3655" max="3655" width="35.7109375" bestFit="1" customWidth="1"/>
    <col min="3656" max="3656" width="23.42578125" bestFit="1" customWidth="1"/>
    <col min="3657" max="3657" width="18.85546875" bestFit="1" customWidth="1"/>
    <col min="3658" max="3658" width="33.85546875" bestFit="1" customWidth="1"/>
    <col min="3659" max="3659" width="18.28515625" bestFit="1" customWidth="1"/>
    <col min="3660" max="3660" width="14.28515625" bestFit="1" customWidth="1"/>
    <col min="3661" max="3661" width="37" bestFit="1" customWidth="1"/>
    <col min="3662" max="3662" width="22" bestFit="1" customWidth="1"/>
    <col min="3663" max="3663" width="27.28515625" bestFit="1" customWidth="1"/>
    <col min="3664" max="3664" width="31.28515625" bestFit="1" customWidth="1"/>
    <col min="3665" max="3665" width="22.42578125" bestFit="1" customWidth="1"/>
    <col min="3666" max="3666" width="28.5703125" bestFit="1" customWidth="1"/>
    <col min="3667" max="3667" width="36.28515625" bestFit="1" customWidth="1"/>
    <col min="3668" max="3668" width="20.42578125" bestFit="1" customWidth="1"/>
    <col min="3669" max="3669" width="45.85546875" bestFit="1" customWidth="1"/>
    <col min="3670" max="3670" width="36.28515625" bestFit="1" customWidth="1"/>
    <col min="3671" max="3671" width="47.140625" bestFit="1" customWidth="1"/>
    <col min="3672" max="3672" width="54.140625" bestFit="1" customWidth="1"/>
    <col min="3673" max="3673" width="44.28515625" bestFit="1" customWidth="1"/>
    <col min="3674" max="3674" width="12.85546875" bestFit="1" customWidth="1"/>
    <col min="3675" max="3675" width="14.7109375" bestFit="1" customWidth="1"/>
    <col min="3676" max="3676" width="47.5703125" bestFit="1" customWidth="1"/>
    <col min="3677" max="3677" width="31.7109375" bestFit="1" customWidth="1"/>
    <col min="3678" max="3678" width="19.5703125" bestFit="1" customWidth="1"/>
    <col min="3679" max="3679" width="12.28515625" bestFit="1" customWidth="1"/>
    <col min="3680" max="3680" width="17.5703125" bestFit="1" customWidth="1"/>
    <col min="3681" max="3681" width="42.42578125" bestFit="1" customWidth="1"/>
    <col min="3682" max="3682" width="23.28515625" bestFit="1" customWidth="1"/>
    <col min="3683" max="3683" width="37.28515625" bestFit="1" customWidth="1"/>
    <col min="3684" max="3684" width="39.5703125" bestFit="1" customWidth="1"/>
    <col min="3685" max="3685" width="51.140625" bestFit="1" customWidth="1"/>
    <col min="3686" max="3686" width="31.85546875" bestFit="1" customWidth="1"/>
    <col min="3687" max="3687" width="41.85546875" bestFit="1" customWidth="1"/>
    <col min="3688" max="3688" width="50.7109375" bestFit="1" customWidth="1"/>
    <col min="3689" max="3689" width="50.140625" bestFit="1" customWidth="1"/>
    <col min="3690" max="3690" width="25.7109375" bestFit="1" customWidth="1"/>
    <col min="3691" max="3691" width="44.85546875" bestFit="1" customWidth="1"/>
    <col min="3692" max="3692" width="58.28515625" bestFit="1" customWidth="1"/>
    <col min="3693" max="3693" width="21.42578125" bestFit="1" customWidth="1"/>
    <col min="3694" max="3694" width="25" bestFit="1" customWidth="1"/>
    <col min="3695" max="3695" width="18.5703125" bestFit="1" customWidth="1"/>
    <col min="3696" max="3696" width="33.5703125" bestFit="1" customWidth="1"/>
    <col min="3697" max="3697" width="21.140625" bestFit="1" customWidth="1"/>
    <col min="3698" max="3698" width="22.5703125" bestFit="1" customWidth="1"/>
    <col min="3699" max="3699" width="34.85546875" bestFit="1" customWidth="1"/>
    <col min="3700" max="3700" width="50.7109375" bestFit="1" customWidth="1"/>
    <col min="3701" max="3701" width="16" bestFit="1" customWidth="1"/>
    <col min="3702" max="3702" width="54.28515625" bestFit="1" customWidth="1"/>
    <col min="3703" max="3703" width="50.7109375" bestFit="1" customWidth="1"/>
    <col min="3704" max="3704" width="33.85546875" bestFit="1" customWidth="1"/>
    <col min="3705" max="3705" width="16.7109375" bestFit="1" customWidth="1"/>
    <col min="3706" max="3706" width="46.42578125" bestFit="1" customWidth="1"/>
    <col min="3707" max="3707" width="33" bestFit="1" customWidth="1"/>
    <col min="3708" max="3708" width="54.28515625" bestFit="1" customWidth="1"/>
    <col min="3709" max="3709" width="56.42578125" bestFit="1" customWidth="1"/>
    <col min="3710" max="3710" width="34.140625" bestFit="1" customWidth="1"/>
    <col min="3711" max="3711" width="6.140625" bestFit="1" customWidth="1"/>
    <col min="3712" max="3712" width="56" bestFit="1" customWidth="1"/>
    <col min="3713" max="3713" width="26.7109375" bestFit="1" customWidth="1"/>
    <col min="3714" max="3714" width="19.42578125" bestFit="1" customWidth="1"/>
    <col min="3715" max="3715" width="25.7109375" bestFit="1" customWidth="1"/>
    <col min="3716" max="3716" width="23.28515625" bestFit="1" customWidth="1"/>
    <col min="3717" max="3717" width="5.85546875" bestFit="1" customWidth="1"/>
    <col min="3718" max="3718" width="50.7109375" bestFit="1" customWidth="1"/>
    <col min="3719" max="3719" width="55.5703125" bestFit="1" customWidth="1"/>
    <col min="3720" max="3720" width="58.85546875" bestFit="1" customWidth="1"/>
    <col min="3721" max="3721" width="34" bestFit="1" customWidth="1"/>
    <col min="3722" max="3722" width="26.42578125" bestFit="1" customWidth="1"/>
    <col min="3723" max="3723" width="46.7109375" bestFit="1" customWidth="1"/>
    <col min="3724" max="3724" width="15.28515625" bestFit="1" customWidth="1"/>
    <col min="3725" max="3725" width="35" bestFit="1" customWidth="1"/>
    <col min="3726" max="3726" width="29.7109375" bestFit="1" customWidth="1"/>
    <col min="3727" max="3727" width="35.140625" bestFit="1" customWidth="1"/>
    <col min="3728" max="3728" width="13.7109375" bestFit="1" customWidth="1"/>
    <col min="3729" max="3729" width="37" bestFit="1" customWidth="1"/>
    <col min="3730" max="3730" width="51.28515625" bestFit="1" customWidth="1"/>
    <col min="3731" max="3731" width="37" bestFit="1" customWidth="1"/>
    <col min="3732" max="3732" width="24" bestFit="1" customWidth="1"/>
    <col min="3733" max="3733" width="17.7109375" bestFit="1" customWidth="1"/>
    <col min="3734" max="3734" width="57.140625" bestFit="1" customWidth="1"/>
    <col min="3735" max="3735" width="35.7109375" bestFit="1" customWidth="1"/>
    <col min="3736" max="3736" width="35.42578125" bestFit="1" customWidth="1"/>
    <col min="3737" max="3737" width="29.7109375" bestFit="1" customWidth="1"/>
    <col min="3738" max="3738" width="12.42578125" bestFit="1" customWidth="1"/>
    <col min="3739" max="3739" width="39.140625" bestFit="1" customWidth="1"/>
    <col min="3740" max="3740" width="50.7109375" bestFit="1" customWidth="1"/>
    <col min="3741" max="3741" width="20.140625" bestFit="1" customWidth="1"/>
    <col min="3742" max="3742" width="34.42578125" bestFit="1" customWidth="1"/>
    <col min="3743" max="3743" width="33.28515625" bestFit="1" customWidth="1"/>
    <col min="3744" max="3744" width="16.140625" bestFit="1" customWidth="1"/>
    <col min="3745" max="3745" width="52.7109375" bestFit="1" customWidth="1"/>
    <col min="3746" max="3746" width="21.85546875" bestFit="1" customWidth="1"/>
    <col min="3747" max="3747" width="20.5703125" bestFit="1" customWidth="1"/>
    <col min="3748" max="3748" width="16.7109375" bestFit="1" customWidth="1"/>
    <col min="3749" max="3749" width="41.5703125" bestFit="1" customWidth="1"/>
    <col min="3750" max="3750" width="24.140625" bestFit="1" customWidth="1"/>
    <col min="3751" max="3751" width="41.7109375" bestFit="1" customWidth="1"/>
    <col min="3752" max="3752" width="51.42578125" bestFit="1" customWidth="1"/>
    <col min="3753" max="3753" width="53.5703125" bestFit="1" customWidth="1"/>
    <col min="3754" max="3754" width="35.7109375" bestFit="1" customWidth="1"/>
    <col min="3755" max="3755" width="10.7109375" bestFit="1" customWidth="1"/>
    <col min="3756" max="3756" width="31.42578125" bestFit="1" customWidth="1"/>
    <col min="3757" max="3757" width="12.85546875" bestFit="1" customWidth="1"/>
    <col min="3758" max="3758" width="18" bestFit="1" customWidth="1"/>
    <col min="3759" max="3759" width="57.28515625" bestFit="1" customWidth="1"/>
    <col min="3760" max="3760" width="49.5703125" bestFit="1" customWidth="1"/>
    <col min="3761" max="3761" width="29.7109375" bestFit="1" customWidth="1"/>
    <col min="3762" max="3762" width="45.7109375" bestFit="1" customWidth="1"/>
    <col min="3763" max="3763" width="29.42578125" bestFit="1" customWidth="1"/>
    <col min="3764" max="3764" width="57.140625" bestFit="1" customWidth="1"/>
    <col min="3765" max="3765" width="46.28515625" bestFit="1" customWidth="1"/>
    <col min="3766" max="3766" width="27.7109375" bestFit="1" customWidth="1"/>
    <col min="3767" max="3767" width="33.140625" bestFit="1" customWidth="1"/>
    <col min="3768" max="3768" width="45.42578125" bestFit="1" customWidth="1"/>
    <col min="3769" max="3769" width="24.42578125" bestFit="1" customWidth="1"/>
    <col min="3770" max="3770" width="16.140625" bestFit="1" customWidth="1"/>
    <col min="3771" max="3771" width="22.85546875" bestFit="1" customWidth="1"/>
    <col min="3772" max="3772" width="13.85546875" bestFit="1" customWidth="1"/>
    <col min="3773" max="3773" width="11.28515625" bestFit="1" customWidth="1"/>
    <col min="3774" max="3774" width="43.7109375" bestFit="1" customWidth="1"/>
    <col min="3775" max="3775" width="40.42578125" bestFit="1" customWidth="1"/>
    <col min="3776" max="3776" width="43.140625" bestFit="1" customWidth="1"/>
    <col min="3777" max="3777" width="18.140625" bestFit="1" customWidth="1"/>
    <col min="3778" max="3778" width="46.85546875" bestFit="1" customWidth="1"/>
    <col min="3779" max="3779" width="54.5703125" bestFit="1" customWidth="1"/>
    <col min="3780" max="3780" width="44.7109375" bestFit="1" customWidth="1"/>
    <col min="3781" max="3781" width="17" bestFit="1" customWidth="1"/>
    <col min="3782" max="3782" width="28" bestFit="1" customWidth="1"/>
    <col min="3783" max="3783" width="54.5703125" bestFit="1" customWidth="1"/>
    <col min="3784" max="3784" width="32.140625" bestFit="1" customWidth="1"/>
    <col min="3785" max="3785" width="60.5703125" bestFit="1" customWidth="1"/>
    <col min="3786" max="3786" width="24.7109375" bestFit="1" customWidth="1"/>
    <col min="3787" max="3787" width="28.42578125" bestFit="1" customWidth="1"/>
    <col min="3788" max="3788" width="48" bestFit="1" customWidth="1"/>
    <col min="3789" max="3789" width="51.42578125" bestFit="1" customWidth="1"/>
    <col min="3790" max="3790" width="54.140625" bestFit="1" customWidth="1"/>
    <col min="3791" max="3791" width="38.5703125" bestFit="1" customWidth="1"/>
    <col min="3792" max="3792" width="48" bestFit="1" customWidth="1"/>
    <col min="3793" max="3793" width="59.5703125" bestFit="1" customWidth="1"/>
    <col min="3794" max="3794" width="15.85546875" bestFit="1" customWidth="1"/>
    <col min="3795" max="3795" width="15.7109375" bestFit="1" customWidth="1"/>
    <col min="3796" max="3796" width="26.42578125" bestFit="1" customWidth="1"/>
    <col min="3797" max="3797" width="58.7109375" bestFit="1" customWidth="1"/>
    <col min="3798" max="3798" width="38.140625" bestFit="1" customWidth="1"/>
    <col min="3799" max="3799" width="48" bestFit="1" customWidth="1"/>
    <col min="3800" max="3800" width="27.140625" bestFit="1" customWidth="1"/>
    <col min="3801" max="3801" width="11.28515625" bestFit="1" customWidth="1"/>
    <col min="3802" max="3802" width="35.140625" bestFit="1" customWidth="1"/>
    <col min="3803" max="3803" width="33.42578125" bestFit="1" customWidth="1"/>
    <col min="3804" max="3804" width="28.5703125" bestFit="1" customWidth="1"/>
    <col min="3805" max="3805" width="6.85546875" bestFit="1" customWidth="1"/>
    <col min="3806" max="3806" width="19.7109375" bestFit="1" customWidth="1"/>
    <col min="3807" max="3807" width="34.85546875" bestFit="1" customWidth="1"/>
    <col min="3808" max="3808" width="29" bestFit="1" customWidth="1"/>
    <col min="3809" max="3809" width="40.7109375" bestFit="1" customWidth="1"/>
    <col min="3810" max="3810" width="55.85546875" bestFit="1" customWidth="1"/>
    <col min="3811" max="3811" width="11" bestFit="1" customWidth="1"/>
    <col min="3812" max="3812" width="54.5703125" bestFit="1" customWidth="1"/>
    <col min="3813" max="3813" width="33.85546875" bestFit="1" customWidth="1"/>
    <col min="3814" max="3814" width="12.28515625" bestFit="1" customWidth="1"/>
    <col min="3815" max="3815" width="36.140625" bestFit="1" customWidth="1"/>
    <col min="3816" max="3816" width="7.42578125" bestFit="1" customWidth="1"/>
    <col min="3817" max="3817" width="39.42578125" bestFit="1" customWidth="1"/>
    <col min="3818" max="3818" width="41.85546875" bestFit="1" customWidth="1"/>
    <col min="3819" max="3819" width="48.85546875" bestFit="1" customWidth="1"/>
    <col min="3820" max="3820" width="7" bestFit="1" customWidth="1"/>
    <col min="3821" max="3821" width="51.7109375" bestFit="1" customWidth="1"/>
    <col min="3822" max="3822" width="19.85546875" bestFit="1" customWidth="1"/>
    <col min="3823" max="3823" width="17.28515625" bestFit="1" customWidth="1"/>
    <col min="3824" max="3824" width="35.7109375" bestFit="1" customWidth="1"/>
    <col min="3825" max="3825" width="29.28515625" bestFit="1" customWidth="1"/>
    <col min="3826" max="3826" width="20.85546875" bestFit="1" customWidth="1"/>
    <col min="3827" max="3827" width="40.42578125" bestFit="1" customWidth="1"/>
    <col min="3828" max="3828" width="19.140625" bestFit="1" customWidth="1"/>
    <col min="3829" max="3829" width="49.42578125" bestFit="1" customWidth="1"/>
    <col min="3830" max="3830" width="33.28515625" bestFit="1" customWidth="1"/>
    <col min="3831" max="3831" width="30.140625" bestFit="1" customWidth="1"/>
    <col min="3832" max="3832" width="34.28515625" bestFit="1" customWidth="1"/>
    <col min="3833" max="3833" width="11" bestFit="1" customWidth="1"/>
    <col min="3834" max="3834" width="22.85546875" bestFit="1" customWidth="1"/>
    <col min="3835" max="3835" width="56" bestFit="1" customWidth="1"/>
    <col min="3836" max="3836" width="30.7109375" bestFit="1" customWidth="1"/>
    <col min="3837" max="3837" width="52.7109375" bestFit="1" customWidth="1"/>
    <col min="3838" max="3838" width="16.42578125" bestFit="1" customWidth="1"/>
    <col min="3839" max="3839" width="32.5703125" bestFit="1" customWidth="1"/>
    <col min="3840" max="3840" width="5.85546875" bestFit="1" customWidth="1"/>
    <col min="3841" max="3841" width="45.140625" bestFit="1" customWidth="1"/>
    <col min="3842" max="3842" width="56.5703125" bestFit="1" customWidth="1"/>
    <col min="3843" max="3843" width="40.42578125" bestFit="1" customWidth="1"/>
    <col min="3844" max="3844" width="23.140625" bestFit="1" customWidth="1"/>
    <col min="3845" max="3845" width="19.28515625" bestFit="1" customWidth="1"/>
    <col min="3846" max="3846" width="36.140625" bestFit="1" customWidth="1"/>
    <col min="3847" max="3847" width="14.42578125" bestFit="1" customWidth="1"/>
    <col min="3848" max="3848" width="28.42578125" bestFit="1" customWidth="1"/>
    <col min="3849" max="3849" width="11" bestFit="1" customWidth="1"/>
    <col min="3850" max="3850" width="47.140625" bestFit="1" customWidth="1"/>
    <col min="3851" max="3851" width="18.140625" bestFit="1" customWidth="1"/>
    <col min="3852" max="3852" width="18.28515625" bestFit="1" customWidth="1"/>
    <col min="3853" max="3853" width="24.85546875" bestFit="1" customWidth="1"/>
    <col min="3854" max="3854" width="39.5703125" bestFit="1" customWidth="1"/>
    <col min="3855" max="3855" width="51" bestFit="1" customWidth="1"/>
    <col min="3856" max="3856" width="49.5703125" bestFit="1" customWidth="1"/>
    <col min="3857" max="3857" width="25.5703125" bestFit="1" customWidth="1"/>
    <col min="3858" max="3858" width="54" bestFit="1" customWidth="1"/>
    <col min="3859" max="3859" width="21.42578125" bestFit="1" customWidth="1"/>
    <col min="3860" max="3860" width="41.85546875" bestFit="1" customWidth="1"/>
    <col min="3861" max="3861" width="56.28515625" bestFit="1" customWidth="1"/>
    <col min="3862" max="3862" width="31.7109375" bestFit="1" customWidth="1"/>
    <col min="3863" max="3863" width="58.7109375" bestFit="1" customWidth="1"/>
    <col min="3864" max="3864" width="21.5703125" bestFit="1" customWidth="1"/>
    <col min="3865" max="3865" width="30.85546875" bestFit="1" customWidth="1"/>
    <col min="3866" max="3866" width="13.85546875" bestFit="1" customWidth="1"/>
    <col min="3867" max="3867" width="59.140625" bestFit="1" customWidth="1"/>
    <col min="3868" max="3868" width="24.140625" bestFit="1" customWidth="1"/>
    <col min="3869" max="3869" width="47" bestFit="1" customWidth="1"/>
    <col min="3870" max="3870" width="17.5703125" bestFit="1" customWidth="1"/>
    <col min="3871" max="3871" width="55.42578125" bestFit="1" customWidth="1"/>
    <col min="3872" max="3872" width="51" bestFit="1" customWidth="1"/>
    <col min="3873" max="3873" width="47.85546875" bestFit="1" customWidth="1"/>
    <col min="3874" max="3874" width="31.85546875" bestFit="1" customWidth="1"/>
    <col min="3875" max="3875" width="51.5703125" bestFit="1" customWidth="1"/>
    <col min="3876" max="3877" width="21.7109375" bestFit="1" customWidth="1"/>
    <col min="3878" max="3878" width="26.85546875" bestFit="1" customWidth="1"/>
    <col min="3879" max="3879" width="44.85546875" bestFit="1" customWidth="1"/>
    <col min="3880" max="3880" width="49.28515625" bestFit="1" customWidth="1"/>
    <col min="3881" max="3881" width="16.42578125" bestFit="1" customWidth="1"/>
    <col min="3882" max="3882" width="26.28515625" bestFit="1" customWidth="1"/>
    <col min="3883" max="3883" width="41.28515625" bestFit="1" customWidth="1"/>
    <col min="3884" max="3884" width="38.7109375" bestFit="1" customWidth="1"/>
    <col min="3885" max="3885" width="57.140625" bestFit="1" customWidth="1"/>
    <col min="3886" max="3886" width="57.85546875" bestFit="1" customWidth="1"/>
    <col min="3887" max="3887" width="31.7109375" bestFit="1" customWidth="1"/>
    <col min="3888" max="3888" width="45.85546875" bestFit="1" customWidth="1"/>
    <col min="3889" max="3889" width="24.7109375" bestFit="1" customWidth="1"/>
    <col min="3890" max="3890" width="34.42578125" bestFit="1" customWidth="1"/>
    <col min="3891" max="3891" width="41" bestFit="1" customWidth="1"/>
    <col min="3892" max="3892" width="45" bestFit="1" customWidth="1"/>
    <col min="3893" max="3893" width="59.5703125" bestFit="1" customWidth="1"/>
    <col min="3894" max="3894" width="8.85546875" bestFit="1" customWidth="1"/>
    <col min="3895" max="3895" width="23.42578125" bestFit="1" customWidth="1"/>
    <col min="3896" max="3896" width="24.7109375" bestFit="1" customWidth="1"/>
    <col min="3897" max="3898" width="31.28515625" bestFit="1" customWidth="1"/>
    <col min="3899" max="3899" width="26.5703125" bestFit="1" customWidth="1"/>
    <col min="3900" max="3900" width="51.42578125" bestFit="1" customWidth="1"/>
    <col min="3901" max="3901" width="60" bestFit="1" customWidth="1"/>
    <col min="3902" max="3902" width="52.7109375" bestFit="1" customWidth="1"/>
    <col min="3903" max="3903" width="20.5703125" bestFit="1" customWidth="1"/>
    <col min="3904" max="3904" width="44.28515625" bestFit="1" customWidth="1"/>
    <col min="3905" max="3905" width="32.7109375" bestFit="1" customWidth="1"/>
    <col min="3906" max="3906" width="9.7109375" bestFit="1" customWidth="1"/>
    <col min="3907" max="3907" width="19.5703125" bestFit="1" customWidth="1"/>
    <col min="3908" max="3908" width="21.140625" bestFit="1" customWidth="1"/>
    <col min="3909" max="3909" width="13.5703125" bestFit="1" customWidth="1"/>
    <col min="3910" max="3910" width="24.42578125" bestFit="1" customWidth="1"/>
    <col min="3911" max="3911" width="55.28515625" bestFit="1" customWidth="1"/>
    <col min="3912" max="3912" width="29.140625" bestFit="1" customWidth="1"/>
    <col min="3913" max="3913" width="48.85546875" bestFit="1" customWidth="1"/>
    <col min="3914" max="3914" width="50.85546875" bestFit="1" customWidth="1"/>
    <col min="3915" max="3915" width="24.5703125" bestFit="1" customWidth="1"/>
    <col min="3916" max="3916" width="7.7109375" bestFit="1" customWidth="1"/>
    <col min="3917" max="3917" width="25" bestFit="1" customWidth="1"/>
    <col min="3918" max="3918" width="43.85546875" bestFit="1" customWidth="1"/>
    <col min="3919" max="3919" width="28.5703125" bestFit="1" customWidth="1"/>
    <col min="3920" max="3920" width="51.85546875" bestFit="1" customWidth="1"/>
    <col min="3921" max="3921" width="38.140625" bestFit="1" customWidth="1"/>
    <col min="3922" max="3922" width="31.140625" bestFit="1" customWidth="1"/>
    <col min="3923" max="3923" width="9.5703125" bestFit="1" customWidth="1"/>
    <col min="3924" max="3924" width="48.85546875" bestFit="1" customWidth="1"/>
    <col min="3925" max="3925" width="42.7109375" bestFit="1" customWidth="1"/>
    <col min="3926" max="3926" width="45.7109375" bestFit="1" customWidth="1"/>
    <col min="3927" max="3927" width="53.7109375" bestFit="1" customWidth="1"/>
    <col min="3928" max="3928" width="53.140625" bestFit="1" customWidth="1"/>
    <col min="3929" max="3929" width="54.5703125" bestFit="1" customWidth="1"/>
    <col min="3930" max="3930" width="30" bestFit="1" customWidth="1"/>
    <col min="3931" max="3931" width="7.42578125" bestFit="1" customWidth="1"/>
    <col min="3932" max="3932" width="30" bestFit="1" customWidth="1"/>
    <col min="3933" max="3933" width="14.140625" bestFit="1" customWidth="1"/>
    <col min="3934" max="3934" width="27" bestFit="1" customWidth="1"/>
    <col min="3935" max="3935" width="26.5703125" bestFit="1" customWidth="1"/>
    <col min="3936" max="3936" width="22.28515625" bestFit="1" customWidth="1"/>
    <col min="3937" max="3937" width="16.140625" bestFit="1" customWidth="1"/>
    <col min="3938" max="3938" width="28.5703125" bestFit="1" customWidth="1"/>
    <col min="3939" max="3939" width="11" bestFit="1" customWidth="1"/>
    <col min="3940" max="3940" width="23.5703125" bestFit="1" customWidth="1"/>
    <col min="3941" max="3941" width="51.140625" bestFit="1" customWidth="1"/>
    <col min="3942" max="3942" width="53.140625" bestFit="1" customWidth="1"/>
    <col min="3943" max="3943" width="28.42578125" bestFit="1" customWidth="1"/>
    <col min="3944" max="3944" width="43.28515625" bestFit="1" customWidth="1"/>
    <col min="3945" max="3945" width="50.85546875" bestFit="1" customWidth="1"/>
    <col min="3946" max="3946" width="13.140625" bestFit="1" customWidth="1"/>
    <col min="3947" max="3947" width="43" bestFit="1" customWidth="1"/>
    <col min="3948" max="3948" width="17" bestFit="1" customWidth="1"/>
    <col min="3949" max="3949" width="16.85546875" bestFit="1" customWidth="1"/>
    <col min="3950" max="3950" width="49.7109375" bestFit="1" customWidth="1"/>
    <col min="3951" max="3951" width="40.28515625" bestFit="1" customWidth="1"/>
    <col min="3952" max="3952" width="15.28515625" bestFit="1" customWidth="1"/>
    <col min="3953" max="3953" width="26.140625" bestFit="1" customWidth="1"/>
    <col min="3954" max="3954" width="19.7109375" bestFit="1" customWidth="1"/>
    <col min="3955" max="3955" width="29.7109375" bestFit="1" customWidth="1"/>
    <col min="3956" max="3956" width="28.42578125" bestFit="1" customWidth="1"/>
    <col min="3957" max="3957" width="30.42578125" bestFit="1" customWidth="1"/>
    <col min="3958" max="3958" width="10.85546875" bestFit="1" customWidth="1"/>
    <col min="3959" max="3959" width="12.5703125" bestFit="1" customWidth="1"/>
    <col min="3960" max="3960" width="48.42578125" bestFit="1" customWidth="1"/>
    <col min="3961" max="3961" width="32.85546875" bestFit="1" customWidth="1"/>
    <col min="3962" max="3962" width="16.42578125" bestFit="1" customWidth="1"/>
    <col min="3963" max="3963" width="20.5703125" bestFit="1" customWidth="1"/>
    <col min="3964" max="3964" width="30" bestFit="1" customWidth="1"/>
    <col min="3965" max="3965" width="58.42578125" bestFit="1" customWidth="1"/>
    <col min="3966" max="3966" width="55.5703125" bestFit="1" customWidth="1"/>
    <col min="3967" max="3967" width="53.7109375" bestFit="1" customWidth="1"/>
    <col min="3968" max="3968" width="18.7109375" bestFit="1" customWidth="1"/>
    <col min="3969" max="3969" width="50.7109375" bestFit="1" customWidth="1"/>
    <col min="3970" max="3970" width="53.42578125" bestFit="1" customWidth="1"/>
    <col min="3971" max="3971" width="18.28515625" bestFit="1" customWidth="1"/>
    <col min="3972" max="3972" width="48.28515625" bestFit="1" customWidth="1"/>
    <col min="3973" max="3973" width="45.5703125" bestFit="1" customWidth="1"/>
    <col min="3974" max="3974" width="16.5703125" bestFit="1" customWidth="1"/>
    <col min="3975" max="3975" width="8.28515625" bestFit="1" customWidth="1"/>
    <col min="3976" max="3976" width="20" bestFit="1" customWidth="1"/>
    <col min="3977" max="3977" width="14.85546875" bestFit="1" customWidth="1"/>
    <col min="3978" max="3978" width="31.28515625" bestFit="1" customWidth="1"/>
    <col min="3979" max="3979" width="53.7109375" bestFit="1" customWidth="1"/>
    <col min="3980" max="3980" width="13.5703125" bestFit="1" customWidth="1"/>
    <col min="3981" max="3981" width="28.28515625" bestFit="1" customWidth="1"/>
    <col min="3982" max="3982" width="49.28515625" bestFit="1" customWidth="1"/>
    <col min="3983" max="3983" width="40.5703125" bestFit="1" customWidth="1"/>
    <col min="3984" max="3984" width="39.140625" bestFit="1" customWidth="1"/>
    <col min="3985" max="3985" width="29.42578125" bestFit="1" customWidth="1"/>
    <col min="3986" max="3986" width="23.7109375" bestFit="1" customWidth="1"/>
    <col min="3987" max="3987" width="43.28515625" bestFit="1" customWidth="1"/>
    <col min="3988" max="3988" width="59.28515625" bestFit="1" customWidth="1"/>
    <col min="3989" max="3989" width="43" bestFit="1" customWidth="1"/>
    <col min="3990" max="3990" width="40.5703125" bestFit="1" customWidth="1"/>
    <col min="3991" max="3991" width="58" bestFit="1" customWidth="1"/>
    <col min="3992" max="3992" width="43.5703125" bestFit="1" customWidth="1"/>
    <col min="3993" max="3993" width="30.140625" bestFit="1" customWidth="1"/>
    <col min="3994" max="3994" width="45.42578125" bestFit="1" customWidth="1"/>
    <col min="3995" max="3995" width="32.7109375" bestFit="1" customWidth="1"/>
    <col min="3996" max="3996" width="44.28515625" bestFit="1" customWidth="1"/>
    <col min="3997" max="3997" width="38.28515625" bestFit="1" customWidth="1"/>
    <col min="3998" max="3998" width="11.7109375" bestFit="1" customWidth="1"/>
    <col min="3999" max="3999" width="18" bestFit="1" customWidth="1"/>
    <col min="4000" max="4000" width="27.140625" bestFit="1" customWidth="1"/>
    <col min="4001" max="4001" width="22.28515625" bestFit="1" customWidth="1"/>
    <col min="4002" max="4002" width="38.85546875" bestFit="1" customWidth="1"/>
    <col min="4003" max="4003" width="53.140625" bestFit="1" customWidth="1"/>
    <col min="4004" max="4004" width="53.5703125" bestFit="1" customWidth="1"/>
    <col min="4005" max="4005" width="51.85546875" bestFit="1" customWidth="1"/>
    <col min="4006" max="4006" width="34.85546875" bestFit="1" customWidth="1"/>
    <col min="4007" max="4007" width="32.7109375" bestFit="1" customWidth="1"/>
    <col min="4008" max="4008" width="15.85546875" bestFit="1" customWidth="1"/>
    <col min="4009" max="4009" width="42.7109375" bestFit="1" customWidth="1"/>
    <col min="4010" max="4010" width="18.42578125" bestFit="1" customWidth="1"/>
    <col min="4011" max="4011" width="37.42578125" bestFit="1" customWidth="1"/>
    <col min="4012" max="4012" width="15.85546875" bestFit="1" customWidth="1"/>
    <col min="4013" max="4013" width="46.42578125" bestFit="1" customWidth="1"/>
    <col min="4014" max="4014" width="46.28515625" bestFit="1" customWidth="1"/>
    <col min="4015" max="4015" width="16.5703125" bestFit="1" customWidth="1"/>
    <col min="4016" max="4016" width="34.85546875" bestFit="1" customWidth="1"/>
    <col min="4017" max="4017" width="58.28515625" bestFit="1" customWidth="1"/>
    <col min="4018" max="4018" width="12.42578125" bestFit="1" customWidth="1"/>
    <col min="4019" max="4019" width="51.28515625" bestFit="1" customWidth="1"/>
    <col min="4020" max="4020" width="23.140625" bestFit="1" customWidth="1"/>
    <col min="4021" max="4021" width="15.28515625" bestFit="1" customWidth="1"/>
    <col min="4022" max="4022" width="11" bestFit="1" customWidth="1"/>
    <col min="4023" max="4023" width="56.7109375" bestFit="1" customWidth="1"/>
    <col min="4024" max="4024" width="31.28515625" bestFit="1" customWidth="1"/>
    <col min="4025" max="4025" width="10.5703125" bestFit="1" customWidth="1"/>
    <col min="4026" max="4026" width="43.85546875" bestFit="1" customWidth="1"/>
    <col min="4027" max="4027" width="12.28515625" bestFit="1" customWidth="1"/>
    <col min="4028" max="4028" width="10.140625" bestFit="1" customWidth="1"/>
    <col min="4029" max="4029" width="36" bestFit="1" customWidth="1"/>
    <col min="4030" max="4030" width="33.85546875" bestFit="1" customWidth="1"/>
    <col min="4031" max="4031" width="23.140625" bestFit="1" customWidth="1"/>
    <col min="4032" max="4032" width="28.5703125" bestFit="1" customWidth="1"/>
    <col min="4033" max="4033" width="11.7109375" bestFit="1" customWidth="1"/>
    <col min="4034" max="4034" width="40.85546875" bestFit="1" customWidth="1"/>
    <col min="4035" max="4035" width="16" bestFit="1" customWidth="1"/>
    <col min="4036" max="4036" width="17.42578125" bestFit="1" customWidth="1"/>
    <col min="4037" max="4037" width="24.140625" bestFit="1" customWidth="1"/>
    <col min="4038" max="4038" width="20.42578125" bestFit="1" customWidth="1"/>
    <col min="4039" max="4039" width="53.7109375" bestFit="1" customWidth="1"/>
    <col min="4040" max="4040" width="27.85546875" bestFit="1" customWidth="1"/>
    <col min="4041" max="4041" width="40.85546875" bestFit="1" customWidth="1"/>
    <col min="4042" max="4042" width="16.140625" bestFit="1" customWidth="1"/>
    <col min="4043" max="4043" width="23.28515625" bestFit="1" customWidth="1"/>
    <col min="4044" max="4044" width="34.5703125" bestFit="1" customWidth="1"/>
    <col min="4045" max="4045" width="50.5703125" bestFit="1" customWidth="1"/>
    <col min="4046" max="4046" width="14.5703125" bestFit="1" customWidth="1"/>
    <col min="4047" max="4047" width="48.140625" bestFit="1" customWidth="1"/>
    <col min="4048" max="4048" width="18.5703125" bestFit="1" customWidth="1"/>
    <col min="4049" max="4049" width="49.42578125" bestFit="1" customWidth="1"/>
    <col min="4050" max="4050" width="30" bestFit="1" customWidth="1"/>
    <col min="4051" max="4051" width="12.140625" bestFit="1" customWidth="1"/>
    <col min="4052" max="4052" width="57.140625" bestFit="1" customWidth="1"/>
    <col min="4053" max="4053" width="29.28515625" bestFit="1" customWidth="1"/>
    <col min="4054" max="4054" width="49.7109375" bestFit="1" customWidth="1"/>
    <col min="4055" max="4055" width="44.5703125" bestFit="1" customWidth="1"/>
    <col min="4056" max="4056" width="12.140625" bestFit="1" customWidth="1"/>
    <col min="4057" max="4057" width="64.140625" bestFit="1" customWidth="1"/>
    <col min="4058" max="4058" width="52.42578125" bestFit="1" customWidth="1"/>
    <col min="4059" max="4059" width="48.42578125" bestFit="1" customWidth="1"/>
    <col min="4060" max="4060" width="54.7109375" bestFit="1" customWidth="1"/>
    <col min="4061" max="4061" width="19.85546875" bestFit="1" customWidth="1"/>
    <col min="4062" max="4062" width="60.5703125" bestFit="1" customWidth="1"/>
    <col min="4063" max="4063" width="46.42578125" bestFit="1" customWidth="1"/>
    <col min="4064" max="4064" width="12.140625" bestFit="1" customWidth="1"/>
    <col min="4065" max="4065" width="34.7109375" bestFit="1" customWidth="1"/>
    <col min="4066" max="4066" width="45.7109375" bestFit="1" customWidth="1"/>
    <col min="4067" max="4067" width="23" bestFit="1" customWidth="1"/>
    <col min="4068" max="4068" width="17.42578125" bestFit="1" customWidth="1"/>
    <col min="4069" max="4069" width="18.7109375" bestFit="1" customWidth="1"/>
    <col min="4070" max="4070" width="50.85546875" bestFit="1" customWidth="1"/>
    <col min="4071" max="4071" width="55.42578125" bestFit="1" customWidth="1"/>
    <col min="4072" max="4072" width="51" bestFit="1" customWidth="1"/>
    <col min="4073" max="4073" width="20.5703125" bestFit="1" customWidth="1"/>
    <col min="4074" max="4074" width="35.42578125" bestFit="1" customWidth="1"/>
    <col min="4075" max="4075" width="52.28515625" bestFit="1" customWidth="1"/>
    <col min="4076" max="4076" width="16.42578125" bestFit="1" customWidth="1"/>
    <col min="4077" max="4077" width="39.5703125" bestFit="1" customWidth="1"/>
    <col min="4078" max="4078" width="59.7109375" bestFit="1" customWidth="1"/>
    <col min="4079" max="4079" width="50" bestFit="1" customWidth="1"/>
    <col min="4080" max="4080" width="43.7109375" bestFit="1" customWidth="1"/>
    <col min="4081" max="4081" width="62.5703125" bestFit="1" customWidth="1"/>
    <col min="4082" max="4082" width="24.28515625" bestFit="1" customWidth="1"/>
    <col min="4083" max="4083" width="19.140625" bestFit="1" customWidth="1"/>
    <col min="4084" max="4084" width="17.28515625" bestFit="1" customWidth="1"/>
    <col min="4085" max="4085" width="22.42578125" bestFit="1" customWidth="1"/>
    <col min="4086" max="4086" width="18" bestFit="1" customWidth="1"/>
    <col min="4087" max="4087" width="34.140625" bestFit="1" customWidth="1"/>
    <col min="4088" max="4088" width="28.5703125" bestFit="1" customWidth="1"/>
    <col min="4089" max="4089" width="20.7109375" bestFit="1" customWidth="1"/>
    <col min="4090" max="4090" width="39.28515625" bestFit="1" customWidth="1"/>
    <col min="4091" max="4091" width="57.7109375" bestFit="1" customWidth="1"/>
    <col min="4092" max="4092" width="53.7109375" bestFit="1" customWidth="1"/>
    <col min="4093" max="4093" width="21.5703125" bestFit="1" customWidth="1"/>
    <col min="4094" max="4094" width="38.28515625" bestFit="1" customWidth="1"/>
    <col min="4095" max="4095" width="45.85546875" bestFit="1" customWidth="1"/>
    <col min="4096" max="4096" width="48.28515625" bestFit="1" customWidth="1"/>
    <col min="4097" max="4097" width="16.28515625" bestFit="1" customWidth="1"/>
    <col min="4098" max="4098" width="44.140625" bestFit="1" customWidth="1"/>
    <col min="4099" max="4099" width="10.5703125" bestFit="1" customWidth="1"/>
    <col min="4100" max="4100" width="54.85546875" bestFit="1" customWidth="1"/>
    <col min="4101" max="4101" width="36.7109375" bestFit="1" customWidth="1"/>
    <col min="4102" max="4102" width="53.140625" bestFit="1" customWidth="1"/>
    <col min="4103" max="4103" width="29.7109375" bestFit="1" customWidth="1"/>
    <col min="4104" max="4104" width="12.85546875" bestFit="1" customWidth="1"/>
    <col min="4105" max="4105" width="11" bestFit="1" customWidth="1"/>
    <col min="4106" max="4106" width="47.140625" bestFit="1" customWidth="1"/>
    <col min="4107" max="4107" width="56.85546875" bestFit="1" customWidth="1"/>
    <col min="4108" max="4108" width="9.7109375" bestFit="1" customWidth="1"/>
    <col min="4109" max="4109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8366</v>
      </c>
      <c r="B3" s="7" t="s">
        <v>8218</v>
      </c>
    </row>
    <row r="4" spans="1:6" x14ac:dyDescent="0.25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pageSetup orientation="portrait" horizontalDpi="360" verticalDpi="36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J28" zoomScale="90" zoomScaleNormal="90" workbookViewId="0">
      <selection activeCell="H23" sqref="H2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17.42578125" bestFit="1" customWidth="1"/>
    <col min="9" max="9" width="20.5703125" bestFit="1" customWidth="1"/>
    <col min="10" max="10" width="15.7109375" bestFit="1" customWidth="1"/>
    <col min="11" max="11" width="18.85546875" bestFit="1" customWidth="1"/>
    <col min="12" max="12" width="14.5703125" bestFit="1" customWidth="1"/>
    <col min="13" max="13" width="17.85546875" bestFit="1" customWidth="1"/>
    <col min="14" max="14" width="8.42578125" bestFit="1" customWidth="1"/>
    <col min="15" max="15" width="11.42578125" bestFit="1" customWidth="1"/>
    <col min="16" max="16" width="17.42578125" bestFit="1" customWidth="1"/>
    <col min="17" max="17" width="20.5703125" bestFit="1" customWidth="1"/>
    <col min="18" max="18" width="7" bestFit="1" customWidth="1"/>
    <col min="19" max="19" width="4.28515625" bestFit="1" customWidth="1"/>
    <col min="20" max="20" width="10" bestFit="1" customWidth="1"/>
    <col min="21" max="21" width="8.5703125" bestFit="1" customWidth="1"/>
    <col min="22" max="22" width="11.5703125" bestFit="1" customWidth="1"/>
    <col min="23" max="23" width="12.7109375" bestFit="1" customWidth="1"/>
    <col min="24" max="24" width="6.140625" bestFit="1" customWidth="1"/>
    <col min="25" max="25" width="15.85546875" bestFit="1" customWidth="1"/>
    <col min="26" max="26" width="9.7109375" bestFit="1" customWidth="1"/>
    <col min="27" max="27" width="12.7109375" bestFit="1" customWidth="1"/>
    <col min="28" max="28" width="11.28515625" bestFit="1" customWidth="1"/>
    <col min="29" max="29" width="14.42578125" bestFit="1" customWidth="1"/>
    <col min="30" max="30" width="11.5703125" bestFit="1" customWidth="1"/>
    <col min="31" max="31" width="10" bestFit="1" customWidth="1"/>
    <col min="32" max="32" width="14.7109375" bestFit="1" customWidth="1"/>
    <col min="33" max="33" width="6.140625" bestFit="1" customWidth="1"/>
    <col min="34" max="34" width="9.140625" bestFit="1" customWidth="1"/>
    <col min="35" max="35" width="14.28515625" bestFit="1" customWidth="1"/>
    <col min="36" max="36" width="10" bestFit="1" customWidth="1"/>
    <col min="37" max="37" width="17.5703125" bestFit="1" customWidth="1"/>
    <col min="38" max="38" width="10" bestFit="1" customWidth="1"/>
    <col min="39" max="39" width="11" bestFit="1" customWidth="1"/>
    <col min="40" max="40" width="15.42578125" bestFit="1" customWidth="1"/>
    <col min="41" max="41" width="18.5703125" bestFit="1" customWidth="1"/>
    <col min="42" max="42" width="9.5703125" bestFit="1" customWidth="1"/>
    <col min="43" max="43" width="6.140625" bestFit="1" customWidth="1"/>
    <col min="44" max="44" width="10" bestFit="1" customWidth="1"/>
    <col min="45" max="45" width="12.5703125" bestFit="1" customWidth="1"/>
    <col min="46" max="46" width="8.7109375" bestFit="1" customWidth="1"/>
    <col min="47" max="47" width="11.7109375" bestFit="1" customWidth="1"/>
    <col min="48" max="48" width="12" bestFit="1" customWidth="1"/>
    <col min="49" max="49" width="15.140625" bestFit="1" customWidth="1"/>
    <col min="51" max="51" width="12.140625" bestFit="1" customWidth="1"/>
    <col min="52" max="52" width="13.42578125" bestFit="1" customWidth="1"/>
    <col min="53" max="53" width="10" bestFit="1" customWidth="1"/>
    <col min="54" max="54" width="16.5703125" bestFit="1" customWidth="1"/>
    <col min="55" max="55" width="8.42578125" bestFit="1" customWidth="1"/>
    <col min="56" max="56" width="11.42578125" bestFit="1" customWidth="1"/>
    <col min="57" max="57" width="7.42578125" bestFit="1" customWidth="1"/>
    <col min="58" max="58" width="4.28515625" bestFit="1" customWidth="1"/>
    <col min="59" max="59" width="10" bestFit="1" customWidth="1"/>
    <col min="60" max="60" width="10.42578125" bestFit="1" customWidth="1"/>
    <col min="61" max="61" width="10" bestFit="1" customWidth="1"/>
    <col min="62" max="62" width="9.28515625" bestFit="1" customWidth="1"/>
    <col min="63" max="63" width="17.7109375" bestFit="1" customWidth="1"/>
    <col min="64" max="64" width="20.85546875" bestFit="1" customWidth="1"/>
    <col min="65" max="65" width="12.85546875" bestFit="1" customWidth="1"/>
    <col min="66" max="66" width="16" bestFit="1" customWidth="1"/>
    <col min="67" max="67" width="10" bestFit="1" customWidth="1"/>
    <col min="68" max="68" width="9.5703125" bestFit="1" customWidth="1"/>
    <col min="69" max="69" width="15.7109375" bestFit="1" customWidth="1"/>
    <col min="70" max="70" width="18.85546875" bestFit="1" customWidth="1"/>
    <col min="71" max="71" width="10" bestFit="1" customWidth="1"/>
    <col min="72" max="72" width="11.28515625" bestFit="1" customWidth="1"/>
    <col min="73" max="73" width="12.85546875" bestFit="1" customWidth="1"/>
    <col min="74" max="74" width="10" bestFit="1" customWidth="1"/>
    <col min="75" max="75" width="16" bestFit="1" customWidth="1"/>
    <col min="76" max="76" width="18.7109375" bestFit="1" customWidth="1"/>
    <col min="77" max="77" width="6.140625" bestFit="1" customWidth="1"/>
    <col min="78" max="78" width="10" bestFit="1" customWidth="1"/>
    <col min="79" max="79" width="22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11.7109375" bestFit="1" customWidth="1"/>
    <col min="85" max="85" width="16.7109375" bestFit="1" customWidth="1"/>
    <col min="86" max="86" width="19.85546875" bestFit="1" customWidth="1"/>
    <col min="87" max="87" width="11.7109375" bestFit="1" customWidth="1"/>
    <col min="88" max="88" width="14.85546875" bestFit="1" customWidth="1"/>
    <col min="89" max="89" width="13.28515625" bestFit="1" customWidth="1"/>
    <col min="90" max="90" width="6.140625" bestFit="1" customWidth="1"/>
    <col min="91" max="91" width="16.42578125" bestFit="1" customWidth="1"/>
    <col min="92" max="92" width="14" bestFit="1" customWidth="1"/>
    <col min="93" max="93" width="17.28515625" bestFit="1" customWidth="1"/>
    <col min="94" max="94" width="12" bestFit="1" customWidth="1"/>
    <col min="95" max="95" width="6.140625" bestFit="1" customWidth="1"/>
    <col min="96" max="96" width="10" bestFit="1" customWidth="1"/>
    <col min="97" max="97" width="15.140625" bestFit="1" customWidth="1"/>
    <col min="98" max="98" width="8.85546875" bestFit="1" customWidth="1"/>
    <col min="99" max="99" width="6.140625" bestFit="1" customWidth="1"/>
    <col min="100" max="100" width="9.7109375" bestFit="1" customWidth="1"/>
    <col min="101" max="101" width="13.5703125" bestFit="1" customWidth="1"/>
    <col min="102" max="102" width="16.7109375" bestFit="1" customWidth="1"/>
    <col min="103" max="103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8308</v>
      </c>
      <c r="B2" t="s">
        <v>8362</v>
      </c>
    </row>
    <row r="4" spans="1:6" x14ac:dyDescent="0.25">
      <c r="A4" s="7" t="s">
        <v>8380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M21" sqref="M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  <col min="8" max="8" width="8.5703125" bestFit="1" customWidth="1"/>
    <col min="9" max="10" width="10" bestFit="1" customWidth="1"/>
    <col min="11" max="11" width="8" bestFit="1" customWidth="1"/>
    <col min="12" max="15" width="10" bestFit="1" customWidth="1"/>
    <col min="16" max="16" width="8.28515625" bestFit="1" customWidth="1"/>
    <col min="17" max="19" width="10" bestFit="1" customWidth="1"/>
    <col min="20" max="20" width="8.28515625" bestFit="1" customWidth="1"/>
    <col min="21" max="23" width="10" bestFit="1" customWidth="1"/>
    <col min="24" max="24" width="8.140625" bestFit="1" customWidth="1"/>
    <col min="25" max="27" width="10" bestFit="1" customWidth="1"/>
    <col min="28" max="28" width="8.28515625" bestFit="1" customWidth="1"/>
    <col min="29" max="31" width="10" bestFit="1" customWidth="1"/>
    <col min="32" max="32" width="7.85546875" bestFit="1" customWidth="1"/>
    <col min="33" max="36" width="10" bestFit="1" customWidth="1"/>
    <col min="37" max="37" width="8" bestFit="1" customWidth="1"/>
    <col min="38" max="41" width="10" bestFit="1" customWidth="1"/>
    <col min="42" max="42" width="8.42578125" bestFit="1" customWidth="1"/>
    <col min="43" max="44" width="8.85546875" bestFit="1" customWidth="1"/>
    <col min="45" max="45" width="8.28515625" bestFit="1" customWidth="1"/>
    <col min="46" max="49" width="10" bestFit="1" customWidth="1"/>
    <col min="50" max="50" width="7.42578125" bestFit="1" customWidth="1"/>
    <col min="51" max="53" width="10" bestFit="1" customWidth="1"/>
    <col min="54" max="54" width="7.42578125" bestFit="1" customWidth="1"/>
    <col min="55" max="55" width="10" bestFit="1" customWidth="1"/>
    <col min="56" max="56" width="8.140625" bestFit="1" customWidth="1"/>
    <col min="57" max="60" width="8.85546875" bestFit="1" customWidth="1"/>
    <col min="61" max="64" width="10" bestFit="1" customWidth="1"/>
    <col min="65" max="65" width="8.140625" bestFit="1" customWidth="1"/>
    <col min="66" max="67" width="10" bestFit="1" customWidth="1"/>
    <col min="68" max="68" width="8.7109375" bestFit="1" customWidth="1"/>
    <col min="69" max="71" width="10" bestFit="1" customWidth="1"/>
    <col min="72" max="72" width="8.28515625" bestFit="1" customWidth="1"/>
    <col min="73" max="75" width="10" bestFit="1" customWidth="1"/>
    <col min="76" max="76" width="7.85546875" bestFit="1" customWidth="1"/>
    <col min="77" max="77" width="10" bestFit="1" customWidth="1"/>
    <col min="78" max="78" width="8.28515625" bestFit="1" customWidth="1"/>
    <col min="79" max="82" width="10" bestFit="1" customWidth="1"/>
    <col min="83" max="83" width="8.28515625" bestFit="1" customWidth="1"/>
    <col min="85" max="85" width="12.140625" bestFit="1" customWidth="1"/>
    <col min="86" max="86" width="11.28515625" bestFit="1" customWidth="1"/>
  </cols>
  <sheetData>
    <row r="1" spans="1:5" x14ac:dyDescent="0.25">
      <c r="A1" s="7" t="s">
        <v>8379</v>
      </c>
      <c r="B1" t="s">
        <v>8362</v>
      </c>
    </row>
    <row r="2" spans="1:5" x14ac:dyDescent="0.25">
      <c r="A2" s="7" t="s">
        <v>8308</v>
      </c>
      <c r="B2" t="s">
        <v>8362</v>
      </c>
    </row>
    <row r="4" spans="1:5" x14ac:dyDescent="0.25">
      <c r="A4" s="7" t="s">
        <v>8366</v>
      </c>
      <c r="B4" s="7" t="s">
        <v>8363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8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3"/>
  <sheetViews>
    <sheetView tabSelected="1" workbookViewId="0">
      <selection activeCell="B12" sqref="B12"/>
    </sheetView>
  </sheetViews>
  <sheetFormatPr defaultRowHeight="15" x14ac:dyDescent="0.25"/>
  <cols>
    <col min="1" max="1" width="36.7109375" bestFit="1" customWidth="1"/>
    <col min="2" max="2" width="18.28515625" bestFit="1" customWidth="1"/>
    <col min="3" max="3" width="14.140625" bestFit="1" customWidth="1"/>
    <col min="4" max="4" width="16.140625" bestFit="1" customWidth="1"/>
    <col min="5" max="5" width="15.140625" bestFit="1" customWidth="1"/>
    <col min="6" max="6" width="22.42578125" bestFit="1" customWidth="1"/>
    <col min="7" max="7" width="18.28515625" bestFit="1" customWidth="1"/>
    <col min="8" max="8" width="20.28515625" bestFit="1" customWidth="1"/>
  </cols>
  <sheetData>
    <row r="1" spans="1:9" ht="30" x14ac:dyDescent="0.25">
      <c r="A1" s="1" t="s">
        <v>8216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  <c r="I1" s="15"/>
    </row>
    <row r="2" spans="1:9" ht="17.25" x14ac:dyDescent="0.25">
      <c r="A2" s="13" t="s">
        <v>8388</v>
      </c>
      <c r="B2">
        <f>COUNTIFS('conditional format'!F:F,"successful",'conditional format'!D:D,"&lt;1000")</f>
        <v>322</v>
      </c>
      <c r="C2">
        <f>COUNTIFS('conditional format'!F:F,"failed",'conditional format'!D:D,"&lt;1000")</f>
        <v>113</v>
      </c>
      <c r="D2">
        <f>COUNTIFS('conditional format'!F:F,"canceled",'conditional format'!D:D,"&lt;1000")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9" ht="17.25" x14ac:dyDescent="0.25">
      <c r="A3" s="13" t="s">
        <v>8389</v>
      </c>
      <c r="B3">
        <f>COUNTIFS('conditional format'!F:F,"successful",'conditional format'!D:D,"&gt;= 1000", 'conditional format'!D:D,"&lt;4999")</f>
        <v>931</v>
      </c>
      <c r="C3">
        <f>COUNTIFS('conditional format'!F:F,"failed",'conditional format'!D:D,"&gt;= 1000", 'conditional format'!D:D,"&lt;4999")</f>
        <v>420</v>
      </c>
      <c r="D3">
        <f>COUNTIFS('conditional format'!F:F,"canceled",'conditional format'!D:D,"&gt;= 1000", 'conditional format'!D:D,"&lt;4999")</f>
        <v>60</v>
      </c>
      <c r="E3">
        <f t="shared" ref="E3:E13" si="0">SUM(B3:D3)</f>
        <v>1411</v>
      </c>
      <c r="F3" s="16">
        <f t="shared" ref="F3:F13" si="1">B3/E3</f>
        <v>0.65981573352232459</v>
      </c>
      <c r="G3" s="16">
        <f t="shared" ref="G3:G13" si="2">C3/E3</f>
        <v>0.297661233167966</v>
      </c>
      <c r="H3" s="16">
        <f t="shared" ref="H3:H13" si="3">D3/E3</f>
        <v>4.2523033309709427E-2</v>
      </c>
    </row>
    <row r="4" spans="1:9" ht="17.25" x14ac:dyDescent="0.25">
      <c r="A4" s="13" t="s">
        <v>8390</v>
      </c>
      <c r="B4">
        <f>COUNTIFS('conditional format'!F:F,"successful",'conditional format'!D:D,"&gt;= 5000", 'conditional format'!D:D,"&lt;9999")</f>
        <v>380</v>
      </c>
      <c r="C4">
        <f>COUNTIFS('conditional format'!F:F,"failed",'conditional format'!D:D,"&gt;= 5000", 'conditional format'!D:D,"&lt;9999")</f>
        <v>282</v>
      </c>
      <c r="D4">
        <f>COUNTIFS('conditional format'!F:F,"canceled",'conditional format'!D:D,"&gt;= 5000", 'conditional format'!D:D,"&lt;9999")</f>
        <v>51</v>
      </c>
      <c r="E4">
        <f t="shared" si="0"/>
        <v>713</v>
      </c>
      <c r="F4" s="16">
        <f t="shared" si="1"/>
        <v>0.53295932678821878</v>
      </c>
      <c r="G4" s="16">
        <f t="shared" si="2"/>
        <v>0.39551192145862551</v>
      </c>
      <c r="H4" s="16">
        <f t="shared" si="3"/>
        <v>7.1528751753155678E-2</v>
      </c>
    </row>
    <row r="5" spans="1:9" ht="17.25" x14ac:dyDescent="0.25">
      <c r="A5" s="13" t="s">
        <v>8391</v>
      </c>
      <c r="B5">
        <f>COUNTIFS('conditional format'!F:F,"successful",'conditional format'!D:D,"&gt;= 10000", 'conditional format'!D:D,"&lt;14999")</f>
        <v>168</v>
      </c>
      <c r="C5">
        <f>COUNTIFS('conditional format'!F:F,"failed",'conditional format'!D:D,"&gt;= 10000", 'conditional format'!D:D,"&lt;14999")</f>
        <v>144</v>
      </c>
      <c r="D5">
        <f>COUNTIFS('conditional format'!F:F,"canceled",'conditional format'!D:D,"&gt;= 10000", 'conditional format'!D:D,"&lt;14999")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9" ht="17.25" x14ac:dyDescent="0.25">
      <c r="A6" s="13" t="s">
        <v>8392</v>
      </c>
      <c r="B6">
        <f>COUNTIFS('conditional format'!F:F,"successful",'conditional format'!D:D,"&gt;= 15000", 'conditional format'!D:D,"&lt;19999")</f>
        <v>94</v>
      </c>
      <c r="C6">
        <f>COUNTIFS('conditional format'!F:F,"failed",'conditional format'!D:D,"&gt;= 15000", 'conditional format'!D:D,"&lt;19999")</f>
        <v>90</v>
      </c>
      <c r="D6">
        <f>COUNTIFS('conditional format'!F:F,"canceled",'conditional format'!D:D,"&gt;= 15000", 'conditional format'!D:D,"&lt;19999")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9" ht="17.25" x14ac:dyDescent="0.25">
      <c r="A7" s="13" t="s">
        <v>8393</v>
      </c>
      <c r="B7">
        <f>COUNTIFS('conditional format'!F:F,"successful",'conditional format'!D:D,"&gt;= 20000", 'conditional format'!D:D,"&lt;24999")</f>
        <v>62</v>
      </c>
      <c r="C7">
        <f>COUNTIFS('conditional format'!F:F,"failed",'conditional format'!D:D,"&gt;= 20000", 'conditional format'!D:D,"&lt;24999")</f>
        <v>72</v>
      </c>
      <c r="D7">
        <f>COUNTIFS('conditional format'!F:F,"canceled",'conditional format'!D:D,"&gt;= 20000", 'conditional format'!D:D,"&lt;24999")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9" ht="17.25" x14ac:dyDescent="0.25">
      <c r="A8" s="13" t="s">
        <v>8394</v>
      </c>
      <c r="B8">
        <f>COUNTIFS('conditional format'!F:F,"successful",'conditional format'!D:D,"&gt;= 25000", 'conditional format'!D:D,"&lt;29999")</f>
        <v>55</v>
      </c>
      <c r="C8">
        <f>COUNTIFS('conditional format'!F:F,"failed",'conditional format'!D:D,"&gt;= 25000", 'conditional format'!D:D,"&lt;29999")</f>
        <v>64</v>
      </c>
      <c r="D8">
        <f>COUNTIFS('conditional format'!F:F,"canceled",'conditional format'!D:D,"&gt;= 25000", 'conditional format'!D:D,"&lt;29999")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9" ht="17.25" x14ac:dyDescent="0.25">
      <c r="A9" s="13" t="s">
        <v>8395</v>
      </c>
      <c r="B9">
        <f>COUNTIFS('conditional format'!F:F,"successful",'conditional format'!D:D,"&gt;= 30000", 'conditional format'!D:D,"&lt;34999")</f>
        <v>32</v>
      </c>
      <c r="C9">
        <f>COUNTIFS('conditional format'!F:F,"failed",'conditional format'!D:D,"&gt;= 30000", 'conditional format'!D:D,"&lt;34999")</f>
        <v>37</v>
      </c>
      <c r="D9">
        <f>COUNTIFS('conditional format'!F:F,"canceled",'conditional format'!D:D,"&gt;= 30000", 'conditional format'!D:D,"&lt;34999")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9" ht="17.25" x14ac:dyDescent="0.25">
      <c r="A10" s="13" t="s">
        <v>8396</v>
      </c>
      <c r="B10">
        <f>COUNTIFS('conditional format'!F:F,"successful",'conditional format'!D:D,"&gt;= 35000", 'conditional format'!D:D,"&lt;39999")</f>
        <v>26</v>
      </c>
      <c r="C10">
        <f>COUNTIFS('conditional format'!F:F,"failed",'conditional format'!D:D,"&gt;= 35000", 'conditional format'!D:D,"&lt;39999")</f>
        <v>22</v>
      </c>
      <c r="D10">
        <f>COUNTIFS('conditional format'!F:F,"canceled",'conditional format'!D:D,"&gt;= 35000", 'conditional format'!D:D,"&lt;39999")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9" ht="17.25" x14ac:dyDescent="0.25">
      <c r="A11" s="13" t="s">
        <v>8397</v>
      </c>
      <c r="B11">
        <f>COUNTIFS('conditional format'!F:F,"successful",'conditional format'!D:D,"&gt;= 40000", 'conditional format'!D:D,"&lt;44999")</f>
        <v>21</v>
      </c>
      <c r="C11">
        <f>COUNTIFS('conditional format'!F:F,"failed",'conditional format'!D:D,"&gt;= 40000", 'conditional format'!D:D,"&lt;44999")</f>
        <v>16</v>
      </c>
      <c r="D11">
        <f>COUNTIFS('conditional format'!F:F,"canceled",'conditional format'!D:D,"&gt;= 40000", 'conditional format'!D:D,"&lt;44999")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9" ht="17.25" x14ac:dyDescent="0.25">
      <c r="A12" s="13" t="s">
        <v>8398</v>
      </c>
      <c r="B12">
        <f>COUNTIFS('conditional format'!F:F,"successful",'conditional format'!D:D,"&gt;= 45000", 'conditional format'!D:D,"&lt;49999")</f>
        <v>6</v>
      </c>
      <c r="C12">
        <f>COUNTIFS('conditional format'!F:F,"failed",'conditional format'!D:D,"&gt;= 45000", 'conditional format'!D:D,"&lt;49999")</f>
        <v>11</v>
      </c>
      <c r="D12">
        <f>COUNTIFS('conditional format'!F:F,"canceled",'conditional format'!D:D,"&gt;= 45000", 'conditional format'!D:D,"&lt;49999")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9" ht="17.25" x14ac:dyDescent="0.25">
      <c r="A13" s="13" t="s">
        <v>8399</v>
      </c>
      <c r="B13">
        <f>COUNTIFS('conditional format'!F:F,"successful",'conditional format'!D:D,"&gt;= 50000")</f>
        <v>86</v>
      </c>
      <c r="C13">
        <f>COUNTIFS('conditional format'!F:F,"failed",'conditional format'!D:D,"&gt;= 50000")</f>
        <v>258</v>
      </c>
      <c r="D13">
        <f>COUNTIFS('conditional format'!F:F,"canceled",'conditional format'!D:D,"&gt;= 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conditional format</vt:lpstr>
      <vt:lpstr>Pivot - Country</vt:lpstr>
      <vt:lpstr>Pivot - Country Category</vt:lpstr>
      <vt:lpstr>Pivot - Years Category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varkey varkey</cp:lastModifiedBy>
  <dcterms:created xsi:type="dcterms:W3CDTF">2017-04-20T15:17:24Z</dcterms:created>
  <dcterms:modified xsi:type="dcterms:W3CDTF">2018-02-04T21:38:06Z</dcterms:modified>
</cp:coreProperties>
</file>