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88.254\rede\QUALIDADE E SEGURANÇA\QUALIDADE\SGQ\Normas_Formularios\Formularios_Revisao\"/>
    </mc:Choice>
  </mc:AlternateContent>
  <xr:revisionPtr revIDLastSave="0" documentId="13_ncr:1_{8BE7DF98-418D-4856-A7C7-0BE6B385DE72}" xr6:coauthVersionLast="36" xr6:coauthVersionMax="36" xr10:uidLastSave="{00000000-0000-0000-0000-000000000000}"/>
  <bookViews>
    <workbookView xWindow="0" yWindow="0" windowWidth="20490" windowHeight="7425" xr2:uid="{94A5A0C2-997B-4C55-9FA8-1889A3B49C19}"/>
  </bookViews>
  <sheets>
    <sheet name="NR13" sheetId="1" r:id="rId1"/>
    <sheet name="Planilha2" sheetId="2" r:id="rId2"/>
    <sheet name="Controle_Revisao" sheetId="3" state="hidden" r:id="rId3"/>
  </sheets>
  <definedNames>
    <definedName name="_xlnm._FilterDatabase" localSheetId="0" hidden="1">'NR13'!#REF!</definedName>
    <definedName name="_xlnm.Print_Area" localSheetId="0">'NR13'!$A$1:$W$258</definedName>
    <definedName name="_xlnm.Print_Titles" localSheetId="0">'NR13'!$1:$43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1" i="1" l="1"/>
  <c r="N189" i="1"/>
  <c r="E189" i="1"/>
  <c r="N188" i="1"/>
  <c r="E188" i="1"/>
  <c r="E187" i="1"/>
  <c r="N187" i="1"/>
  <c r="N186" i="1"/>
  <c r="E186" i="1"/>
  <c r="P154" i="1"/>
  <c r="AC177" i="1"/>
  <c r="AC175" i="1"/>
  <c r="AC174" i="1"/>
  <c r="AC173" i="1"/>
  <c r="AC172" i="1"/>
  <c r="P156" i="1"/>
  <c r="P155" i="1"/>
  <c r="E155" i="1"/>
  <c r="E156" i="1" s="1"/>
  <c r="M152" i="1"/>
  <c r="P151" i="1" s="1"/>
  <c r="E157" i="1" s="1"/>
  <c r="AC168" i="1"/>
  <c r="AC166" i="1"/>
  <c r="AC165" i="1"/>
  <c r="AC164" i="1"/>
  <c r="AC163" i="1"/>
  <c r="AC159" i="1"/>
  <c r="AC157" i="1"/>
  <c r="AC156" i="1"/>
  <c r="AC155" i="1"/>
  <c r="AC154" i="1"/>
  <c r="E154" i="1"/>
  <c r="P144" i="1"/>
  <c r="E144" i="1"/>
  <c r="P143" i="1"/>
  <c r="E143" i="1"/>
  <c r="Z187" i="1" l="1"/>
  <c r="Z186" i="1"/>
  <c r="AC158" i="1"/>
  <c r="Z185" i="1"/>
  <c r="J158" i="1"/>
  <c r="P158" i="1" s="1"/>
  <c r="AC176" i="1"/>
  <c r="A158" i="1"/>
  <c r="AC167" i="1"/>
  <c r="J145" i="1"/>
  <c r="AB16" i="1"/>
  <c r="AB20" i="1"/>
  <c r="AB19" i="1"/>
  <c r="AB18" i="1"/>
  <c r="AB14" i="1"/>
  <c r="AB13" i="1"/>
  <c r="AB12" i="1"/>
  <c r="P145" i="1" l="1"/>
  <c r="E190" i="1"/>
  <c r="N190" i="1" s="1"/>
</calcChain>
</file>

<file path=xl/sharedStrings.xml><?xml version="1.0" encoding="utf-8"?>
<sst xmlns="http://schemas.openxmlformats.org/spreadsheetml/2006/main" count="429" uniqueCount="365">
  <si>
    <t>ENDEREÇO:</t>
  </si>
  <si>
    <t>Nº</t>
  </si>
  <si>
    <t>COMPLEMENTO:</t>
  </si>
  <si>
    <t>BAIRRO:</t>
  </si>
  <si>
    <t>CIDADE:</t>
  </si>
  <si>
    <t>NORMAS DE REFERÊNCIA:</t>
  </si>
  <si>
    <t>APROVADO</t>
  </si>
  <si>
    <t>REPROVADO</t>
  </si>
  <si>
    <t>ENGENHEIRO MECÂNICO</t>
  </si>
  <si>
    <t>CREA - MG - 22.2329/D</t>
  </si>
  <si>
    <t>ASSINATURA INSPETOR RESPONSÁVEL</t>
  </si>
  <si>
    <t>ESCOLARIDADE INSPETOR RESPONSÁVEL</t>
  </si>
  <si>
    <t>DATA REALIZAÇÃO</t>
  </si>
  <si>
    <t>RELATÓRIO DE INSPEÇÃO NR 13</t>
  </si>
  <si>
    <t>RENR13 Nº (CLIENTE):</t>
  </si>
  <si>
    <t>RENR13 Nº (DESA):</t>
  </si>
  <si>
    <t>IDENTIFICAÇÃO VASO:</t>
  </si>
  <si>
    <t>DESCRIÇÃO</t>
  </si>
  <si>
    <t>DESCRIÇÃO EQUIPAMENTO:</t>
  </si>
  <si>
    <t>NÚMERO DE SÉRIE:</t>
  </si>
  <si>
    <t>DESCRIÇÃO EQUIPAMENTO</t>
  </si>
  <si>
    <t>STRIP VESSEL</t>
  </si>
  <si>
    <t>FILTRO SEPARADOR</t>
  </si>
  <si>
    <t>CANHÃO DE AR</t>
  </si>
  <si>
    <t>RESERVATÓRIO DE AR</t>
  </si>
  <si>
    <t>SEPARADOR DE CONDENSADO</t>
  </si>
  <si>
    <t>SEPARADOR DE AR E ÓLEO</t>
  </si>
  <si>
    <t>TROCADOR DE CALOR</t>
  </si>
  <si>
    <t>PRESSÃO DE PROJETO (MPa):</t>
  </si>
  <si>
    <t>CATEGORIA NR13:</t>
  </si>
  <si>
    <t>FABRICANTE:</t>
  </si>
  <si>
    <t>ANO DE FABRICAÇÃO:</t>
  </si>
  <si>
    <t>CÓDIGO DE CONSTRUÇÃO:</t>
  </si>
  <si>
    <t>DADOS EQUIPAMENTO:</t>
  </si>
  <si>
    <t>VOLUME GEOMÉTRICO (m3):</t>
  </si>
  <si>
    <t>LOCAL DA INSTALAÇÃO DO VASO DE PRESSÃO:</t>
  </si>
  <si>
    <t>EMPRESA:</t>
  </si>
  <si>
    <t>UF:</t>
  </si>
  <si>
    <t>CNPJ:</t>
  </si>
  <si>
    <t>ITEM</t>
  </si>
  <si>
    <t>TIPO</t>
  </si>
  <si>
    <t>PROJETO DE INSTALAÇÃO DO VASO</t>
  </si>
  <si>
    <t>STATUS</t>
  </si>
  <si>
    <t>SIM</t>
  </si>
  <si>
    <t>NÃO</t>
  </si>
  <si>
    <t>NORMA REGULAMENTADORA DO MINISTÉRIO DO TRABALHO:</t>
  </si>
  <si>
    <t>CÓDIGO DE CONSTRUÇÃO ORIGINAL - EDIÇÃO E ADENDA:</t>
  </si>
  <si>
    <t>CÓDIGO UTILIZADO NA INSPEÇÃO - EDIÇÃO E ADENDA:</t>
  </si>
  <si>
    <t>NORMA BRASILEIRA DE INSPEÇÃO:</t>
  </si>
  <si>
    <t>TIPO:</t>
  </si>
  <si>
    <t>FLUÍDO:</t>
  </si>
  <si>
    <t>HORIZONTAL</t>
  </si>
  <si>
    <t>VERTICAL</t>
  </si>
  <si>
    <t>HORIZONTAL/ VERTICAL</t>
  </si>
  <si>
    <t>TEMPERATURA PROJETO (ºC):</t>
  </si>
  <si>
    <t>PMTA (KPa):</t>
  </si>
  <si>
    <t>PMTA (MPa):</t>
  </si>
  <si>
    <t>COLOCAR AQUI VALOR DA PMTA DO RELATORIO ANTERIOR OU DA PLACA DE DADOS DO VASO.</t>
  </si>
  <si>
    <t>DIGITE O VALOR DA PMTA DO VASO DE PRESSÃO</t>
  </si>
  <si>
    <t>Unidades</t>
  </si>
  <si>
    <t>Digite o Valor</t>
  </si>
  <si>
    <t>Resultado - MPa</t>
  </si>
  <si>
    <t>bar</t>
  </si>
  <si>
    <t>Kgf/cm²</t>
  </si>
  <si>
    <t>Pa</t>
  </si>
  <si>
    <t>kPa</t>
  </si>
  <si>
    <t>MPa</t>
  </si>
  <si>
    <t>mbar</t>
  </si>
  <si>
    <t>psi</t>
  </si>
  <si>
    <t>Pressão Teste Hidrostático em MPa</t>
  </si>
  <si>
    <t>Vaso de Pressão - Acima de 1998</t>
  </si>
  <si>
    <t>Vaso de Pressão - Abaixo de 1998</t>
  </si>
  <si>
    <t>1 - INSPEÇÕES DE SEGURANÇA REALIZADAS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</si>
  <si>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</si>
  <si>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</si>
  <si>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</si>
  <si>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</si>
  <si>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</si>
  <si>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</si>
  <si>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</si>
  <si>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</si>
  <si>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</si>
  <si>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</si>
  <si>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</si>
  <si>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</si>
  <si>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</si>
  <si>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</si>
  <si>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2 - REQUSITOS ESPECÍFICOS DE INSPEÇÃO</t>
  </si>
  <si>
    <t>2.1 - INSPEÇÃO INTERNA</t>
  </si>
  <si>
    <t>2.1.1</t>
  </si>
  <si>
    <t>2.1.2</t>
  </si>
  <si>
    <t>2.1.3</t>
  </si>
  <si>
    <t>2.1.4</t>
  </si>
  <si>
    <t>2.1.5</t>
  </si>
  <si>
    <t>AVALIAÇÃO</t>
  </si>
  <si>
    <t>Existe algum tipo de enchimento ou revestimento interno no vaso de pressão?</t>
  </si>
  <si>
    <t>Existe a impossibilidade de realização de exame interno no vaso de pressão?</t>
  </si>
  <si>
    <t>Existe deposição de resíduo sólido no interior do vaso de pressão?</t>
  </si>
  <si>
    <t>Existe acumulo de fluído líquido no interior do vaso de pressão?</t>
  </si>
  <si>
    <t>Grau de intemperismo ou oxidação detectadas na superfície interna do vaso de pressão.</t>
  </si>
  <si>
    <t>CLASSIFICAÇÃO:</t>
  </si>
  <si>
    <t>GRAU A</t>
  </si>
  <si>
    <t>GRAU B</t>
  </si>
  <si>
    <t>GRAU C</t>
  </si>
  <si>
    <t>GRAU D</t>
  </si>
  <si>
    <t>GRAU</t>
  </si>
  <si>
    <t>2.2 - INSPEÇÃO EXTERNA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</si>
  <si>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</si>
  <si>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</si>
  <si>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</si>
  <si>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</si>
  <si>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</si>
  <si>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</si>
  <si>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</si>
  <si>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</si>
  <si>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</si>
  <si>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</si>
  <si>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</si>
  <si>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</si>
  <si>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</si>
  <si>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</si>
  <si>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</si>
  <si>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</si>
  <si>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</si>
  <si>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2.2.18</t>
  </si>
  <si>
    <t>Existe algum tipo de defeito e/ou avaria nos tampos ou costado do vaso de pressão?</t>
  </si>
  <si>
    <t>Os flanges, bocais, conexões apresentam algum tipo de defeito e/ou avaria?</t>
  </si>
  <si>
    <t>Existe válvula de segurança instalada diretamente no vaso ou no sistema que o inclui?</t>
  </si>
  <si>
    <t>O tipo da válvula de segurança está adequada conforme a dimensão do vaso de pressão?</t>
  </si>
  <si>
    <t>A válvula de segurança está em perfeitas condições de funcionamento?</t>
  </si>
  <si>
    <t>Existe instrumento que indique a pressão de operação instalada diretamente no vaso?</t>
  </si>
  <si>
    <t>O instrumento de indicação de pressão está em perfeitas condições de funcionamento?</t>
  </si>
  <si>
    <t>Existe plaqueta de identificação e categoria Nr13?</t>
  </si>
  <si>
    <t>Existe plaqueta de recertificação Nr13?</t>
  </si>
  <si>
    <t>A instalação dispõe de pelo menos duas saídas, quando em ambiente fechado?</t>
  </si>
  <si>
    <t>As vias de acesso ao vaso de pressão estão adequadas?( Ex: Escadas, plataformas,etc..)</t>
  </si>
  <si>
    <t>A pintura do vaso de pressão encontra-se em bom estado de conservação?</t>
  </si>
  <si>
    <t>Existe acumulo de resíduos ou outros materiais sobre o vaso de pressão?</t>
  </si>
  <si>
    <t>Existe dispositivo de aterramento elétrico no vaso de pressão?</t>
  </si>
  <si>
    <t>A base, fundação e suportação do vaso de pressão estão em condições adequadas?</t>
  </si>
  <si>
    <t>O vaso de pressão possui iluminação local?</t>
  </si>
  <si>
    <t>O vaso de pressão possui iluminação de emergência?</t>
  </si>
  <si>
    <t>Há dreno no vaso de pressão e em perfeitas condições de funcionamento?</t>
  </si>
  <si>
    <t>Periódicas - NR13</t>
  </si>
  <si>
    <t>Inicial - NR13</t>
  </si>
  <si>
    <t>Problema operacional</t>
  </si>
  <si>
    <t>Alteração operacional</t>
  </si>
  <si>
    <t xml:space="preserve">Alteração  </t>
  </si>
  <si>
    <t>Reparo</t>
  </si>
  <si>
    <t>Reconstituição de prontuário</t>
  </si>
  <si>
    <t>Parada e retorno de operação</t>
  </si>
  <si>
    <t>Projeto de instalação geral</t>
  </si>
  <si>
    <t>Projeto de instalação do vaso</t>
  </si>
  <si>
    <t>Externa</t>
  </si>
  <si>
    <t>Interna</t>
  </si>
  <si>
    <t>Teste Hidrostático</t>
  </si>
  <si>
    <t>Calibração de Manômetro</t>
  </si>
  <si>
    <t>Calibração de Válvula de Segurança</t>
  </si>
  <si>
    <t>Para inicio de operação para um vaso novo</t>
  </si>
  <si>
    <t>Adequação de anormalidades operacionais</t>
  </si>
  <si>
    <t>Adequação de parâmetros operacionais</t>
  </si>
  <si>
    <t>Projeto de alteração</t>
  </si>
  <si>
    <t>Projeto de reparo.</t>
  </si>
  <si>
    <t>Reconstituição total ou parcial do prontuario</t>
  </si>
  <si>
    <t>Parada ou colocação de um vaso exist. em operação</t>
  </si>
  <si>
    <t>Identificação dos vasos da planta conf. item 13.5.2</t>
  </si>
  <si>
    <t>Projeto especifico da instalação individual do vaso.</t>
  </si>
  <si>
    <t>DOCUMENTAÇÃO EXISTENTE</t>
  </si>
  <si>
    <t>REGISTRO DE SEGURANÇA:</t>
  </si>
  <si>
    <t>DESENHO DA PLAQUETA DE IDENTIFICAÇÃO DO FABRICANTE</t>
  </si>
  <si>
    <t>DESENHO DO CONJUNTO GERAL</t>
  </si>
  <si>
    <t>PLANO DE SOLDA</t>
  </si>
  <si>
    <t>PLANO DE INSPEÇÃO E TESTE DE FABRICAÇÃO</t>
  </si>
  <si>
    <t>MEMORIA DE CALCULO COM ESPESSURAS REQUERIDAS</t>
  </si>
  <si>
    <t>MEMORIA DE CALCULO DAS PMTA´S DAS PARTES DO VASO</t>
  </si>
  <si>
    <t>INSPEÇÃO DE SEGURANÇA EXTERNA, INTERNA E TESTE HIDROST.</t>
  </si>
  <si>
    <t>INSPEÇÃO DE INICIO DE OPERAÇÃO</t>
  </si>
  <si>
    <t xml:space="preserve">PROJETO DE INSTALAÇÃO </t>
  </si>
  <si>
    <t>MANUAL OPERAÇÃO OU INST PARA OPERAÇÃO VASOS CAT I E II</t>
  </si>
  <si>
    <t>OPERADOR QUALIFICADO PARA OPERAÇÃO VASOS CAT I E II</t>
  </si>
  <si>
    <t>LAUDO DE TESTE HIDROSTATICO</t>
  </si>
  <si>
    <t>CERTIFICADO DE CALIBRAÇÃO DE VÁLVULA DE SEGURANÇA</t>
  </si>
  <si>
    <t>CERTIFICADO DE CALIBRAÇÃO DO MANÔMETRO.</t>
  </si>
  <si>
    <t>RELATORIO DE INSPEÇÃO ANTERIOR</t>
  </si>
  <si>
    <t>PROGRAMA DE INSPEÇÕES COM DATAS LIMITES</t>
  </si>
  <si>
    <t>RECOMENDAÇÕES NÃO IMPLEMENTADAS</t>
  </si>
  <si>
    <t>MAPA DE MEDIÇÃO DE ESPESSURA</t>
  </si>
  <si>
    <t>SITUAÇÃO</t>
  </si>
  <si>
    <t>COMPLETA</t>
  </si>
  <si>
    <t>PARCIAL</t>
  </si>
  <si>
    <t>NÃO EXISTENTE</t>
  </si>
  <si>
    <t>NÃO APLICÁVEL</t>
  </si>
  <si>
    <t>FM-018_REV.00</t>
  </si>
  <si>
    <t/>
  </si>
  <si>
    <t>EQUIPAMENTOS UTILIZADOS</t>
  </si>
  <si>
    <t>EQUIPAMENTOS UTILIZADOS:</t>
  </si>
  <si>
    <t>CERTIFICADO CALIBRAÇÃO:</t>
  </si>
  <si>
    <t>VALIDADE:</t>
  </si>
  <si>
    <t>3 - CÁLCULOS</t>
  </si>
  <si>
    <t>MATERIAL</t>
  </si>
  <si>
    <t>ASTM A36</t>
  </si>
  <si>
    <t>ASTM A285 gr C</t>
  </si>
  <si>
    <t>S</t>
  </si>
  <si>
    <t>EFICIENCIA DE JUNTA</t>
  </si>
  <si>
    <t>INSPECIONADO</t>
  </si>
  <si>
    <t>-</t>
  </si>
  <si>
    <t>TAMPO INFERIOR</t>
  </si>
  <si>
    <t>COSTADO</t>
  </si>
  <si>
    <t>TAMPO SUPERIOR</t>
  </si>
  <si>
    <t>Espessura Mínima (mm)</t>
  </si>
  <si>
    <t>RAIO DA COROA (MM):</t>
  </si>
  <si>
    <t>RAIO DE REBORDEADO (MM):</t>
  </si>
  <si>
    <t>SEMI ÂNGULO DO VERTICE:</t>
  </si>
  <si>
    <t>RAZÃO h2/D:</t>
  </si>
  <si>
    <t>LADO DA PRESSÃO:</t>
  </si>
  <si>
    <t>DIÂMETRO INTERNO (MM):</t>
  </si>
  <si>
    <t>COMPRIMENTO (MM):</t>
  </si>
  <si>
    <t>ALTURA DO TAMPO (MM):</t>
  </si>
  <si>
    <t>ALTURA PARTE RETA DO TAMPO (MM):</t>
  </si>
  <si>
    <t>CENTRO A CENTRO DOS PARAFUSOS:</t>
  </si>
  <si>
    <t>MATERIAL:</t>
  </si>
  <si>
    <t>ESPESSURA NOMINAL (MM):</t>
  </si>
  <si>
    <t>ESPESSURA MÍNIMA (MM):</t>
  </si>
  <si>
    <t>ESPESSURA REQUERIDA (MM):</t>
  </si>
  <si>
    <t>SOBRE-ESPESSURA (MM):</t>
  </si>
  <si>
    <t>SOBRE-ESPESSURA DE CORROSÃO (MM):</t>
  </si>
  <si>
    <t>INSPECIONADO POR RADIOGRAFIA:</t>
  </si>
  <si>
    <t>INSPECIONADO POR ULTRASSOM:</t>
  </si>
  <si>
    <t>EFICIÊNCIA DE JUNTA:</t>
  </si>
  <si>
    <t>TENSÃO MÁXIMA ADMISSÍVEL (MPA):</t>
  </si>
  <si>
    <t>PRESSÃO TESTE HIDROSTÁTICO (MPa):</t>
  </si>
  <si>
    <t>PMTA =   S x E x t / R + 0,6 x t</t>
  </si>
  <si>
    <t>Legenda:</t>
  </si>
  <si>
    <t>S: Tensão Máxima Adimissível (MPa)</t>
  </si>
  <si>
    <t>E: Eficiência de Junta</t>
  </si>
  <si>
    <t>t: Espessura Mínima - Corrosão (mm)</t>
  </si>
  <si>
    <t>R: Raio Interno do Corpo (mm)</t>
  </si>
  <si>
    <t>3.1 - PMTA PARA COSTADO CILÍNDRICO</t>
  </si>
  <si>
    <t>Mpa</t>
  </si>
  <si>
    <t>DEFINIÇÃO DA ASME:</t>
  </si>
  <si>
    <t>ASME</t>
  </si>
  <si>
    <t>ASME 2:1</t>
  </si>
  <si>
    <t>ASME 6%</t>
  </si>
  <si>
    <t>ASME 10%</t>
  </si>
  <si>
    <t>Descrição</t>
  </si>
  <si>
    <t>Valor</t>
  </si>
  <si>
    <t>S = Tensão Máxima Admissível (MPa)</t>
  </si>
  <si>
    <t>E = Eficiencia de junta</t>
  </si>
  <si>
    <t>Espessura minima (mm)</t>
  </si>
  <si>
    <t>Corrosão (mm)</t>
  </si>
  <si>
    <t>t = Espessura minima - Corrosão (mm)</t>
  </si>
  <si>
    <t>L = Raio interno da calota (mm)</t>
  </si>
  <si>
    <t>M = Relação entre raios</t>
  </si>
  <si>
    <t>Valor - X</t>
  </si>
  <si>
    <t>Valor - Y</t>
  </si>
  <si>
    <t>Resultado</t>
  </si>
  <si>
    <t>DIMENSÃO DO VASO DE PRESSÃO</t>
  </si>
  <si>
    <t>Diâmetro (Ø)</t>
  </si>
  <si>
    <t>M: Relação entre raios</t>
  </si>
  <si>
    <t>PMTA =   2 x S x E x t / L + 0,2 x t</t>
  </si>
  <si>
    <t>PMTA =   S x E x t / 0,885 x L + 0,1 x t</t>
  </si>
  <si>
    <t>PMTA =  2 x S x E x t / M x L + 0,2 x t</t>
  </si>
  <si>
    <t>3.2 - PMTA CALOTA</t>
  </si>
  <si>
    <t>5 - ESTADO GERAL DO VASO - ESQUEMA DE MEDIÇÃO DE ESPESSURA</t>
  </si>
  <si>
    <t>6 - CARACTERIZAÇÃO FINAL APÓS INSPEÇÃO</t>
  </si>
  <si>
    <t>PMTA em Mpa:</t>
  </si>
  <si>
    <t>PMTA em KPa:</t>
  </si>
  <si>
    <t>PTH em MPa:</t>
  </si>
  <si>
    <t>VÁLVULAS DE SEGURANÇA</t>
  </si>
  <si>
    <t>DISCO DE RUPTURA</t>
  </si>
  <si>
    <t>LOCAL</t>
  </si>
  <si>
    <t>TAMANHO</t>
  </si>
  <si>
    <t>FABRICANTE</t>
  </si>
  <si>
    <t>MODELO</t>
  </si>
  <si>
    <t>NÚMERO DE SÉRIE</t>
  </si>
  <si>
    <t>PRESSÃO DE ABERUTA (kgf/cm2)</t>
  </si>
  <si>
    <t>PRESSÃO DE FECHAMENTO (kgf/cm2)</t>
  </si>
  <si>
    <t>DATA DE CALIBRAÇÃO</t>
  </si>
  <si>
    <t>VALIDADE</t>
  </si>
  <si>
    <t>Nº SELO</t>
  </si>
  <si>
    <t>7 - PRÓXIMAS INSPEÇÕES PERIÓDICAS A SEREM REALIZADAS</t>
  </si>
  <si>
    <t>INSPEÇÃO PERIÓDICA</t>
  </si>
  <si>
    <t>CALIBRAÇÃO MANÔMETROS</t>
  </si>
  <si>
    <t>CALIBRAÇÃO VÁLVULA DE SEGURANÇA</t>
  </si>
  <si>
    <t>INSPEÇÃO INTERNA</t>
  </si>
  <si>
    <t>INSPEÇÃO EXTERNA</t>
  </si>
  <si>
    <t>TESTE HIDROSTÁTICO</t>
  </si>
  <si>
    <t>PRAZO MÁXIMO NR13</t>
  </si>
  <si>
    <t>PRAZO ESTABELECIDO PH</t>
  </si>
  <si>
    <t>DATA LIMITE</t>
  </si>
  <si>
    <t>8 - RECOMENDAÇÕES</t>
  </si>
  <si>
    <t>9 - PENDÊNCIAS</t>
  </si>
  <si>
    <t>PENDÊNCIAS</t>
  </si>
  <si>
    <r>
      <t xml:space="preserve">.  </t>
    </r>
    <r>
      <rPr>
        <sz val="10"/>
        <rFont val="Arial"/>
        <family val="2"/>
      </rPr>
      <t>Instalar valvula de segurança conforme item 13.5.1.3 alínea "a" da Norma Regulamentadora NR13.</t>
    </r>
  </si>
  <si>
    <r>
      <t xml:space="preserve">.  </t>
    </r>
    <r>
      <rPr>
        <sz val="10"/>
        <rFont val="Arial"/>
        <family val="2"/>
      </rPr>
      <t>Instalar manômetro conforme item 13.5.1.3 alínea "c" da Norma Regulamentadora NR13.</t>
    </r>
  </si>
  <si>
    <r>
      <t xml:space="preserve">. </t>
    </r>
    <r>
      <rPr>
        <sz val="10"/>
        <rFont val="Arial"/>
        <family val="2"/>
      </rPr>
      <t xml:space="preserve"> Instalar iluminação local conforme item 13.5.2.2 alínea "d" da Norma Regulamentadora NR13.</t>
    </r>
  </si>
  <si>
    <r>
      <t xml:space="preserve">. </t>
    </r>
    <r>
      <rPr>
        <sz val="10"/>
        <rFont val="Arial"/>
        <family val="2"/>
      </rPr>
      <t xml:space="preserve"> Instalar iluminação de emergencia conforme item 13.5.2.2 alínea "e" da Norma Regulamentadora NR13.</t>
    </r>
  </si>
  <si>
    <r>
      <t xml:space="preserve">. </t>
    </r>
    <r>
      <rPr>
        <sz val="10"/>
        <rFont val="Arial"/>
        <family val="2"/>
      </rPr>
      <t xml:space="preserve"> Calibrar válvula de segurança e </t>
    </r>
    <r>
      <rPr>
        <sz val="10"/>
        <rFont val="Arial"/>
        <family val="2"/>
      </rPr>
      <t xml:space="preserve"> manômetro conforme item 13.5.3.2  da Norma Regulamentadora NR13.</t>
    </r>
  </si>
  <si>
    <r>
      <t>.</t>
    </r>
    <r>
      <rPr>
        <sz val="10"/>
        <rFont val="Arial"/>
        <family val="2"/>
      </rPr>
      <t xml:space="preserve">  Eliminar reduções na entrada da válvula de segurança conforme item 13.8.2  da NR13.</t>
    </r>
  </si>
  <si>
    <r>
      <t>.</t>
    </r>
    <r>
      <rPr>
        <sz val="10"/>
        <rFont val="Arial"/>
        <family val="2"/>
      </rPr>
      <t xml:space="preserve">  Trocar</t>
    </r>
    <r>
      <rPr>
        <sz val="10"/>
        <rFont val="Arial"/>
        <family val="2"/>
      </rPr>
      <t xml:space="preserve"> manômetro conforme item 13.5.1.3  da Norma Regulamentadora NR13.</t>
    </r>
  </si>
  <si>
    <r>
      <t xml:space="preserve">.  </t>
    </r>
    <r>
      <rPr>
        <sz val="10"/>
        <rFont val="Arial"/>
        <family val="2"/>
      </rPr>
      <t>Instalar amortecedores de vibração na base , para compressores instalados sobre o vaso de pressão.</t>
    </r>
  </si>
  <si>
    <r>
      <t>.</t>
    </r>
    <r>
      <rPr>
        <sz val="10"/>
        <rFont val="Arial"/>
        <family val="2"/>
      </rPr>
      <t xml:space="preserve">  Fixar vaso de pressão ao piso conforme Norma Regulamentadora NR13.</t>
    </r>
  </si>
  <si>
    <r>
      <rPr>
        <b/>
        <sz val="10"/>
        <rFont val="Arial"/>
        <family val="2"/>
      </rPr>
      <t>.</t>
    </r>
    <r>
      <rPr>
        <sz val="10"/>
        <rFont val="Arial"/>
        <family val="2"/>
      </rPr>
      <t xml:space="preserve"> Não foram observadas pendencias referentes aos requisitos da Norma Regulamentadora NR13.</t>
    </r>
  </si>
  <si>
    <r>
      <t>.</t>
    </r>
    <r>
      <rPr>
        <sz val="10"/>
        <rFont val="Arial"/>
        <family val="2"/>
      </rPr>
      <t xml:space="preserve">  Trocar</t>
    </r>
    <r>
      <rPr>
        <sz val="10"/>
        <rFont val="Arial"/>
        <family val="2"/>
      </rPr>
      <t xml:space="preserve"> válvula de segurança conforme item 13.5.1.3  da Norma Regulamentadora NR13.</t>
    </r>
  </si>
  <si>
    <r>
      <t xml:space="preserve">.  </t>
    </r>
    <r>
      <rPr>
        <sz val="10"/>
        <rFont val="Arial"/>
        <family val="2"/>
      </rPr>
      <t>Instalar dispositivo de bloqueio inadvertido de dispostivo de segurança quando este não estiver instalado    diretamente no vaso conforme item 13.5.1.3 alínea "b" da Norma Regulamentadora NR13.</t>
    </r>
  </si>
  <si>
    <r>
      <t>kgf/cm</t>
    </r>
    <r>
      <rPr>
        <vertAlign val="superscript"/>
        <sz val="11"/>
        <rFont val="Arial"/>
        <family val="2"/>
      </rPr>
      <t>2</t>
    </r>
  </si>
  <si>
    <r>
      <t>CAPACIDADE (kgf/cm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</t>
    </r>
  </si>
  <si>
    <t>VÁLVULA PRIMÁRIA</t>
  </si>
  <si>
    <t>VÁLVULA SECUNDÁRIA</t>
  </si>
  <si>
    <r>
      <t>PRESSÃO DE OPERAÇÃO (kgf/cm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):</t>
    </r>
  </si>
  <si>
    <t>ENSAIO NÃO DESTRUTIVO</t>
  </si>
  <si>
    <t>MAPA MEDIÇÃO ESPESSURA</t>
  </si>
  <si>
    <t>ENSAIO PARTÍCULA MAGNÉTICA</t>
  </si>
  <si>
    <t>ENSAIO ULTRASSOM</t>
  </si>
  <si>
    <t>MEMORIAL DE CÁLCULO</t>
  </si>
  <si>
    <t>CÁLCULO PMTA DAS PARTES DO VASO</t>
  </si>
  <si>
    <t>DESENHO DE CONJUNTO GERAL</t>
  </si>
  <si>
    <t>DESENHO PLAQUETA DE IDENTIFICAÇÃO OU RECERTIFICAÇÃO</t>
  </si>
  <si>
    <t>PROJETO DE INSTALAÇÃO GERAL</t>
  </si>
  <si>
    <t>PROJETO DE INSTALAÇÃO INDIVIDUAL DO VASO</t>
  </si>
  <si>
    <t>CALIBRAÇÃO DE MANÔMETROS</t>
  </si>
  <si>
    <t>CALIBRAÇÃO DE VÁLVULAS DE SEGURANÇA</t>
  </si>
  <si>
    <t>CERTIFICADO DE TESTE HIDROSTÁTICO</t>
  </si>
  <si>
    <t>ABERTURA DO REGISTRO DE SEGURANÇA</t>
  </si>
  <si>
    <t>ANOTAÇÃO DE INSPEÇÃO</t>
  </si>
  <si>
    <t>ANOTAÇÃO RESPONSABILIDADE TÉCNICA DA INSPEÇÃO</t>
  </si>
  <si>
    <t>PLACA DE RECERTIFICAÇÃO</t>
  </si>
  <si>
    <t>PLACA DE IDENTIFICAÇÃO E CATEGORIA</t>
  </si>
  <si>
    <t>DESENHOS</t>
  </si>
  <si>
    <t>PROJETO</t>
  </si>
  <si>
    <t>CERTIFICADOS</t>
  </si>
  <si>
    <t>REGISTRO DE SEGURANÇA</t>
  </si>
  <si>
    <t>ART</t>
  </si>
  <si>
    <t>PLACAS</t>
  </si>
  <si>
    <t>INTEGRADA AO RELATÓRIO</t>
  </si>
  <si>
    <t>EXISTE</t>
  </si>
  <si>
    <t>FORNECIDA</t>
  </si>
  <si>
    <t>NÃO SE APLICA</t>
  </si>
  <si>
    <t>ATUALIZADA</t>
  </si>
  <si>
    <t>ANEXO</t>
  </si>
  <si>
    <t>NÃO EXECUTADO</t>
  </si>
  <si>
    <t>INSTALADA</t>
  </si>
  <si>
    <t>CONCLUSÃO DO ENSAIO</t>
  </si>
  <si>
    <t>10 - DOCUMENTOS GERADOS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</si>
  <si>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</si>
  <si>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</si>
  <si>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</si>
  <si>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</si>
  <si>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</si>
  <si>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</si>
  <si>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</si>
  <si>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</si>
  <si>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</si>
  <si>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</si>
  <si>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</si>
  <si>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</si>
  <si>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</si>
  <si>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</si>
  <si>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</si>
  <si>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</si>
  <si>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REVISÃO</t>
  </si>
  <si>
    <t>DATA</t>
  </si>
  <si>
    <t>DESCRIÇÃO DA ALTERAÇÃO</t>
  </si>
  <si>
    <t>EMISSÃO INICIAL</t>
  </si>
  <si>
    <t>8 - FOTOS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</si>
</sst>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8"/>
      <name val="Arial Narrow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u/>
      <sz val="9"/>
      <color theme="1"/>
      <name val="Arial"/>
      <family val="2"/>
    </font>
    <font>
      <b/>
      <sz val="9"/>
      <color theme="0"/>
      <name val="Arial Narrow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0099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u/>
      <sz val="10"/>
      <color theme="1"/>
      <name val="Arial"/>
      <family val="2"/>
    </font>
    <font>
      <vertAlign val="superscript"/>
      <sz val="11"/>
      <name val="Arial"/>
      <family val="2"/>
    </font>
    <font>
      <vertAlign val="superscript"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13" fillId="4" borderId="0" xfId="0" applyFont="1" applyFill="1"/>
    <xf numFmtId="0" fontId="0" fillId="0" borderId="1" xfId="0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0" borderId="0" xfId="0" applyFont="1" applyAlignment="1" applyProtection="1">
      <alignment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164" fontId="15" fillId="0" borderId="1" xfId="0" applyNumberFormat="1" applyFont="1" applyBorder="1" applyAlignment="1" applyProtection="1">
      <alignment horizontal="center" vertical="center"/>
      <protection locked="0"/>
    </xf>
    <xf numFmtId="165" fontId="15" fillId="0" borderId="1" xfId="0" applyNumberFormat="1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13" fillId="4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left" vertical="center"/>
    </xf>
    <xf numFmtId="164" fontId="15" fillId="0" borderId="0" xfId="0" applyNumberFormat="1" applyFont="1" applyBorder="1" applyAlignment="1" applyProtection="1">
      <alignment horizontal="center" vertical="center"/>
      <protection locked="0"/>
    </xf>
    <xf numFmtId="165" fontId="15" fillId="0" borderId="0" xfId="0" applyNumberFormat="1" applyFont="1" applyBorder="1" applyAlignment="1" applyProtection="1">
      <alignment horizontal="center" vertic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2" xfId="0" applyBorder="1" applyProtection="1"/>
    <xf numFmtId="0" fontId="0" fillId="0" borderId="3" xfId="0" applyBorder="1" applyProtection="1"/>
    <xf numFmtId="0" fontId="0" fillId="0" borderId="5" xfId="0" applyBorder="1" applyProtection="1"/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 applyProtection="1"/>
    <xf numFmtId="1" fontId="0" fillId="7" borderId="1" xfId="0" applyNumberForma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Protection="1"/>
    <xf numFmtId="0" fontId="1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13" fillId="0" borderId="1" xfId="0" applyFont="1" applyBorder="1" applyProtection="1"/>
    <xf numFmtId="0" fontId="13" fillId="0" borderId="0" xfId="0" applyFont="1" applyFill="1" applyBorder="1" applyAlignment="1"/>
    <xf numFmtId="0" fontId="0" fillId="0" borderId="0" xfId="0" applyFill="1"/>
    <xf numFmtId="0" fontId="1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/>
    </xf>
    <xf numFmtId="0" fontId="1" fillId="0" borderId="0" xfId="1"/>
    <xf numFmtId="0" fontId="1" fillId="0" borderId="1" xfId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2" fontId="19" fillId="0" borderId="1" xfId="0" applyNumberFormat="1" applyFont="1" applyBorder="1" applyAlignment="1" applyProtection="1">
      <alignment horizontal="center" vertical="center"/>
      <protection locked="0"/>
    </xf>
    <xf numFmtId="1" fontId="19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14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 applyProtection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 vertical="center"/>
    </xf>
    <xf numFmtId="2" fontId="19" fillId="0" borderId="1" xfId="0" applyNumberFormat="1" applyFont="1" applyFill="1" applyBorder="1" applyAlignment="1" applyProtection="1">
      <alignment horizontal="center" vertical="center"/>
    </xf>
    <xf numFmtId="2" fontId="19" fillId="2" borderId="1" xfId="0" applyNumberFormat="1" applyFont="1" applyFill="1" applyBorder="1" applyAlignment="1" applyProtection="1">
      <alignment horizontal="center" vertical="center"/>
    </xf>
    <xf numFmtId="165" fontId="19" fillId="2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/>
    </xf>
    <xf numFmtId="0" fontId="2" fillId="5" borderId="0" xfId="0" applyFont="1" applyFill="1" applyBorder="1" applyAlignment="1" applyProtection="1">
      <alignment horizontal="center"/>
    </xf>
    <xf numFmtId="0" fontId="19" fillId="0" borderId="1" xfId="0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 applyProtection="1">
      <alignment horizontal="center" vertical="center"/>
    </xf>
    <xf numFmtId="0" fontId="18" fillId="2" borderId="1" xfId="0" applyFont="1" applyFill="1" applyBorder="1" applyAlignment="1">
      <alignment horizontal="center" vertical="top"/>
    </xf>
    <xf numFmtId="164" fontId="19" fillId="0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top"/>
    </xf>
    <xf numFmtId="2" fontId="20" fillId="0" borderId="1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 vertical="center"/>
    </xf>
    <xf numFmtId="0" fontId="19" fillId="0" borderId="1" xfId="0" quotePrefix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/>
    </xf>
    <xf numFmtId="0" fontId="18" fillId="2" borderId="1" xfId="0" applyFont="1" applyFill="1" applyBorder="1" applyAlignment="1" applyProtection="1">
      <alignment horizontal="center" vertical="center"/>
    </xf>
    <xf numFmtId="0" fontId="13" fillId="5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164" fontId="15" fillId="0" borderId="1" xfId="0" applyNumberFormat="1" applyFont="1" applyBorder="1" applyAlignment="1" applyProtection="1">
      <alignment horizontal="center" vertical="center"/>
      <protection locked="0"/>
    </xf>
    <xf numFmtId="165" fontId="15" fillId="0" borderId="1" xfId="0" applyNumberFormat="1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164" fontId="15" fillId="0" borderId="2" xfId="0" applyNumberFormat="1" applyFont="1" applyBorder="1" applyAlignment="1" applyProtection="1">
      <alignment horizontal="center" vertical="center"/>
      <protection locked="0"/>
    </xf>
    <xf numFmtId="164" fontId="15" fillId="0" borderId="5" xfId="0" applyNumberFormat="1" applyFont="1" applyBorder="1" applyAlignment="1" applyProtection="1">
      <alignment horizontal="center" vertical="center"/>
      <protection locked="0"/>
    </xf>
    <xf numFmtId="165" fontId="15" fillId="0" borderId="2" xfId="0" applyNumberFormat="1" applyFont="1" applyBorder="1" applyAlignment="1" applyProtection="1">
      <alignment horizontal="center" vertical="center"/>
    </xf>
    <xf numFmtId="165" fontId="15" fillId="0" borderId="5" xfId="0" applyNumberFormat="1" applyFont="1" applyBorder="1" applyAlignment="1" applyProtection="1">
      <alignment horizontal="center" vertical="center"/>
    </xf>
    <xf numFmtId="0" fontId="16" fillId="5" borderId="0" xfId="0" applyFont="1" applyFill="1" applyAlignment="1" applyProtection="1">
      <alignment horizontal="center" vertical="center" wrapText="1"/>
    </xf>
    <xf numFmtId="0" fontId="16" fillId="5" borderId="4" xfId="0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Normal 3" xfId="1" xr:uid="{4B818BFF-B9EE-4D6A-AE8F-6603E723D064}"/>
  </cellStyles>
  <dxfs count="82"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F"/>
        </patternFill>
      </fill>
    </dxf>
    <dxf>
      <fill>
        <patternFill>
          <bgColor rgb="FFFFFFA3"/>
        </patternFill>
      </fill>
    </dxf>
    <dxf>
      <fill>
        <patternFill>
          <bgColor rgb="FFFFFF8B"/>
        </patternFill>
      </fill>
    </dxf>
    <dxf>
      <fill>
        <patternFill>
          <bgColor rgb="FFFFFF8F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A3"/>
        </patternFill>
      </fill>
    </dxf>
    <dxf>
      <fill>
        <patternFill>
          <bgColor rgb="FFFFFF8B"/>
        </patternFill>
      </fill>
    </dxf>
    <dxf>
      <fill>
        <patternFill>
          <bgColor rgb="FFFFFF8F"/>
        </patternFill>
      </fill>
    </dxf>
    <dxf>
      <fill>
        <patternFill>
          <bgColor rgb="FFFFFF89"/>
        </patternFill>
      </fill>
    </dxf>
    <dxf>
      <fill>
        <patternFill>
          <bgColor rgb="FFFFFFA3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A3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F"/>
        </patternFill>
      </fill>
    </dxf>
    <dxf>
      <fill>
        <patternFill>
          <bgColor rgb="FFFFFF8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153986</xdr:colOff>
      <xdr:row>0</xdr:row>
      <xdr:rowOff>152400</xdr:rowOff>
    </xdr:from>
    <xdr:ext cx="1444626" cy="857249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86" y="152400"/>
          <a:ext cx="1444626" cy="857249"/>
        </a:xfrm>
        <a:prstGeom prst="rect">
          <a:avLst/>
        </a:prstGeom>
      </xdr:spPr>
    </xdr:pic>
    <xdr:clientData/>
  </xdr:oneCellAnchor>
  <xdr:twoCellAnchor editAs="oneCell">
    <xdr:from>
      <xdr:col>1</xdr:col>
      <xdr:colOff>628650</xdr:colOff>
      <xdr:row>116</xdr:row>
      <xdr:rowOff>66675</xdr:rowOff>
    </xdr:from>
    <xdr:to>
      <xdr:col>5</xdr:col>
      <xdr:colOff>0</xdr:colOff>
      <xdr:row>116</xdr:row>
      <xdr:rowOff>762000</xdr:rowOff>
    </xdr:to>
    <xdr:pic>
      <xdr:nvPicPr>
        <xdr:cNvPr id="5" name="Imagem 106" descr="oxidação.bm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17" r="78644" b="19553"/>
        <a:stretch/>
      </xdr:blipFill>
      <xdr:spPr bwMode="auto">
        <a:xfrm>
          <a:off x="1724025" y="19421475"/>
          <a:ext cx="1123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57150</xdr:colOff>
      <xdr:row>116</xdr:row>
      <xdr:rowOff>47625</xdr:rowOff>
    </xdr:from>
    <xdr:to>
      <xdr:col>21</xdr:col>
      <xdr:colOff>214746</xdr:colOff>
      <xdr:row>116</xdr:row>
      <xdr:rowOff>742950</xdr:rowOff>
    </xdr:to>
    <xdr:pic>
      <xdr:nvPicPr>
        <xdr:cNvPr id="6" name="Imagem 106" descr="oxidação.bm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822" t="6517" b="19553"/>
        <a:stretch/>
      </xdr:blipFill>
      <xdr:spPr bwMode="auto">
        <a:xfrm>
          <a:off x="8086725" y="9906000"/>
          <a:ext cx="1167246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209550</xdr:colOff>
      <xdr:row>116</xdr:row>
      <xdr:rowOff>66675</xdr:rowOff>
    </xdr:from>
    <xdr:to>
      <xdr:col>9</xdr:col>
      <xdr:colOff>209550</xdr:colOff>
      <xdr:row>116</xdr:row>
      <xdr:rowOff>762000</xdr:rowOff>
    </xdr:to>
    <xdr:pic>
      <xdr:nvPicPr>
        <xdr:cNvPr id="7" name="Imagem 106" descr="oxidação.bmp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613" t="6517" r="53127" b="19553"/>
        <a:stretch/>
      </xdr:blipFill>
      <xdr:spPr bwMode="auto">
        <a:xfrm>
          <a:off x="4248150" y="19421475"/>
          <a:ext cx="11715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609600</xdr:colOff>
      <xdr:row>116</xdr:row>
      <xdr:rowOff>95250</xdr:rowOff>
    </xdr:from>
    <xdr:to>
      <xdr:col>13</xdr:col>
      <xdr:colOff>142875</xdr:colOff>
      <xdr:row>116</xdr:row>
      <xdr:rowOff>790575</xdr:rowOff>
    </xdr:to>
    <xdr:pic>
      <xdr:nvPicPr>
        <xdr:cNvPr id="8" name="Imagem 106" descr="oxidação.bmp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37" t="6517" r="25979" b="19553"/>
        <a:stretch/>
      </xdr:blipFill>
      <xdr:spPr bwMode="auto">
        <a:xfrm>
          <a:off x="6048375" y="9953625"/>
          <a:ext cx="1209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249</xdr:row>
          <xdr:rowOff>95250</xdr:rowOff>
        </xdr:from>
        <xdr:to>
          <xdr:col>2</xdr:col>
          <xdr:colOff>257175</xdr:colOff>
          <xdr:row>249</xdr:row>
          <xdr:rowOff>342900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962025</xdr:colOff>
          <xdr:row>249</xdr:row>
          <xdr:rowOff>47625</xdr:rowOff>
        </xdr:from>
        <xdr:to>
          <xdr:col>12</xdr:col>
          <xdr:colOff>171450</xdr:colOff>
          <xdr:row>249</xdr:row>
          <xdr:rowOff>295275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886B-7045-4DC7-8F98-CF8F9C240902}">
  <dimension ref="A1:AI528"/>
  <sheetViews>
    <sheetView showGridLines="0" tabSelected="1" view="pageBreakPreview" zoomScaleNormal="100" zoomScaleSheetLayoutView="100" workbookViewId="0">
      <selection activeCell="AP14" sqref="AP14"/>
    </sheetView>
  </sheetViews>
  <sheetFormatPr defaultColWidth="0.42578125" defaultRowHeight="12.75" customHeight="1" zeroHeight="1" x14ac:dyDescent="0.2"/>
  <cols>
    <col min="1" max="1" width="16.42578125" style="1" customWidth="1"/>
    <col min="2" max="2" width="10.85546875" style="1" customWidth="1"/>
    <col min="3" max="3" width="4.140625" style="1" customWidth="1"/>
    <col min="4" max="4" width="7.140625" style="1" customWidth="1"/>
    <col min="5" max="5" width="4.140625" style="1" customWidth="1"/>
    <col min="6" max="6" width="5.5703125" style="1" customWidth="1"/>
    <col min="7" max="7" width="3.140625" style="1" customWidth="1"/>
    <col min="8" max="8" width="9.140625" style="1" customWidth="1"/>
    <col min="9" max="9" width="17.5703125" style="1" customWidth="1"/>
    <col min="10" max="11" width="8.28515625" style="1" customWidth="1"/>
    <col min="12" max="12" width="15.28515625" style="1" customWidth="1"/>
    <col min="13" max="13" width="9.85546875" style="1" bestFit="1" customWidth="1"/>
    <col min="14" max="14" width="5.140625" style="1" customWidth="1"/>
    <col min="15" max="15" width="6.7109375" style="1" customWidth="1"/>
    <col min="16" max="17" width="3.5703125" style="1" customWidth="1"/>
    <col min="18" max="18" width="4" style="1" customWidth="1"/>
    <col min="19" max="19" width="2.7109375" style="1" customWidth="1"/>
    <col min="20" max="21" width="2.42578125" style="1" customWidth="1"/>
    <col min="22" max="22" width="4.85546875" style="1" customWidth="1"/>
    <col min="23" max="23" width="5.28515625" style="1" customWidth="1"/>
    <col min="24" max="24" width="7.7109375" style="1" hidden="1" customWidth="1"/>
    <col min="25" max="25" width="13.5703125" style="1" hidden="1" customWidth="1"/>
    <col min="26" max="27" width="7.7109375" style="1" hidden="1" customWidth="1"/>
    <col min="28" max="28" width="11.42578125" style="1" hidden="1" customWidth="1"/>
    <col min="29" max="33" width="7.7109375" style="1" hidden="1" customWidth="1"/>
    <col min="34" max="217" width="7.7109375" style="1" customWidth="1"/>
    <col min="218" max="16384" width="0.42578125" style="1"/>
  </cols>
  <sheetData>
    <row r="1" spans="1:30" ht="23.25" customHeight="1" x14ac:dyDescent="0.2">
      <c r="A1" s="111"/>
      <c r="B1" s="111"/>
      <c r="C1" s="112" t="s">
        <v>13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 t="s">
        <v>14</v>
      </c>
      <c r="Q1" s="113"/>
      <c r="R1" s="113"/>
      <c r="S1" s="113"/>
      <c r="T1" s="113"/>
      <c r="U1" s="113"/>
      <c r="V1" s="113"/>
      <c r="W1" s="113"/>
    </row>
    <row r="2" spans="1:30" ht="23.25" customHeight="1" x14ac:dyDescent="0.2">
      <c r="A2" s="111"/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4"/>
      <c r="Q2" s="114"/>
      <c r="R2" s="114"/>
      <c r="S2" s="114"/>
      <c r="T2" s="114"/>
      <c r="U2" s="114"/>
      <c r="V2" s="114"/>
      <c r="W2" s="114"/>
    </row>
    <row r="3" spans="1:30" ht="23.25" customHeight="1" x14ac:dyDescent="0.2">
      <c r="A3" s="111"/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3" t="s">
        <v>15</v>
      </c>
      <c r="Q3" s="113"/>
      <c r="R3" s="113"/>
      <c r="S3" s="113"/>
      <c r="T3" s="113"/>
      <c r="U3" s="113"/>
      <c r="V3" s="113"/>
      <c r="W3" s="113"/>
    </row>
    <row r="4" spans="1:30" s="2" customFormat="1" ht="16.5" customHeight="1" x14ac:dyDescent="0.2">
      <c r="A4" s="111"/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4"/>
      <c r="Q4" s="114"/>
      <c r="R4" s="114"/>
      <c r="S4" s="114"/>
      <c r="T4" s="114"/>
      <c r="U4" s="114"/>
      <c r="V4" s="114"/>
      <c r="W4" s="114"/>
    </row>
    <row r="5" spans="1:30" s="21" customFormat="1" ht="5.0999999999999996" customHeight="1" x14ac:dyDescent="0.2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</row>
    <row r="6" spans="1:30" ht="15.95" customHeight="1" x14ac:dyDescent="0.2">
      <c r="A6" s="115" t="s">
        <v>33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Y6" s="130" t="s">
        <v>57</v>
      </c>
      <c r="Z6" s="130"/>
      <c r="AA6" s="130"/>
      <c r="AB6" s="130"/>
      <c r="AC6" s="130"/>
      <c r="AD6" s="8"/>
    </row>
    <row r="7" spans="1:30" ht="15" customHeight="1" x14ac:dyDescent="0.2">
      <c r="A7" s="68" t="s">
        <v>18</v>
      </c>
      <c r="B7" s="68"/>
      <c r="C7" s="68"/>
      <c r="D7" s="68"/>
      <c r="E7" s="69"/>
      <c r="F7" s="69"/>
      <c r="G7" s="69"/>
      <c r="H7" s="69"/>
      <c r="I7" s="69"/>
      <c r="J7" s="68" t="s">
        <v>16</v>
      </c>
      <c r="K7" s="68"/>
      <c r="L7" s="68"/>
      <c r="M7" s="68"/>
      <c r="N7" s="69"/>
      <c r="O7" s="69"/>
      <c r="P7" s="69"/>
      <c r="Q7" s="69"/>
      <c r="R7" s="69"/>
      <c r="S7" s="69"/>
      <c r="T7" s="69"/>
      <c r="U7" s="69"/>
      <c r="V7" s="69"/>
      <c r="W7" s="69"/>
      <c r="Y7" s="130"/>
      <c r="Z7" s="130"/>
      <c r="AA7" s="130"/>
      <c r="AB7" s="130"/>
      <c r="AC7" s="130"/>
      <c r="AD7" s="8"/>
    </row>
    <row r="8" spans="1:30" ht="15" customHeight="1" x14ac:dyDescent="0.2">
      <c r="A8" s="68" t="s">
        <v>29</v>
      </c>
      <c r="B8" s="68"/>
      <c r="C8" s="68"/>
      <c r="D8" s="68"/>
      <c r="E8" s="69"/>
      <c r="F8" s="69"/>
      <c r="G8" s="69"/>
      <c r="H8" s="69"/>
      <c r="I8" s="69"/>
      <c r="J8" s="68" t="s">
        <v>19</v>
      </c>
      <c r="K8" s="68"/>
      <c r="L8" s="68"/>
      <c r="M8" s="68"/>
      <c r="N8" s="69"/>
      <c r="O8" s="69"/>
      <c r="P8" s="69"/>
      <c r="Q8" s="69"/>
      <c r="R8" s="69"/>
      <c r="S8" s="69"/>
      <c r="T8" s="69"/>
      <c r="U8" s="69"/>
      <c r="V8" s="69"/>
      <c r="W8" s="69"/>
      <c r="Y8" s="131"/>
      <c r="Z8" s="131"/>
      <c r="AA8" s="131"/>
      <c r="AB8" s="131"/>
      <c r="AC8" s="131"/>
    </row>
    <row r="9" spans="1:30" ht="15" customHeight="1" x14ac:dyDescent="0.2">
      <c r="A9" s="68" t="s">
        <v>30</v>
      </c>
      <c r="B9" s="68"/>
      <c r="C9" s="68"/>
      <c r="D9" s="68"/>
      <c r="E9" s="69"/>
      <c r="F9" s="69"/>
      <c r="G9" s="69"/>
      <c r="H9" s="69"/>
      <c r="I9" s="69"/>
      <c r="J9" s="68" t="s">
        <v>31</v>
      </c>
      <c r="K9" s="68"/>
      <c r="L9" s="68"/>
      <c r="M9" s="68"/>
      <c r="N9" s="69"/>
      <c r="O9" s="69"/>
      <c r="P9" s="69"/>
      <c r="Q9" s="69"/>
      <c r="R9" s="69"/>
      <c r="S9" s="69"/>
      <c r="T9" s="69"/>
      <c r="U9" s="69"/>
      <c r="V9" s="69"/>
      <c r="W9" s="69"/>
      <c r="Y9" s="121" t="s">
        <v>58</v>
      </c>
      <c r="Z9" s="121"/>
      <c r="AA9" s="121"/>
      <c r="AB9" s="121"/>
      <c r="AC9" s="121"/>
    </row>
    <row r="10" spans="1:30" ht="15" customHeight="1" x14ac:dyDescent="0.2">
      <c r="A10" s="68" t="s">
        <v>34</v>
      </c>
      <c r="B10" s="68"/>
      <c r="C10" s="68"/>
      <c r="D10" s="68"/>
      <c r="E10" s="69"/>
      <c r="F10" s="69"/>
      <c r="G10" s="69"/>
      <c r="H10" s="69"/>
      <c r="I10" s="69"/>
      <c r="J10" s="68" t="s">
        <v>50</v>
      </c>
      <c r="K10" s="68"/>
      <c r="L10" s="68"/>
      <c r="M10" s="68"/>
      <c r="N10" s="69"/>
      <c r="O10" s="69"/>
      <c r="P10" s="69"/>
      <c r="Q10" s="69"/>
      <c r="R10" s="69"/>
      <c r="S10" s="69"/>
      <c r="T10" s="69"/>
      <c r="U10" s="69"/>
      <c r="V10" s="69"/>
      <c r="W10" s="69"/>
      <c r="Y10" s="121"/>
      <c r="Z10" s="121"/>
      <c r="AA10" s="121"/>
      <c r="AB10" s="121"/>
      <c r="AC10" s="121"/>
    </row>
    <row r="11" spans="1:30" ht="15" customHeight="1" x14ac:dyDescent="0.2">
      <c r="A11" s="68" t="s">
        <v>28</v>
      </c>
      <c r="B11" s="68"/>
      <c r="C11" s="68"/>
      <c r="D11" s="68"/>
      <c r="E11" s="69"/>
      <c r="F11" s="69"/>
      <c r="G11" s="69"/>
      <c r="H11" s="69"/>
      <c r="I11" s="69"/>
      <c r="J11" s="68" t="s">
        <v>32</v>
      </c>
      <c r="K11" s="68"/>
      <c r="L11" s="68"/>
      <c r="M11" s="68"/>
      <c r="N11" s="69"/>
      <c r="O11" s="69"/>
      <c r="P11" s="69"/>
      <c r="Q11" s="69"/>
      <c r="R11" s="69"/>
      <c r="S11" s="69"/>
      <c r="T11" s="69"/>
      <c r="U11" s="69"/>
      <c r="V11" s="69"/>
      <c r="W11" s="69"/>
      <c r="Y11" s="9" t="s">
        <v>59</v>
      </c>
      <c r="Z11" s="122" t="s">
        <v>60</v>
      </c>
      <c r="AA11" s="122"/>
      <c r="AB11" s="122" t="s">
        <v>61</v>
      </c>
      <c r="AC11" s="122"/>
    </row>
    <row r="12" spans="1:30" ht="15" customHeight="1" x14ac:dyDescent="0.2">
      <c r="A12" s="68" t="s">
        <v>309</v>
      </c>
      <c r="B12" s="68"/>
      <c r="C12" s="68"/>
      <c r="D12" s="68"/>
      <c r="E12" s="69"/>
      <c r="F12" s="69"/>
      <c r="G12" s="69"/>
      <c r="H12" s="69"/>
      <c r="I12" s="69"/>
      <c r="J12" s="68" t="s">
        <v>54</v>
      </c>
      <c r="K12" s="68"/>
      <c r="L12" s="68"/>
      <c r="M12" s="68"/>
      <c r="N12" s="69"/>
      <c r="O12" s="69"/>
      <c r="P12" s="69"/>
      <c r="Q12" s="69"/>
      <c r="R12" s="69"/>
      <c r="S12" s="69"/>
      <c r="T12" s="69"/>
      <c r="U12" s="69"/>
      <c r="V12" s="69"/>
      <c r="W12" s="69"/>
      <c r="Y12" s="10" t="s">
        <v>62</v>
      </c>
      <c r="Z12" s="123">
        <v>0</v>
      </c>
      <c r="AA12" s="123"/>
      <c r="AB12" s="124">
        <f>Z12*0.1</f>
        <v>0</v>
      </c>
      <c r="AC12" s="124"/>
    </row>
    <row r="13" spans="1:30" ht="15" customHeight="1" x14ac:dyDescent="0.2">
      <c r="A13" s="68" t="s">
        <v>56</v>
      </c>
      <c r="B13" s="68"/>
      <c r="C13" s="68"/>
      <c r="D13" s="68"/>
      <c r="E13" s="69"/>
      <c r="F13" s="69"/>
      <c r="G13" s="69"/>
      <c r="H13" s="69"/>
      <c r="I13" s="69"/>
      <c r="J13" s="68" t="s">
        <v>55</v>
      </c>
      <c r="K13" s="68"/>
      <c r="L13" s="68"/>
      <c r="M13" s="68"/>
      <c r="N13" s="116" t="s">
        <v>193</v>
      </c>
      <c r="O13" s="69"/>
      <c r="P13" s="69"/>
      <c r="Q13" s="69"/>
      <c r="R13" s="69"/>
      <c r="S13" s="69"/>
      <c r="T13" s="69"/>
      <c r="U13" s="69"/>
      <c r="V13" s="69"/>
      <c r="W13" s="69"/>
      <c r="Y13" s="10" t="s">
        <v>63</v>
      </c>
      <c r="Z13" s="123">
        <v>12.9</v>
      </c>
      <c r="AA13" s="123"/>
      <c r="AB13" s="124">
        <f>Z13*0.09806</f>
        <v>1.264974</v>
      </c>
      <c r="AC13" s="124"/>
    </row>
    <row r="14" spans="1:30" ht="15" customHeight="1" x14ac:dyDescent="0.2">
      <c r="A14" s="68" t="s">
        <v>230</v>
      </c>
      <c r="B14" s="68"/>
      <c r="C14" s="68"/>
      <c r="D14" s="68"/>
      <c r="E14" s="73">
        <v>1.9</v>
      </c>
      <c r="F14" s="73"/>
      <c r="G14" s="73"/>
      <c r="H14" s="73"/>
      <c r="I14" s="73"/>
      <c r="J14" s="68" t="s">
        <v>49</v>
      </c>
      <c r="K14" s="68"/>
      <c r="L14" s="68"/>
      <c r="M14" s="68"/>
      <c r="N14" s="69"/>
      <c r="O14" s="69"/>
      <c r="P14" s="69"/>
      <c r="Q14" s="69"/>
      <c r="R14" s="69"/>
      <c r="S14" s="69"/>
      <c r="T14" s="69"/>
      <c r="U14" s="69"/>
      <c r="V14" s="69"/>
      <c r="W14" s="69"/>
      <c r="Y14" s="10" t="s">
        <v>64</v>
      </c>
      <c r="Z14" s="123">
        <v>0</v>
      </c>
      <c r="AA14" s="123"/>
      <c r="AB14" s="124">
        <f>Z14*0.000001</f>
        <v>0</v>
      </c>
      <c r="AC14" s="124"/>
    </row>
    <row r="15" spans="1:30" ht="5.0999999999999996" customHeight="1" x14ac:dyDescent="0.2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Y15" s="13"/>
      <c r="Z15" s="11"/>
      <c r="AA15" s="11"/>
      <c r="AB15" s="12"/>
      <c r="AC15" s="12"/>
    </row>
    <row r="16" spans="1:30" ht="15" customHeight="1" x14ac:dyDescent="0.2">
      <c r="A16" s="110" t="s">
        <v>17</v>
      </c>
      <c r="B16" s="110"/>
      <c r="C16" s="110"/>
      <c r="D16" s="110"/>
      <c r="E16" s="110" t="s">
        <v>206</v>
      </c>
      <c r="F16" s="110"/>
      <c r="G16" s="110"/>
      <c r="H16" s="110"/>
      <c r="I16" s="110"/>
      <c r="J16" s="110"/>
      <c r="K16" s="110" t="s">
        <v>207</v>
      </c>
      <c r="L16" s="110"/>
      <c r="M16" s="110"/>
      <c r="N16" s="110"/>
      <c r="O16" s="110"/>
      <c r="P16" s="110" t="s">
        <v>208</v>
      </c>
      <c r="Q16" s="110"/>
      <c r="R16" s="110"/>
      <c r="S16" s="110"/>
      <c r="T16" s="110"/>
      <c r="U16" s="110"/>
      <c r="V16" s="110"/>
      <c r="W16" s="110"/>
      <c r="Y16" s="125" t="s">
        <v>65</v>
      </c>
      <c r="Z16" s="123">
        <v>0</v>
      </c>
      <c r="AA16" s="123"/>
      <c r="AB16" s="124">
        <f>Z16*0.001</f>
        <v>0</v>
      </c>
      <c r="AC16" s="124"/>
    </row>
    <row r="17" spans="1:29" ht="15" customHeight="1" x14ac:dyDescent="0.2">
      <c r="A17" s="108" t="s">
        <v>49</v>
      </c>
      <c r="B17" s="108"/>
      <c r="C17" s="108"/>
      <c r="D17" s="108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125"/>
      <c r="Z17" s="123"/>
      <c r="AA17" s="123"/>
      <c r="AB17" s="124"/>
      <c r="AC17" s="124"/>
    </row>
    <row r="18" spans="1:29" ht="15" customHeight="1" x14ac:dyDescent="0.2">
      <c r="A18" s="108" t="s">
        <v>210</v>
      </c>
      <c r="B18" s="108"/>
      <c r="C18" s="108"/>
      <c r="D18" s="108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>
        <v>445</v>
      </c>
      <c r="Q18" s="92"/>
      <c r="R18" s="92"/>
      <c r="S18" s="92"/>
      <c r="T18" s="92"/>
      <c r="U18" s="92"/>
      <c r="V18" s="92"/>
      <c r="W18" s="92"/>
      <c r="Y18" s="10" t="s">
        <v>66</v>
      </c>
      <c r="Z18" s="126">
        <v>0</v>
      </c>
      <c r="AA18" s="127"/>
      <c r="AB18" s="128">
        <f>Z18*1</f>
        <v>0</v>
      </c>
      <c r="AC18" s="129"/>
    </row>
    <row r="19" spans="1:29" ht="15" customHeight="1" x14ac:dyDescent="0.2">
      <c r="A19" s="108" t="s">
        <v>211</v>
      </c>
      <c r="B19" s="108"/>
      <c r="C19" s="108"/>
      <c r="D19" s="108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Y19" s="10" t="s">
        <v>67</v>
      </c>
      <c r="Z19" s="126">
        <v>0</v>
      </c>
      <c r="AA19" s="127"/>
      <c r="AB19" s="128">
        <f>Z19*0.0001</f>
        <v>0</v>
      </c>
      <c r="AC19" s="129"/>
    </row>
    <row r="20" spans="1:29" ht="15" customHeight="1" x14ac:dyDescent="0.2">
      <c r="A20" s="108" t="s">
        <v>213</v>
      </c>
      <c r="B20" s="108"/>
      <c r="C20" s="108"/>
      <c r="D20" s="108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Y20" s="10" t="s">
        <v>68</v>
      </c>
      <c r="Z20" s="126">
        <v>0</v>
      </c>
      <c r="AA20" s="127"/>
      <c r="AB20" s="128">
        <f>Z20*0.0069</f>
        <v>0</v>
      </c>
      <c r="AC20" s="129"/>
    </row>
    <row r="21" spans="1:29" ht="15" customHeight="1" x14ac:dyDescent="0.2">
      <c r="A21" s="108" t="s">
        <v>212</v>
      </c>
      <c r="B21" s="108"/>
      <c r="C21" s="108"/>
      <c r="D21" s="108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Y21" s="104"/>
      <c r="Z21" s="105"/>
      <c r="AA21" s="105"/>
      <c r="AB21" s="105"/>
      <c r="AC21" s="106"/>
    </row>
    <row r="22" spans="1:29" ht="15" customHeight="1" x14ac:dyDescent="0.2">
      <c r="A22" s="108" t="s">
        <v>214</v>
      </c>
      <c r="B22" s="108"/>
      <c r="C22" s="108"/>
      <c r="D22" s="108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Y22" s="132" t="s">
        <v>69</v>
      </c>
      <c r="Z22" s="132"/>
      <c r="AA22" s="132"/>
      <c r="AB22" s="132"/>
      <c r="AC22" s="132"/>
    </row>
    <row r="23" spans="1:29" ht="15" customHeight="1" x14ac:dyDescent="0.2">
      <c r="A23" s="109" t="s">
        <v>215</v>
      </c>
      <c r="B23" s="108"/>
      <c r="C23" s="108"/>
      <c r="D23" s="108"/>
      <c r="E23" s="92"/>
      <c r="F23" s="92"/>
      <c r="G23" s="92"/>
      <c r="H23" s="92"/>
      <c r="I23" s="92"/>
      <c r="J23" s="92"/>
      <c r="K23" s="92">
        <v>445</v>
      </c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Y23" s="133" t="s">
        <v>70</v>
      </c>
      <c r="Z23" s="133"/>
      <c r="AA23" s="133"/>
      <c r="AB23" s="133"/>
      <c r="AC23" s="14">
        <v>1.64</v>
      </c>
    </row>
    <row r="24" spans="1:29" ht="15" customHeight="1" x14ac:dyDescent="0.2">
      <c r="A24" s="108" t="s">
        <v>216</v>
      </c>
      <c r="B24" s="108"/>
      <c r="C24" s="108"/>
      <c r="D24" s="108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Y24" s="133" t="s">
        <v>71</v>
      </c>
      <c r="Z24" s="133"/>
      <c r="AA24" s="133"/>
      <c r="AB24" s="133"/>
      <c r="AC24" s="15">
        <v>1.9</v>
      </c>
    </row>
    <row r="25" spans="1:29" ht="15" customHeight="1" x14ac:dyDescent="0.2">
      <c r="A25" s="85" t="s">
        <v>217</v>
      </c>
      <c r="B25" s="85"/>
      <c r="C25" s="85"/>
      <c r="D25" s="85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52"/>
      <c r="Q25" s="52"/>
      <c r="R25" s="52"/>
      <c r="S25" s="52"/>
      <c r="T25" s="52"/>
      <c r="U25" s="52"/>
      <c r="V25" s="52"/>
      <c r="W25" s="52"/>
      <c r="Y25" s="25"/>
      <c r="Z25" s="26"/>
      <c r="AA25" s="26"/>
      <c r="AB25" s="27"/>
      <c r="AC25" s="27"/>
    </row>
    <row r="26" spans="1:29" ht="15" customHeight="1" x14ac:dyDescent="0.2">
      <c r="A26" s="85" t="s">
        <v>218</v>
      </c>
      <c r="B26" s="85"/>
      <c r="C26" s="85"/>
      <c r="D26" s="85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52"/>
      <c r="Q26" s="52"/>
      <c r="R26" s="52"/>
      <c r="S26" s="52"/>
      <c r="T26" s="52"/>
      <c r="U26" s="52"/>
      <c r="V26" s="52"/>
      <c r="W26" s="52"/>
      <c r="Y26" s="25"/>
      <c r="Z26" s="26"/>
      <c r="AA26" s="26"/>
      <c r="AB26" s="27"/>
      <c r="AC26" s="27"/>
    </row>
    <row r="27" spans="1:29" ht="15" customHeight="1" x14ac:dyDescent="0.2">
      <c r="A27" s="108" t="s">
        <v>219</v>
      </c>
      <c r="B27" s="108"/>
      <c r="C27" s="108"/>
      <c r="D27" s="108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Y27" s="25"/>
      <c r="Z27" s="26"/>
      <c r="AA27" s="26"/>
      <c r="AB27" s="27"/>
      <c r="AC27" s="27"/>
    </row>
    <row r="28" spans="1:29" ht="15" customHeight="1" x14ac:dyDescent="0.2">
      <c r="A28" s="108" t="s">
        <v>220</v>
      </c>
      <c r="B28" s="108"/>
      <c r="C28" s="108"/>
      <c r="D28" s="108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Y28" s="25"/>
      <c r="Z28" s="26"/>
      <c r="AA28" s="26"/>
      <c r="AB28" s="27"/>
      <c r="AC28" s="27"/>
    </row>
    <row r="29" spans="1:29" ht="15" customHeight="1" x14ac:dyDescent="0.2">
      <c r="A29" s="108" t="s">
        <v>221</v>
      </c>
      <c r="B29" s="108"/>
      <c r="C29" s="108"/>
      <c r="D29" s="108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Y29" s="25"/>
      <c r="Z29" s="26"/>
      <c r="AA29" s="26"/>
      <c r="AB29" s="27"/>
      <c r="AC29" s="27"/>
    </row>
    <row r="30" spans="1:29" ht="15" customHeight="1" x14ac:dyDescent="0.2">
      <c r="A30" s="85" t="s">
        <v>222</v>
      </c>
      <c r="B30" s="85"/>
      <c r="C30" s="85"/>
      <c r="D30" s="85"/>
      <c r="E30" s="92">
        <v>3.7</v>
      </c>
      <c r="F30" s="92"/>
      <c r="G30" s="92"/>
      <c r="H30" s="92"/>
      <c r="I30" s="92"/>
      <c r="J30" s="92"/>
      <c r="K30" s="92">
        <v>3.6</v>
      </c>
      <c r="L30" s="92"/>
      <c r="M30" s="92"/>
      <c r="N30" s="92"/>
      <c r="O30" s="92"/>
      <c r="P30" s="98">
        <v>3.7</v>
      </c>
      <c r="Q30" s="98"/>
      <c r="R30" s="98"/>
      <c r="S30" s="98"/>
      <c r="T30" s="98"/>
      <c r="U30" s="98"/>
      <c r="V30" s="98"/>
      <c r="W30" s="98"/>
      <c r="Y30" s="25"/>
      <c r="Z30" s="26"/>
      <c r="AA30" s="26"/>
      <c r="AB30" s="27"/>
      <c r="AC30" s="27"/>
    </row>
    <row r="31" spans="1:29" ht="15" customHeight="1" x14ac:dyDescent="0.2">
      <c r="A31" s="108" t="s">
        <v>223</v>
      </c>
      <c r="B31" s="108"/>
      <c r="C31" s="108"/>
      <c r="D31" s="108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Y31" s="25"/>
      <c r="Z31" s="26"/>
      <c r="AA31" s="26"/>
      <c r="AB31" s="27"/>
      <c r="AC31" s="27"/>
    </row>
    <row r="32" spans="1:29" ht="15" customHeight="1" x14ac:dyDescent="0.2">
      <c r="A32" s="108" t="s">
        <v>224</v>
      </c>
      <c r="B32" s="108"/>
      <c r="C32" s="108"/>
      <c r="D32" s="108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Y32" s="25"/>
      <c r="Z32" s="26"/>
      <c r="AA32" s="26"/>
      <c r="AB32" s="27"/>
      <c r="AC32" s="27"/>
    </row>
    <row r="33" spans="1:29" ht="25.5" customHeight="1" x14ac:dyDescent="0.2">
      <c r="A33" s="109" t="s">
        <v>225</v>
      </c>
      <c r="B33" s="109"/>
      <c r="C33" s="109"/>
      <c r="D33" s="109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8">
        <v>0.5</v>
      </c>
      <c r="Q33" s="98"/>
      <c r="R33" s="98"/>
      <c r="S33" s="98"/>
      <c r="T33" s="98"/>
      <c r="U33" s="98"/>
      <c r="V33" s="98"/>
      <c r="W33" s="98"/>
      <c r="Y33" s="25"/>
      <c r="Z33" s="26"/>
      <c r="AA33" s="26"/>
      <c r="AB33" s="27"/>
      <c r="AC33" s="27"/>
    </row>
    <row r="34" spans="1:29" ht="15" customHeight="1" x14ac:dyDescent="0.2">
      <c r="A34" s="108" t="s">
        <v>226</v>
      </c>
      <c r="B34" s="108"/>
      <c r="C34" s="108"/>
      <c r="D34" s="108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Y34" s="25"/>
      <c r="Z34" s="26"/>
      <c r="AA34" s="26"/>
      <c r="AB34" s="27"/>
      <c r="AC34" s="27"/>
    </row>
    <row r="35" spans="1:29" ht="15" customHeight="1" x14ac:dyDescent="0.2">
      <c r="A35" s="108" t="s">
        <v>227</v>
      </c>
      <c r="B35" s="108"/>
      <c r="C35" s="108"/>
      <c r="D35" s="108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Y35" s="25"/>
      <c r="Z35" s="26"/>
      <c r="AA35" s="26"/>
      <c r="AB35" s="27"/>
      <c r="AC35" s="27"/>
    </row>
    <row r="36" spans="1:29" ht="15" customHeight="1" x14ac:dyDescent="0.2">
      <c r="A36" s="108" t="s">
        <v>228</v>
      </c>
      <c r="B36" s="108"/>
      <c r="C36" s="108"/>
      <c r="D36" s="108"/>
      <c r="E36" s="92"/>
      <c r="F36" s="92"/>
      <c r="G36" s="92"/>
      <c r="H36" s="92"/>
      <c r="I36" s="92"/>
      <c r="J36" s="92"/>
      <c r="K36" s="92">
        <v>0.85</v>
      </c>
      <c r="L36" s="92"/>
      <c r="M36" s="92"/>
      <c r="N36" s="92"/>
      <c r="O36" s="92"/>
      <c r="P36" s="98">
        <v>0.7</v>
      </c>
      <c r="Q36" s="98"/>
      <c r="R36" s="98"/>
      <c r="S36" s="98"/>
      <c r="T36" s="98"/>
      <c r="U36" s="98"/>
      <c r="V36" s="98"/>
      <c r="W36" s="98"/>
      <c r="Y36" s="25"/>
      <c r="Z36" s="26"/>
      <c r="AA36" s="26"/>
      <c r="AB36" s="27"/>
      <c r="AC36" s="27"/>
    </row>
    <row r="37" spans="1:29" ht="15" customHeight="1" x14ac:dyDescent="0.2">
      <c r="A37" s="108" t="s">
        <v>229</v>
      </c>
      <c r="B37" s="108"/>
      <c r="C37" s="108"/>
      <c r="D37" s="108"/>
      <c r="E37" s="92">
        <v>114</v>
      </c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Y37" s="25"/>
      <c r="Z37" s="26"/>
      <c r="AA37" s="26"/>
      <c r="AB37" s="27"/>
      <c r="AC37" s="27"/>
    </row>
    <row r="38" spans="1:29" ht="5.0999999999999996" customHeight="1" x14ac:dyDescent="0.2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</row>
    <row r="39" spans="1:29" ht="15" customHeight="1" x14ac:dyDescent="0.2">
      <c r="A39" s="71" t="s">
        <v>35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</row>
    <row r="40" spans="1:29" ht="15" customHeight="1" x14ac:dyDescent="0.2">
      <c r="A40" s="68" t="s">
        <v>36</v>
      </c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</row>
    <row r="41" spans="1:29" ht="15" customHeight="1" x14ac:dyDescent="0.2">
      <c r="A41" s="68" t="s">
        <v>38</v>
      </c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</row>
    <row r="42" spans="1:29" ht="15" customHeight="1" x14ac:dyDescent="0.2">
      <c r="A42" s="68" t="s">
        <v>0</v>
      </c>
      <c r="B42" s="68"/>
      <c r="C42" s="69"/>
      <c r="D42" s="69"/>
      <c r="E42" s="69"/>
      <c r="F42" s="69"/>
      <c r="G42" s="69"/>
      <c r="H42" s="69"/>
      <c r="I42" s="69"/>
      <c r="J42" s="83" t="s">
        <v>1</v>
      </c>
      <c r="K42" s="83"/>
      <c r="L42" s="43"/>
      <c r="M42" s="83" t="s">
        <v>2</v>
      </c>
      <c r="N42" s="83"/>
      <c r="O42" s="83"/>
      <c r="P42" s="69"/>
      <c r="Q42" s="69"/>
      <c r="R42" s="69"/>
      <c r="S42" s="69"/>
      <c r="T42" s="69"/>
      <c r="U42" s="69"/>
      <c r="V42" s="69"/>
      <c r="W42" s="69"/>
    </row>
    <row r="43" spans="1:29" ht="15" customHeight="1" x14ac:dyDescent="0.2">
      <c r="A43" s="68" t="s">
        <v>3</v>
      </c>
      <c r="B43" s="68"/>
      <c r="C43" s="69"/>
      <c r="D43" s="69"/>
      <c r="E43" s="69"/>
      <c r="F43" s="69"/>
      <c r="G43" s="69"/>
      <c r="H43" s="69"/>
      <c r="I43" s="69"/>
      <c r="J43" s="83" t="s">
        <v>4</v>
      </c>
      <c r="K43" s="83"/>
      <c r="L43" s="43"/>
      <c r="M43" s="83" t="s">
        <v>37</v>
      </c>
      <c r="N43" s="83"/>
      <c r="O43" s="83"/>
      <c r="P43" s="69"/>
      <c r="Q43" s="69"/>
      <c r="R43" s="69"/>
      <c r="S43" s="69"/>
      <c r="T43" s="69"/>
      <c r="U43" s="69"/>
      <c r="V43" s="69"/>
      <c r="W43" s="69"/>
    </row>
    <row r="44" spans="1:29" ht="5.0999999999999996" customHeight="1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</row>
    <row r="45" spans="1:29" ht="15.95" customHeight="1" x14ac:dyDescent="0.2">
      <c r="A45" s="71" t="s">
        <v>5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</row>
    <row r="46" spans="1:29" ht="15.95" customHeight="1" x14ac:dyDescent="0.2">
      <c r="A46" s="68" t="s">
        <v>45</v>
      </c>
      <c r="B46" s="68"/>
      <c r="C46" s="68"/>
      <c r="D46" s="68"/>
      <c r="E46" s="68"/>
      <c r="F46" s="68"/>
      <c r="G46" s="68"/>
      <c r="H46" s="68"/>
      <c r="I46" s="68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</row>
    <row r="47" spans="1:29" ht="15.95" customHeight="1" x14ac:dyDescent="0.2">
      <c r="A47" s="68" t="s">
        <v>46</v>
      </c>
      <c r="B47" s="68"/>
      <c r="C47" s="68"/>
      <c r="D47" s="68"/>
      <c r="E47" s="68"/>
      <c r="F47" s="68"/>
      <c r="G47" s="68"/>
      <c r="H47" s="68"/>
      <c r="I47" s="68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</row>
    <row r="48" spans="1:29" ht="15.95" customHeight="1" x14ac:dyDescent="0.2">
      <c r="A48" s="68" t="s">
        <v>47</v>
      </c>
      <c r="B48" s="68"/>
      <c r="C48" s="68"/>
      <c r="D48" s="68"/>
      <c r="E48" s="68"/>
      <c r="F48" s="68"/>
      <c r="G48" s="68"/>
      <c r="H48" s="68"/>
      <c r="I48" s="68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</row>
    <row r="49" spans="1:23" ht="15.95" customHeight="1" x14ac:dyDescent="0.2">
      <c r="A49" s="68" t="s">
        <v>48</v>
      </c>
      <c r="B49" s="68"/>
      <c r="C49" s="68"/>
      <c r="D49" s="68"/>
      <c r="E49" s="68"/>
      <c r="F49" s="68"/>
      <c r="G49" s="68"/>
      <c r="H49" s="68"/>
      <c r="I49" s="68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</row>
    <row r="50" spans="1:23" ht="5.0999999999999996" customHeight="1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</row>
    <row r="51" spans="1:23" ht="15.95" customHeight="1" x14ac:dyDescent="0.2">
      <c r="A51" s="71" t="s">
        <v>194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</row>
    <row r="52" spans="1:23" ht="15.95" customHeight="1" x14ac:dyDescent="0.2">
      <c r="A52" s="68" t="s">
        <v>195</v>
      </c>
      <c r="B52" s="68"/>
      <c r="C52" s="68"/>
      <c r="D52" s="69"/>
      <c r="E52" s="69"/>
      <c r="F52" s="69"/>
      <c r="G52" s="69"/>
      <c r="H52" s="69"/>
      <c r="I52" s="69"/>
      <c r="J52" s="68" t="s">
        <v>196</v>
      </c>
      <c r="K52" s="68"/>
      <c r="L52" s="68"/>
      <c r="M52" s="69"/>
      <c r="N52" s="69"/>
      <c r="O52" s="69"/>
      <c r="P52" s="68" t="s">
        <v>197</v>
      </c>
      <c r="Q52" s="68"/>
      <c r="R52" s="68"/>
      <c r="S52" s="68"/>
      <c r="T52" s="69"/>
      <c r="U52" s="69"/>
      <c r="V52" s="69"/>
      <c r="W52" s="69"/>
    </row>
    <row r="53" spans="1:23" ht="15.95" customHeight="1" x14ac:dyDescent="0.2">
      <c r="A53" s="68"/>
      <c r="B53" s="68"/>
      <c r="C53" s="68"/>
      <c r="D53" s="69"/>
      <c r="E53" s="69"/>
      <c r="F53" s="69"/>
      <c r="G53" s="69"/>
      <c r="H53" s="69"/>
      <c r="I53" s="69"/>
      <c r="J53" s="68"/>
      <c r="K53" s="68"/>
      <c r="L53" s="68"/>
      <c r="M53" s="69"/>
      <c r="N53" s="69"/>
      <c r="O53" s="69"/>
      <c r="P53" s="68"/>
      <c r="Q53" s="68"/>
      <c r="R53" s="68"/>
      <c r="S53" s="68"/>
      <c r="T53" s="69"/>
      <c r="U53" s="69"/>
      <c r="V53" s="69"/>
      <c r="W53" s="69"/>
    </row>
    <row r="54" spans="1:23" ht="15.95" customHeight="1" x14ac:dyDescent="0.2">
      <c r="A54" s="68"/>
      <c r="B54" s="68"/>
      <c r="C54" s="68"/>
      <c r="D54" s="69"/>
      <c r="E54" s="69"/>
      <c r="F54" s="69"/>
      <c r="G54" s="69"/>
      <c r="H54" s="69"/>
      <c r="I54" s="69"/>
      <c r="J54" s="68"/>
      <c r="K54" s="68"/>
      <c r="L54" s="68"/>
      <c r="M54" s="69"/>
      <c r="N54" s="69"/>
      <c r="O54" s="69"/>
      <c r="P54" s="68"/>
      <c r="Q54" s="68"/>
      <c r="R54" s="68"/>
      <c r="S54" s="68"/>
      <c r="T54" s="69"/>
      <c r="U54" s="69"/>
      <c r="V54" s="69"/>
      <c r="W54" s="69"/>
    </row>
    <row r="55" spans="1:23" ht="5.0999999999999996" customHeight="1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</row>
    <row r="56" spans="1:23" ht="15.95" customHeight="1" x14ac:dyDescent="0.2">
      <c r="A56" s="71" t="s">
        <v>167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</row>
    <row r="57" spans="1:23" ht="15.95" customHeight="1" x14ac:dyDescent="0.2">
      <c r="A57" s="68" t="s">
        <v>168</v>
      </c>
      <c r="B57" s="68"/>
      <c r="C57" s="68"/>
      <c r="D57" s="68"/>
      <c r="E57" s="68"/>
      <c r="F57" s="68"/>
      <c r="G57" s="68"/>
      <c r="H57" s="68"/>
      <c r="I57" s="68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</row>
    <row r="58" spans="1:23" ht="15.95" customHeight="1" x14ac:dyDescent="0.2">
      <c r="A58" s="68" t="s">
        <v>169</v>
      </c>
      <c r="B58" s="68"/>
      <c r="C58" s="68"/>
      <c r="D58" s="68"/>
      <c r="E58" s="68"/>
      <c r="F58" s="68"/>
      <c r="G58" s="68"/>
      <c r="H58" s="68"/>
      <c r="I58" s="68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</row>
    <row r="59" spans="1:23" ht="15.95" customHeight="1" x14ac:dyDescent="0.2">
      <c r="A59" s="68" t="s">
        <v>170</v>
      </c>
      <c r="B59" s="68"/>
      <c r="C59" s="68"/>
      <c r="D59" s="68"/>
      <c r="E59" s="68"/>
      <c r="F59" s="68"/>
      <c r="G59" s="68"/>
      <c r="H59" s="68"/>
      <c r="I59" s="68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</row>
    <row r="60" spans="1:23" ht="15.95" customHeight="1" x14ac:dyDescent="0.2">
      <c r="A60" s="68" t="s">
        <v>171</v>
      </c>
      <c r="B60" s="68"/>
      <c r="C60" s="68"/>
      <c r="D60" s="68"/>
      <c r="E60" s="68"/>
      <c r="F60" s="68"/>
      <c r="G60" s="68"/>
      <c r="H60" s="68"/>
      <c r="I60" s="68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</row>
    <row r="61" spans="1:23" ht="15.95" customHeight="1" x14ac:dyDescent="0.2">
      <c r="A61" s="68" t="s">
        <v>172</v>
      </c>
      <c r="B61" s="68"/>
      <c r="C61" s="68"/>
      <c r="D61" s="68"/>
      <c r="E61" s="68"/>
      <c r="F61" s="68"/>
      <c r="G61" s="68"/>
      <c r="H61" s="68"/>
      <c r="I61" s="68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</row>
    <row r="62" spans="1:23" ht="15.95" customHeight="1" x14ac:dyDescent="0.2">
      <c r="A62" s="68" t="s">
        <v>173</v>
      </c>
      <c r="B62" s="68"/>
      <c r="C62" s="68"/>
      <c r="D62" s="68"/>
      <c r="E62" s="68"/>
      <c r="F62" s="68"/>
      <c r="G62" s="68"/>
      <c r="H62" s="68"/>
      <c r="I62" s="68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</row>
    <row r="63" spans="1:23" ht="15.95" customHeight="1" x14ac:dyDescent="0.2">
      <c r="A63" s="68" t="s">
        <v>174</v>
      </c>
      <c r="B63" s="68"/>
      <c r="C63" s="68"/>
      <c r="D63" s="68"/>
      <c r="E63" s="68"/>
      <c r="F63" s="68"/>
      <c r="G63" s="68"/>
      <c r="H63" s="68"/>
      <c r="I63" s="68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</row>
    <row r="64" spans="1:23" ht="15.95" customHeight="1" x14ac:dyDescent="0.2">
      <c r="A64" s="68" t="s">
        <v>175</v>
      </c>
      <c r="B64" s="68"/>
      <c r="C64" s="68"/>
      <c r="D64" s="68"/>
      <c r="E64" s="68"/>
      <c r="F64" s="68"/>
      <c r="G64" s="68"/>
      <c r="H64" s="68"/>
      <c r="I64" s="68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</row>
    <row r="65" spans="1:23" ht="15.95" customHeight="1" x14ac:dyDescent="0.2">
      <c r="A65" s="68" t="s">
        <v>176</v>
      </c>
      <c r="B65" s="68"/>
      <c r="C65" s="68"/>
      <c r="D65" s="68"/>
      <c r="E65" s="68"/>
      <c r="F65" s="68"/>
      <c r="G65" s="68"/>
      <c r="H65" s="68"/>
      <c r="I65" s="68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</row>
    <row r="66" spans="1:23" ht="15.95" customHeight="1" x14ac:dyDescent="0.2">
      <c r="A66" s="68" t="s">
        <v>177</v>
      </c>
      <c r="B66" s="68"/>
      <c r="C66" s="68"/>
      <c r="D66" s="68"/>
      <c r="E66" s="68"/>
      <c r="F66" s="68"/>
      <c r="G66" s="68"/>
      <c r="H66" s="68"/>
      <c r="I66" s="68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</row>
    <row r="67" spans="1:23" ht="15.95" customHeight="1" x14ac:dyDescent="0.2">
      <c r="A67" s="68" t="s">
        <v>41</v>
      </c>
      <c r="B67" s="68"/>
      <c r="C67" s="68"/>
      <c r="D67" s="68"/>
      <c r="E67" s="68"/>
      <c r="F67" s="68"/>
      <c r="G67" s="68"/>
      <c r="H67" s="68"/>
      <c r="I67" s="68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</row>
    <row r="68" spans="1:23" ht="15.95" customHeight="1" x14ac:dyDescent="0.2">
      <c r="A68" s="68" t="s">
        <v>178</v>
      </c>
      <c r="B68" s="68"/>
      <c r="C68" s="68"/>
      <c r="D68" s="68"/>
      <c r="E68" s="68"/>
      <c r="F68" s="68"/>
      <c r="G68" s="68"/>
      <c r="H68" s="68"/>
      <c r="I68" s="68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</row>
    <row r="69" spans="1:23" ht="15.95" customHeight="1" x14ac:dyDescent="0.2">
      <c r="A69" s="68" t="s">
        <v>179</v>
      </c>
      <c r="B69" s="68"/>
      <c r="C69" s="68"/>
      <c r="D69" s="68"/>
      <c r="E69" s="68"/>
      <c r="F69" s="68"/>
      <c r="G69" s="68"/>
      <c r="H69" s="68"/>
      <c r="I69" s="68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</row>
    <row r="70" spans="1:23" ht="15.95" customHeight="1" x14ac:dyDescent="0.2">
      <c r="A70" s="68" t="s">
        <v>180</v>
      </c>
      <c r="B70" s="68"/>
      <c r="C70" s="68"/>
      <c r="D70" s="68"/>
      <c r="E70" s="68"/>
      <c r="F70" s="68"/>
      <c r="G70" s="68"/>
      <c r="H70" s="68"/>
      <c r="I70" s="68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</row>
    <row r="71" spans="1:23" ht="15.95" customHeight="1" x14ac:dyDescent="0.2">
      <c r="A71" s="68" t="s">
        <v>181</v>
      </c>
      <c r="B71" s="68"/>
      <c r="C71" s="68"/>
      <c r="D71" s="68"/>
      <c r="E71" s="68"/>
      <c r="F71" s="68"/>
      <c r="G71" s="68"/>
      <c r="H71" s="68"/>
      <c r="I71" s="68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</row>
    <row r="72" spans="1:23" ht="15.95" customHeight="1" x14ac:dyDescent="0.2">
      <c r="A72" s="68" t="s">
        <v>182</v>
      </c>
      <c r="B72" s="68"/>
      <c r="C72" s="68"/>
      <c r="D72" s="68"/>
      <c r="E72" s="68"/>
      <c r="F72" s="68"/>
      <c r="G72" s="68"/>
      <c r="H72" s="68"/>
      <c r="I72" s="68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</row>
    <row r="73" spans="1:23" ht="15.95" customHeight="1" x14ac:dyDescent="0.2">
      <c r="A73" s="68" t="s">
        <v>183</v>
      </c>
      <c r="B73" s="68"/>
      <c r="C73" s="68"/>
      <c r="D73" s="68"/>
      <c r="E73" s="68"/>
      <c r="F73" s="68"/>
      <c r="G73" s="68"/>
      <c r="H73" s="68"/>
      <c r="I73" s="68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</row>
    <row r="74" spans="1:23" ht="15.95" customHeight="1" x14ac:dyDescent="0.2">
      <c r="A74" s="68" t="s">
        <v>184</v>
      </c>
      <c r="B74" s="68"/>
      <c r="C74" s="68"/>
      <c r="D74" s="68"/>
      <c r="E74" s="68"/>
      <c r="F74" s="68"/>
      <c r="G74" s="68"/>
      <c r="H74" s="68"/>
      <c r="I74" s="68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</row>
    <row r="75" spans="1:23" ht="15.95" customHeight="1" x14ac:dyDescent="0.2">
      <c r="A75" s="68" t="s">
        <v>185</v>
      </c>
      <c r="B75" s="68"/>
      <c r="C75" s="68"/>
      <c r="D75" s="68"/>
      <c r="E75" s="68"/>
      <c r="F75" s="68"/>
      <c r="G75" s="68"/>
      <c r="H75" s="68"/>
      <c r="I75" s="68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</row>
    <row r="76" spans="1:23" ht="15.95" customHeight="1" x14ac:dyDescent="0.2">
      <c r="A76" s="68" t="s">
        <v>186</v>
      </c>
      <c r="B76" s="68"/>
      <c r="C76" s="68"/>
      <c r="D76" s="68"/>
      <c r="E76" s="68"/>
      <c r="F76" s="68"/>
      <c r="G76" s="68"/>
      <c r="H76" s="68"/>
      <c r="I76" s="68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</row>
    <row r="77" spans="1:23" ht="5.0999999999999996" customHeight="1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</row>
    <row r="78" spans="1:23" ht="15.95" customHeight="1" x14ac:dyDescent="0.2">
      <c r="A78" s="71" t="s">
        <v>268</v>
      </c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</row>
    <row r="79" spans="1:23" ht="15.95" customHeight="1" x14ac:dyDescent="0.2">
      <c r="A79" s="68" t="s">
        <v>17</v>
      </c>
      <c r="B79" s="68"/>
      <c r="C79" s="68"/>
      <c r="D79" s="68"/>
      <c r="E79" s="68"/>
      <c r="F79" s="68"/>
      <c r="G79" s="68"/>
      <c r="H79" s="68"/>
      <c r="I79" s="68"/>
      <c r="J79" s="72" t="s">
        <v>307</v>
      </c>
      <c r="K79" s="72"/>
      <c r="L79" s="72"/>
      <c r="M79" s="72" t="s">
        <v>308</v>
      </c>
      <c r="N79" s="72"/>
      <c r="O79" s="72"/>
      <c r="P79" s="72"/>
      <c r="Q79" s="72" t="s">
        <v>269</v>
      </c>
      <c r="R79" s="72"/>
      <c r="S79" s="72"/>
      <c r="T79" s="72"/>
      <c r="U79" s="72"/>
      <c r="V79" s="72"/>
      <c r="W79" s="72"/>
    </row>
    <row r="80" spans="1:23" ht="15.95" customHeight="1" x14ac:dyDescent="0.2">
      <c r="A80" s="68" t="s">
        <v>270</v>
      </c>
      <c r="B80" s="68"/>
      <c r="C80" s="68"/>
      <c r="D80" s="68"/>
      <c r="E80" s="68"/>
      <c r="F80" s="68"/>
      <c r="G80" s="68"/>
      <c r="H80" s="68"/>
      <c r="I80" s="68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</row>
    <row r="81" spans="1:23" ht="15.95" customHeight="1" x14ac:dyDescent="0.2">
      <c r="A81" s="68" t="s">
        <v>271</v>
      </c>
      <c r="B81" s="68"/>
      <c r="C81" s="68"/>
      <c r="D81" s="68"/>
      <c r="E81" s="68"/>
      <c r="F81" s="68"/>
      <c r="G81" s="68"/>
      <c r="H81" s="68"/>
      <c r="I81" s="68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</row>
    <row r="82" spans="1:23" ht="15.95" customHeight="1" x14ac:dyDescent="0.2">
      <c r="A82" s="68" t="s">
        <v>272</v>
      </c>
      <c r="B82" s="68"/>
      <c r="C82" s="68"/>
      <c r="D82" s="68"/>
      <c r="E82" s="68"/>
      <c r="F82" s="68"/>
      <c r="G82" s="68"/>
      <c r="H82" s="68"/>
      <c r="I82" s="68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</row>
    <row r="83" spans="1:23" ht="15.95" customHeight="1" x14ac:dyDescent="0.2">
      <c r="A83" s="68" t="s">
        <v>273</v>
      </c>
      <c r="B83" s="68"/>
      <c r="C83" s="68"/>
      <c r="D83" s="68"/>
      <c r="E83" s="68"/>
      <c r="F83" s="68"/>
      <c r="G83" s="68"/>
      <c r="H83" s="68"/>
      <c r="I83" s="68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</row>
    <row r="84" spans="1:23" ht="15.95" customHeight="1" x14ac:dyDescent="0.2">
      <c r="A84" s="68" t="s">
        <v>274</v>
      </c>
      <c r="B84" s="68"/>
      <c r="C84" s="68"/>
      <c r="D84" s="68"/>
      <c r="E84" s="68"/>
      <c r="F84" s="68"/>
      <c r="G84" s="68"/>
      <c r="H84" s="68"/>
      <c r="I84" s="68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</row>
    <row r="85" spans="1:23" ht="15.95" customHeight="1" x14ac:dyDescent="0.2">
      <c r="A85" s="68" t="s">
        <v>306</v>
      </c>
      <c r="B85" s="68"/>
      <c r="C85" s="68"/>
      <c r="D85" s="68"/>
      <c r="E85" s="68"/>
      <c r="F85" s="68"/>
      <c r="G85" s="68"/>
      <c r="H85" s="68"/>
      <c r="I85" s="68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</row>
    <row r="86" spans="1:23" ht="15.95" customHeight="1" x14ac:dyDescent="0.2">
      <c r="A86" s="68" t="s">
        <v>275</v>
      </c>
      <c r="B86" s="68"/>
      <c r="C86" s="68"/>
      <c r="D86" s="68"/>
      <c r="E86" s="68"/>
      <c r="F86" s="68"/>
      <c r="G86" s="68"/>
      <c r="H86" s="68"/>
      <c r="I86" s="68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</row>
    <row r="87" spans="1:23" ht="15.95" customHeight="1" x14ac:dyDescent="0.2">
      <c r="A87" s="68" t="s">
        <v>276</v>
      </c>
      <c r="B87" s="68"/>
      <c r="C87" s="68"/>
      <c r="D87" s="68"/>
      <c r="E87" s="68"/>
      <c r="F87" s="68"/>
      <c r="G87" s="68"/>
      <c r="H87" s="68"/>
      <c r="I87" s="68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</row>
    <row r="88" spans="1:23" ht="15.95" customHeight="1" x14ac:dyDescent="0.2">
      <c r="A88" s="68" t="s">
        <v>277</v>
      </c>
      <c r="B88" s="68"/>
      <c r="C88" s="68"/>
      <c r="D88" s="68"/>
      <c r="E88" s="68"/>
      <c r="F88" s="68"/>
      <c r="G88" s="68"/>
      <c r="H88" s="68"/>
      <c r="I88" s="68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</row>
    <row r="89" spans="1:23" ht="15.95" customHeight="1" x14ac:dyDescent="0.2">
      <c r="A89" s="68" t="s">
        <v>278</v>
      </c>
      <c r="B89" s="68"/>
      <c r="C89" s="68"/>
      <c r="D89" s="68"/>
      <c r="E89" s="68"/>
      <c r="F89" s="68"/>
      <c r="G89" s="68"/>
      <c r="H89" s="68"/>
      <c r="I89" s="68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</row>
    <row r="90" spans="1:23" ht="15.95" customHeight="1" x14ac:dyDescent="0.2">
      <c r="A90" s="68" t="s">
        <v>279</v>
      </c>
      <c r="B90" s="68"/>
      <c r="C90" s="68"/>
      <c r="D90" s="68"/>
      <c r="E90" s="68"/>
      <c r="F90" s="68"/>
      <c r="G90" s="68"/>
      <c r="H90" s="68"/>
      <c r="I90" s="68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</row>
    <row r="91" spans="1:23" ht="5.0999999999999996" customHeight="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</row>
    <row r="92" spans="1:23" s="3" customFormat="1" ht="15.95" customHeight="1" x14ac:dyDescent="0.2">
      <c r="A92" s="71" t="s">
        <v>72</v>
      </c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</row>
    <row r="93" spans="1:23" s="3" customFormat="1" ht="15.95" customHeight="1" x14ac:dyDescent="0.2">
      <c r="A93" s="50" t="s">
        <v>39</v>
      </c>
      <c r="B93" s="68" t="s">
        <v>40</v>
      </c>
      <c r="C93" s="68"/>
      <c r="D93" s="68"/>
      <c r="E93" s="68"/>
      <c r="F93" s="68"/>
      <c r="G93" s="68"/>
      <c r="H93" s="68"/>
      <c r="I93" s="68" t="s">
        <v>17</v>
      </c>
      <c r="J93" s="68"/>
      <c r="K93" s="68"/>
      <c r="L93" s="68"/>
      <c r="M93" s="68"/>
      <c r="N93" s="68"/>
      <c r="O93" s="68"/>
      <c r="P93" s="68"/>
      <c r="Q93" s="68"/>
      <c r="R93" s="79" t="s">
        <v>42</v>
      </c>
      <c r="S93" s="79"/>
      <c r="T93" s="79"/>
      <c r="U93" s="79"/>
      <c r="V93" s="79"/>
      <c r="W93" s="79"/>
    </row>
    <row r="94" spans="1:23" s="3" customFormat="1" ht="15.95" customHeight="1" x14ac:dyDescent="0.2">
      <c r="A94" s="50" t="s">
        <v>73</v>
      </c>
      <c r="B94" s="120" t="s">
        <v>143</v>
      </c>
      <c r="C94" s="120"/>
      <c r="D94" s="120"/>
      <c r="E94" s="120"/>
      <c r="F94" s="120"/>
      <c r="G94" s="120"/>
      <c r="H94" s="120"/>
      <c r="I94" s="119" t="s">
        <v>153</v>
      </c>
      <c r="J94" s="119"/>
      <c r="K94" s="119"/>
      <c r="L94" s="119"/>
      <c r="M94" s="119"/>
      <c r="N94" s="119"/>
      <c r="O94" s="119"/>
      <c r="P94" s="119"/>
      <c r="Q94" s="119"/>
      <c r="R94" s="69"/>
      <c r="S94" s="69"/>
      <c r="T94" s="69"/>
      <c r="U94" s="69"/>
      <c r="V94" s="69"/>
      <c r="W94" s="69"/>
    </row>
    <row r="95" spans="1:23" s="3" customFormat="1" ht="15.95" customHeight="1" x14ac:dyDescent="0.2">
      <c r="A95" s="50" t="s">
        <v>74</v>
      </c>
      <c r="B95" s="120"/>
      <c r="C95" s="120"/>
      <c r="D95" s="120"/>
      <c r="E95" s="120"/>
      <c r="F95" s="120"/>
      <c r="G95" s="120"/>
      <c r="H95" s="120"/>
      <c r="I95" s="119" t="s">
        <v>154</v>
      </c>
      <c r="J95" s="119"/>
      <c r="K95" s="119"/>
      <c r="L95" s="119"/>
      <c r="M95" s="119"/>
      <c r="N95" s="119"/>
      <c r="O95" s="119"/>
      <c r="P95" s="119"/>
      <c r="Q95" s="119"/>
      <c r="R95" s="69"/>
      <c r="S95" s="69"/>
      <c r="T95" s="69"/>
      <c r="U95" s="69"/>
      <c r="V95" s="69"/>
      <c r="W95" s="69"/>
    </row>
    <row r="96" spans="1:23" s="3" customFormat="1" ht="15.95" customHeight="1" x14ac:dyDescent="0.2">
      <c r="A96" s="50" t="s">
        <v>75</v>
      </c>
      <c r="B96" s="120"/>
      <c r="C96" s="120"/>
      <c r="D96" s="120"/>
      <c r="E96" s="120"/>
      <c r="F96" s="120"/>
      <c r="G96" s="120"/>
      <c r="H96" s="120"/>
      <c r="I96" s="119" t="s">
        <v>155</v>
      </c>
      <c r="J96" s="119"/>
      <c r="K96" s="119"/>
      <c r="L96" s="119"/>
      <c r="M96" s="119"/>
      <c r="N96" s="119"/>
      <c r="O96" s="119"/>
      <c r="P96" s="119"/>
      <c r="Q96" s="119"/>
      <c r="R96" s="69"/>
      <c r="S96" s="69"/>
      <c r="T96" s="69"/>
      <c r="U96" s="69"/>
      <c r="V96" s="69"/>
      <c r="W96" s="69"/>
    </row>
    <row r="97" spans="1:23" s="3" customFormat="1" ht="15.95" customHeight="1" x14ac:dyDescent="0.2">
      <c r="A97" s="50" t="s">
        <v>76</v>
      </c>
      <c r="B97" s="120"/>
      <c r="C97" s="120"/>
      <c r="D97" s="120"/>
      <c r="E97" s="120"/>
      <c r="F97" s="120"/>
      <c r="G97" s="120"/>
      <c r="H97" s="120"/>
      <c r="I97" s="119" t="s">
        <v>156</v>
      </c>
      <c r="J97" s="119"/>
      <c r="K97" s="119"/>
      <c r="L97" s="119"/>
      <c r="M97" s="119"/>
      <c r="N97" s="119"/>
      <c r="O97" s="119"/>
      <c r="P97" s="119"/>
      <c r="Q97" s="119"/>
      <c r="R97" s="69"/>
      <c r="S97" s="69"/>
      <c r="T97" s="69"/>
      <c r="U97" s="69"/>
      <c r="V97" s="69"/>
      <c r="W97" s="69"/>
    </row>
    <row r="98" spans="1:23" s="3" customFormat="1" ht="15.95" customHeight="1" x14ac:dyDescent="0.2">
      <c r="A98" s="50" t="s">
        <v>77</v>
      </c>
      <c r="B98" s="120"/>
      <c r="C98" s="120"/>
      <c r="D98" s="120"/>
      <c r="E98" s="120"/>
      <c r="F98" s="120"/>
      <c r="G98" s="120"/>
      <c r="H98" s="120"/>
      <c r="I98" s="119" t="s">
        <v>157</v>
      </c>
      <c r="J98" s="119"/>
      <c r="K98" s="119"/>
      <c r="L98" s="119"/>
      <c r="M98" s="119"/>
      <c r="N98" s="119"/>
      <c r="O98" s="119"/>
      <c r="P98" s="119"/>
      <c r="Q98" s="119"/>
      <c r="R98" s="69"/>
      <c r="S98" s="69"/>
      <c r="T98" s="69"/>
      <c r="U98" s="69"/>
      <c r="V98" s="69"/>
      <c r="W98" s="69"/>
    </row>
    <row r="99" spans="1:23" s="3" customFormat="1" ht="15.95" customHeight="1" x14ac:dyDescent="0.2">
      <c r="A99" s="50" t="s">
        <v>78</v>
      </c>
      <c r="B99" s="119" t="s">
        <v>144</v>
      </c>
      <c r="C99" s="119"/>
      <c r="D99" s="119"/>
      <c r="E99" s="119"/>
      <c r="F99" s="119"/>
      <c r="G99" s="119"/>
      <c r="H99" s="119"/>
      <c r="I99" s="119" t="s">
        <v>158</v>
      </c>
      <c r="J99" s="119"/>
      <c r="K99" s="119"/>
      <c r="L99" s="119"/>
      <c r="M99" s="119"/>
      <c r="N99" s="119"/>
      <c r="O99" s="119"/>
      <c r="P99" s="119"/>
      <c r="Q99" s="119"/>
      <c r="R99" s="69"/>
      <c r="S99" s="69"/>
      <c r="T99" s="69"/>
      <c r="U99" s="69"/>
      <c r="V99" s="69"/>
      <c r="W99" s="69"/>
    </row>
    <row r="100" spans="1:23" s="3" customFormat="1" ht="15.95" customHeight="1" x14ac:dyDescent="0.2">
      <c r="A100" s="50" t="s">
        <v>79</v>
      </c>
      <c r="B100" s="119" t="s">
        <v>145</v>
      </c>
      <c r="C100" s="119"/>
      <c r="D100" s="119"/>
      <c r="E100" s="119"/>
      <c r="F100" s="119"/>
      <c r="G100" s="119"/>
      <c r="H100" s="119"/>
      <c r="I100" s="119" t="s">
        <v>159</v>
      </c>
      <c r="J100" s="119"/>
      <c r="K100" s="119"/>
      <c r="L100" s="119"/>
      <c r="M100" s="119"/>
      <c r="N100" s="119"/>
      <c r="O100" s="119"/>
      <c r="P100" s="119"/>
      <c r="Q100" s="119"/>
      <c r="R100" s="69"/>
      <c r="S100" s="69"/>
      <c r="T100" s="69"/>
      <c r="U100" s="69"/>
      <c r="V100" s="69"/>
      <c r="W100" s="69"/>
    </row>
    <row r="101" spans="1:23" s="3" customFormat="1" ht="15.95" customHeight="1" x14ac:dyDescent="0.2">
      <c r="A101" s="50" t="s">
        <v>80</v>
      </c>
      <c r="B101" s="119" t="s">
        <v>146</v>
      </c>
      <c r="C101" s="119"/>
      <c r="D101" s="119"/>
      <c r="E101" s="119"/>
      <c r="F101" s="119"/>
      <c r="G101" s="119"/>
      <c r="H101" s="119"/>
      <c r="I101" s="119" t="s">
        <v>160</v>
      </c>
      <c r="J101" s="119"/>
      <c r="K101" s="119"/>
      <c r="L101" s="119"/>
      <c r="M101" s="119"/>
      <c r="N101" s="119"/>
      <c r="O101" s="119"/>
      <c r="P101" s="119"/>
      <c r="Q101" s="119"/>
      <c r="R101" s="69"/>
      <c r="S101" s="69"/>
      <c r="T101" s="69"/>
      <c r="U101" s="69"/>
      <c r="V101" s="69"/>
      <c r="W101" s="69"/>
    </row>
    <row r="102" spans="1:23" s="3" customFormat="1" ht="15.95" customHeight="1" x14ac:dyDescent="0.2">
      <c r="A102" s="50" t="s">
        <v>81</v>
      </c>
      <c r="B102" s="119" t="s">
        <v>147</v>
      </c>
      <c r="C102" s="119"/>
      <c r="D102" s="119"/>
      <c r="E102" s="119"/>
      <c r="F102" s="119"/>
      <c r="G102" s="119"/>
      <c r="H102" s="119"/>
      <c r="I102" s="119" t="s">
        <v>161</v>
      </c>
      <c r="J102" s="119"/>
      <c r="K102" s="119"/>
      <c r="L102" s="119"/>
      <c r="M102" s="119"/>
      <c r="N102" s="119"/>
      <c r="O102" s="119"/>
      <c r="P102" s="119"/>
      <c r="Q102" s="119"/>
      <c r="R102" s="69"/>
      <c r="S102" s="69"/>
      <c r="T102" s="69"/>
      <c r="U102" s="69"/>
      <c r="V102" s="69"/>
      <c r="W102" s="69"/>
    </row>
    <row r="103" spans="1:23" s="3" customFormat="1" ht="15.95" customHeight="1" x14ac:dyDescent="0.2">
      <c r="A103" s="50" t="s">
        <v>82</v>
      </c>
      <c r="B103" s="119" t="s">
        <v>148</v>
      </c>
      <c r="C103" s="119"/>
      <c r="D103" s="119"/>
      <c r="E103" s="119"/>
      <c r="F103" s="119"/>
      <c r="G103" s="119"/>
      <c r="H103" s="119"/>
      <c r="I103" s="119" t="s">
        <v>162</v>
      </c>
      <c r="J103" s="119"/>
      <c r="K103" s="119"/>
      <c r="L103" s="119"/>
      <c r="M103" s="119"/>
      <c r="N103" s="119"/>
      <c r="O103" s="119"/>
      <c r="P103" s="119"/>
      <c r="Q103" s="119"/>
      <c r="R103" s="69"/>
      <c r="S103" s="69"/>
      <c r="T103" s="69"/>
      <c r="U103" s="69"/>
      <c r="V103" s="69"/>
      <c r="W103" s="69"/>
    </row>
    <row r="104" spans="1:23" s="3" customFormat="1" ht="15.95" customHeight="1" x14ac:dyDescent="0.2">
      <c r="A104" s="50" t="s">
        <v>83</v>
      </c>
      <c r="B104" s="119" t="s">
        <v>149</v>
      </c>
      <c r="C104" s="119"/>
      <c r="D104" s="119"/>
      <c r="E104" s="119"/>
      <c r="F104" s="119"/>
      <c r="G104" s="119"/>
      <c r="H104" s="119"/>
      <c r="I104" s="119" t="s">
        <v>163</v>
      </c>
      <c r="J104" s="119"/>
      <c r="K104" s="119"/>
      <c r="L104" s="119"/>
      <c r="M104" s="119"/>
      <c r="N104" s="119"/>
      <c r="O104" s="119"/>
      <c r="P104" s="119"/>
      <c r="Q104" s="119"/>
      <c r="R104" s="69"/>
      <c r="S104" s="69"/>
      <c r="T104" s="69"/>
      <c r="U104" s="69"/>
      <c r="V104" s="69"/>
      <c r="W104" s="69"/>
    </row>
    <row r="105" spans="1:23" s="3" customFormat="1" ht="15.95" customHeight="1" x14ac:dyDescent="0.2">
      <c r="A105" s="50" t="s">
        <v>84</v>
      </c>
      <c r="B105" s="119" t="s">
        <v>150</v>
      </c>
      <c r="C105" s="119"/>
      <c r="D105" s="119"/>
      <c r="E105" s="119"/>
      <c r="F105" s="119"/>
      <c r="G105" s="119"/>
      <c r="H105" s="119"/>
      <c r="I105" s="119" t="s">
        <v>164</v>
      </c>
      <c r="J105" s="119"/>
      <c r="K105" s="119"/>
      <c r="L105" s="119"/>
      <c r="M105" s="119"/>
      <c r="N105" s="119"/>
      <c r="O105" s="119"/>
      <c r="P105" s="119"/>
      <c r="Q105" s="119"/>
      <c r="R105" s="69"/>
      <c r="S105" s="69"/>
      <c r="T105" s="69"/>
      <c r="U105" s="69"/>
      <c r="V105" s="69"/>
      <c r="W105" s="69"/>
    </row>
    <row r="106" spans="1:23" s="3" customFormat="1" ht="15.95" customHeight="1" x14ac:dyDescent="0.2">
      <c r="A106" s="50" t="s">
        <v>85</v>
      </c>
      <c r="B106" s="119" t="s">
        <v>151</v>
      </c>
      <c r="C106" s="119"/>
      <c r="D106" s="119"/>
      <c r="E106" s="119"/>
      <c r="F106" s="119"/>
      <c r="G106" s="119"/>
      <c r="H106" s="119"/>
      <c r="I106" s="119" t="s">
        <v>165</v>
      </c>
      <c r="J106" s="119"/>
      <c r="K106" s="119"/>
      <c r="L106" s="119"/>
      <c r="M106" s="119"/>
      <c r="N106" s="119"/>
      <c r="O106" s="119"/>
      <c r="P106" s="119"/>
      <c r="Q106" s="119"/>
      <c r="R106" s="69"/>
      <c r="S106" s="69"/>
      <c r="T106" s="69"/>
      <c r="U106" s="69"/>
      <c r="V106" s="69"/>
      <c r="W106" s="69"/>
    </row>
    <row r="107" spans="1:23" s="3" customFormat="1" ht="15.95" customHeight="1" x14ac:dyDescent="0.2">
      <c r="A107" s="50" t="s">
        <v>86</v>
      </c>
      <c r="B107" s="119" t="s">
        <v>152</v>
      </c>
      <c r="C107" s="119"/>
      <c r="D107" s="119"/>
      <c r="E107" s="119"/>
      <c r="F107" s="119"/>
      <c r="G107" s="119"/>
      <c r="H107" s="119"/>
      <c r="I107" s="119" t="s">
        <v>166</v>
      </c>
      <c r="J107" s="119"/>
      <c r="K107" s="119"/>
      <c r="L107" s="119"/>
      <c r="M107" s="119"/>
      <c r="N107" s="119"/>
      <c r="O107" s="119"/>
      <c r="P107" s="119"/>
      <c r="Q107" s="119"/>
      <c r="R107" s="69"/>
      <c r="S107" s="69"/>
      <c r="T107" s="69"/>
      <c r="U107" s="69"/>
      <c r="V107" s="69"/>
      <c r="W107" s="69"/>
    </row>
    <row r="108" spans="1:23" s="3" customFormat="1" ht="5.0999999999999996" customHeight="1" x14ac:dyDescent="0.2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</row>
    <row r="109" spans="1:23" s="3" customFormat="1" ht="15.95" customHeight="1" x14ac:dyDescent="0.2">
      <c r="A109" s="71" t="s">
        <v>87</v>
      </c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</row>
    <row r="110" spans="1:23" s="3" customFormat="1" ht="15.95" customHeight="1" x14ac:dyDescent="0.2">
      <c r="A110" s="79" t="s">
        <v>88</v>
      </c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</row>
    <row r="111" spans="1:23" s="3" customFormat="1" ht="15.95" customHeight="1" x14ac:dyDescent="0.2">
      <c r="A111" s="50" t="s">
        <v>39</v>
      </c>
      <c r="B111" s="68" t="s">
        <v>94</v>
      </c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79" t="s">
        <v>42</v>
      </c>
      <c r="S111" s="79"/>
      <c r="T111" s="79"/>
      <c r="U111" s="79"/>
      <c r="V111" s="79"/>
      <c r="W111" s="79"/>
    </row>
    <row r="112" spans="1:23" s="3" customFormat="1" ht="15.95" customHeight="1" x14ac:dyDescent="0.2">
      <c r="A112" s="50" t="s">
        <v>89</v>
      </c>
      <c r="B112" s="118" t="s">
        <v>95</v>
      </c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69"/>
      <c r="S112" s="69"/>
      <c r="T112" s="69"/>
      <c r="U112" s="69"/>
      <c r="V112" s="69"/>
      <c r="W112" s="69"/>
    </row>
    <row r="113" spans="1:23" s="3" customFormat="1" ht="15.95" customHeight="1" x14ac:dyDescent="0.2">
      <c r="A113" s="50" t="s">
        <v>90</v>
      </c>
      <c r="B113" s="118" t="s">
        <v>96</v>
      </c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69"/>
      <c r="S113" s="69"/>
      <c r="T113" s="69"/>
      <c r="U113" s="69"/>
      <c r="V113" s="69"/>
      <c r="W113" s="69"/>
    </row>
    <row r="114" spans="1:23" s="3" customFormat="1" ht="15.95" customHeight="1" x14ac:dyDescent="0.2">
      <c r="A114" s="50" t="s">
        <v>91</v>
      </c>
      <c r="B114" s="118" t="s">
        <v>97</v>
      </c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69"/>
      <c r="S114" s="69"/>
      <c r="T114" s="69"/>
      <c r="U114" s="69"/>
      <c r="V114" s="69"/>
      <c r="W114" s="69"/>
    </row>
    <row r="115" spans="1:23" s="3" customFormat="1" ht="15.95" customHeight="1" x14ac:dyDescent="0.2">
      <c r="A115" s="50" t="s">
        <v>92</v>
      </c>
      <c r="B115" s="118" t="s">
        <v>98</v>
      </c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69"/>
      <c r="S115" s="69"/>
      <c r="T115" s="69"/>
      <c r="U115" s="69"/>
      <c r="V115" s="69"/>
      <c r="W115" s="69"/>
    </row>
    <row r="116" spans="1:23" s="3" customFormat="1" ht="15.95" customHeight="1" x14ac:dyDescent="0.2">
      <c r="A116" s="50" t="s">
        <v>93</v>
      </c>
      <c r="B116" s="118" t="s">
        <v>99</v>
      </c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69"/>
      <c r="S116" s="69"/>
      <c r="T116" s="69"/>
      <c r="U116" s="69"/>
      <c r="V116" s="69"/>
      <c r="W116" s="69"/>
    </row>
    <row r="117" spans="1:23" s="3" customFormat="1" ht="75" customHeight="1" x14ac:dyDescent="0.2">
      <c r="A117" s="39" t="s">
        <v>100</v>
      </c>
      <c r="B117" s="84" t="s">
        <v>101</v>
      </c>
      <c r="C117" s="84"/>
      <c r="D117" s="84"/>
      <c r="E117" s="84"/>
      <c r="F117" s="84"/>
      <c r="G117" s="84"/>
      <c r="H117" s="84" t="s">
        <v>102</v>
      </c>
      <c r="I117" s="84"/>
      <c r="J117" s="84"/>
      <c r="K117" s="84"/>
      <c r="L117" s="84" t="s">
        <v>103</v>
      </c>
      <c r="M117" s="84"/>
      <c r="N117" s="84"/>
      <c r="O117" s="84"/>
      <c r="P117" s="84" t="s">
        <v>104</v>
      </c>
      <c r="Q117" s="84"/>
      <c r="R117" s="84"/>
      <c r="S117" s="84"/>
      <c r="T117" s="84"/>
      <c r="U117" s="84"/>
      <c r="V117" s="84"/>
      <c r="W117" s="84"/>
    </row>
    <row r="118" spans="1:23" s="3" customFormat="1" ht="5.0999999999999996" customHeight="1" x14ac:dyDescent="0.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</row>
    <row r="119" spans="1:23" s="3" customFormat="1" ht="15.95" customHeight="1" x14ac:dyDescent="0.2">
      <c r="A119" s="79" t="s">
        <v>106</v>
      </c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</row>
    <row r="120" spans="1:23" s="3" customFormat="1" ht="15.95" customHeight="1" x14ac:dyDescent="0.2">
      <c r="A120" s="50" t="s">
        <v>39</v>
      </c>
      <c r="B120" s="68" t="s">
        <v>94</v>
      </c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79" t="s">
        <v>42</v>
      </c>
      <c r="S120" s="79"/>
      <c r="T120" s="79"/>
      <c r="U120" s="79"/>
      <c r="V120" s="79"/>
      <c r="W120" s="79"/>
    </row>
    <row r="121" spans="1:23" s="3" customFormat="1" ht="15.95" customHeight="1" x14ac:dyDescent="0.2">
      <c r="A121" s="50" t="s">
        <v>107</v>
      </c>
      <c r="B121" s="119" t="s">
        <v>125</v>
      </c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69"/>
      <c r="S121" s="69"/>
      <c r="T121" s="69"/>
      <c r="U121" s="69"/>
      <c r="V121" s="69"/>
      <c r="W121" s="69"/>
    </row>
    <row r="122" spans="1:23" s="3" customFormat="1" ht="15.95" customHeight="1" x14ac:dyDescent="0.2">
      <c r="A122" s="50" t="s">
        <v>108</v>
      </c>
      <c r="B122" s="119" t="s">
        <v>126</v>
      </c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69"/>
      <c r="S122" s="69"/>
      <c r="T122" s="69"/>
      <c r="U122" s="69"/>
      <c r="V122" s="69"/>
      <c r="W122" s="69"/>
    </row>
    <row r="123" spans="1:23" s="3" customFormat="1" ht="15.95" customHeight="1" x14ac:dyDescent="0.2">
      <c r="A123" s="50" t="s">
        <v>109</v>
      </c>
      <c r="B123" s="119" t="s">
        <v>127</v>
      </c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69"/>
      <c r="S123" s="69"/>
      <c r="T123" s="69"/>
      <c r="U123" s="69"/>
      <c r="V123" s="69"/>
      <c r="W123" s="69"/>
    </row>
    <row r="124" spans="1:23" s="3" customFormat="1" ht="15.95" customHeight="1" x14ac:dyDescent="0.2">
      <c r="A124" s="50" t="s">
        <v>110</v>
      </c>
      <c r="B124" s="119" t="s">
        <v>128</v>
      </c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69"/>
      <c r="S124" s="69"/>
      <c r="T124" s="69"/>
      <c r="U124" s="69"/>
      <c r="V124" s="69"/>
      <c r="W124" s="69"/>
    </row>
    <row r="125" spans="1:23" s="3" customFormat="1" ht="15.95" customHeight="1" x14ac:dyDescent="0.2">
      <c r="A125" s="50" t="s">
        <v>111</v>
      </c>
      <c r="B125" s="119" t="s">
        <v>129</v>
      </c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69"/>
      <c r="S125" s="69"/>
      <c r="T125" s="69"/>
      <c r="U125" s="69"/>
      <c r="V125" s="69"/>
      <c r="W125" s="69"/>
    </row>
    <row r="126" spans="1:23" s="3" customFormat="1" ht="15.95" customHeight="1" x14ac:dyDescent="0.2">
      <c r="A126" s="50" t="s">
        <v>112</v>
      </c>
      <c r="B126" s="119" t="s">
        <v>130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69"/>
      <c r="S126" s="69"/>
      <c r="T126" s="69"/>
      <c r="U126" s="69"/>
      <c r="V126" s="69"/>
      <c r="W126" s="69"/>
    </row>
    <row r="127" spans="1:23" s="3" customFormat="1" ht="15.95" customHeight="1" x14ac:dyDescent="0.2">
      <c r="A127" s="50" t="s">
        <v>113</v>
      </c>
      <c r="B127" s="119" t="s">
        <v>131</v>
      </c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69"/>
      <c r="S127" s="69"/>
      <c r="T127" s="69"/>
      <c r="U127" s="69"/>
      <c r="V127" s="69"/>
      <c r="W127" s="69"/>
    </row>
    <row r="128" spans="1:23" s="3" customFormat="1" ht="15.95" customHeight="1" x14ac:dyDescent="0.2">
      <c r="A128" s="50" t="s">
        <v>114</v>
      </c>
      <c r="B128" s="119" t="s">
        <v>132</v>
      </c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69"/>
      <c r="S128" s="69"/>
      <c r="T128" s="69"/>
      <c r="U128" s="69"/>
      <c r="V128" s="69"/>
      <c r="W128" s="69"/>
    </row>
    <row r="129" spans="1:23" s="3" customFormat="1" ht="15.95" customHeight="1" x14ac:dyDescent="0.2">
      <c r="A129" s="50" t="s">
        <v>115</v>
      </c>
      <c r="B129" s="119" t="s">
        <v>133</v>
      </c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69"/>
      <c r="S129" s="69"/>
      <c r="T129" s="69"/>
      <c r="U129" s="69"/>
      <c r="V129" s="69"/>
      <c r="W129" s="69"/>
    </row>
    <row r="130" spans="1:23" s="3" customFormat="1" ht="15.95" customHeight="1" x14ac:dyDescent="0.2">
      <c r="A130" s="50" t="s">
        <v>116</v>
      </c>
      <c r="B130" s="119" t="s">
        <v>134</v>
      </c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69"/>
      <c r="S130" s="69"/>
      <c r="T130" s="69"/>
      <c r="U130" s="69"/>
      <c r="V130" s="69"/>
      <c r="W130" s="69"/>
    </row>
    <row r="131" spans="1:23" s="3" customFormat="1" ht="15.95" customHeight="1" x14ac:dyDescent="0.2">
      <c r="A131" s="50" t="s">
        <v>117</v>
      </c>
      <c r="B131" s="119" t="s">
        <v>135</v>
      </c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69"/>
      <c r="S131" s="69"/>
      <c r="T131" s="69"/>
      <c r="U131" s="69"/>
      <c r="V131" s="69"/>
      <c r="W131" s="69"/>
    </row>
    <row r="132" spans="1:23" s="3" customFormat="1" ht="15.95" customHeight="1" x14ac:dyDescent="0.2">
      <c r="A132" s="50" t="s">
        <v>118</v>
      </c>
      <c r="B132" s="119" t="s">
        <v>136</v>
      </c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69"/>
      <c r="S132" s="69"/>
      <c r="T132" s="69"/>
      <c r="U132" s="69"/>
      <c r="V132" s="69"/>
      <c r="W132" s="69"/>
    </row>
    <row r="133" spans="1:23" s="3" customFormat="1" ht="15.95" customHeight="1" x14ac:dyDescent="0.2">
      <c r="A133" s="50" t="s">
        <v>119</v>
      </c>
      <c r="B133" s="119" t="s">
        <v>137</v>
      </c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69"/>
      <c r="S133" s="69"/>
      <c r="T133" s="69"/>
      <c r="U133" s="69"/>
      <c r="V133" s="69"/>
      <c r="W133" s="69"/>
    </row>
    <row r="134" spans="1:23" s="3" customFormat="1" ht="15.95" customHeight="1" x14ac:dyDescent="0.2">
      <c r="A134" s="50" t="s">
        <v>120</v>
      </c>
      <c r="B134" s="119" t="s">
        <v>138</v>
      </c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69"/>
      <c r="S134" s="69"/>
      <c r="T134" s="69"/>
      <c r="U134" s="69"/>
      <c r="V134" s="69"/>
      <c r="W134" s="69"/>
    </row>
    <row r="135" spans="1:23" s="3" customFormat="1" ht="15.95" customHeight="1" x14ac:dyDescent="0.2">
      <c r="A135" s="50" t="s">
        <v>121</v>
      </c>
      <c r="B135" s="119" t="s">
        <v>139</v>
      </c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69"/>
      <c r="S135" s="69"/>
      <c r="T135" s="69"/>
      <c r="U135" s="69"/>
      <c r="V135" s="69"/>
      <c r="W135" s="69"/>
    </row>
    <row r="136" spans="1:23" s="3" customFormat="1" ht="15.95" customHeight="1" x14ac:dyDescent="0.2">
      <c r="A136" s="50" t="s">
        <v>122</v>
      </c>
      <c r="B136" s="119" t="s">
        <v>140</v>
      </c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69"/>
      <c r="S136" s="69"/>
      <c r="T136" s="69"/>
      <c r="U136" s="69"/>
      <c r="V136" s="69"/>
      <c r="W136" s="69"/>
    </row>
    <row r="137" spans="1:23" s="3" customFormat="1" ht="15.95" customHeight="1" x14ac:dyDescent="0.2">
      <c r="A137" s="50" t="s">
        <v>123</v>
      </c>
      <c r="B137" s="119" t="s">
        <v>141</v>
      </c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69"/>
      <c r="S137" s="69"/>
      <c r="T137" s="69"/>
      <c r="U137" s="69"/>
      <c r="V137" s="69"/>
      <c r="W137" s="69"/>
    </row>
    <row r="138" spans="1:23" s="3" customFormat="1" ht="15.95" customHeight="1" x14ac:dyDescent="0.2">
      <c r="A138" s="50" t="s">
        <v>124</v>
      </c>
      <c r="B138" s="119" t="s">
        <v>142</v>
      </c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69"/>
      <c r="S138" s="69"/>
      <c r="T138" s="69"/>
      <c r="U138" s="69"/>
      <c r="V138" s="69"/>
      <c r="W138" s="69"/>
    </row>
    <row r="139" spans="1:23" s="3" customFormat="1" ht="5.0999999999999996" customHeight="1" x14ac:dyDescent="0.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</row>
    <row r="140" spans="1:23" s="3" customFormat="1" ht="15.95" customHeight="1" x14ac:dyDescent="0.2">
      <c r="A140" s="79" t="s">
        <v>198</v>
      </c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</row>
    <row r="141" spans="1:23" s="3" customFormat="1" ht="15.95" customHeight="1" x14ac:dyDescent="0.2">
      <c r="A141" s="79" t="s">
        <v>237</v>
      </c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</row>
    <row r="142" spans="1:23" s="3" customFormat="1" ht="15.95" customHeight="1" x14ac:dyDescent="0.2">
      <c r="A142" s="94" t="s">
        <v>232</v>
      </c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</row>
    <row r="143" spans="1:23" s="3" customFormat="1" ht="15.95" customHeight="1" x14ac:dyDescent="0.2">
      <c r="A143" s="94" t="s">
        <v>233</v>
      </c>
      <c r="B143" s="94"/>
      <c r="C143" s="94"/>
      <c r="D143" s="94"/>
      <c r="E143" s="102">
        <f>E37</f>
        <v>114</v>
      </c>
      <c r="F143" s="102"/>
      <c r="G143" s="102"/>
      <c r="H143" s="102"/>
      <c r="I143" s="102"/>
      <c r="J143" s="94" t="s">
        <v>234</v>
      </c>
      <c r="K143" s="94"/>
      <c r="L143" s="94"/>
      <c r="M143" s="94"/>
      <c r="N143" s="94"/>
      <c r="O143" s="94"/>
      <c r="P143" s="102">
        <f>K36</f>
        <v>0.85</v>
      </c>
      <c r="Q143" s="102"/>
      <c r="R143" s="102"/>
      <c r="S143" s="102"/>
      <c r="T143" s="102"/>
      <c r="U143" s="102"/>
      <c r="V143" s="102"/>
      <c r="W143" s="102"/>
    </row>
    <row r="144" spans="1:23" s="3" customFormat="1" ht="15.95" customHeight="1" x14ac:dyDescent="0.2">
      <c r="A144" s="94" t="s">
        <v>236</v>
      </c>
      <c r="B144" s="94"/>
      <c r="C144" s="94"/>
      <c r="D144" s="94"/>
      <c r="E144" s="102">
        <f>(K23/2)</f>
        <v>222.5</v>
      </c>
      <c r="F144" s="102"/>
      <c r="G144" s="102"/>
      <c r="H144" s="102"/>
      <c r="I144" s="102"/>
      <c r="J144" s="94" t="s">
        <v>235</v>
      </c>
      <c r="K144" s="94"/>
      <c r="L144" s="94"/>
      <c r="M144" s="94"/>
      <c r="N144" s="94"/>
      <c r="O144" s="94"/>
      <c r="P144" s="102">
        <f>(K30-P33)</f>
        <v>3.1</v>
      </c>
      <c r="Q144" s="102"/>
      <c r="R144" s="102"/>
      <c r="S144" s="102"/>
      <c r="T144" s="102"/>
      <c r="U144" s="102"/>
      <c r="V144" s="102"/>
      <c r="W144" s="102"/>
    </row>
    <row r="145" spans="1:29" s="3" customFormat="1" ht="15.95" customHeight="1" x14ac:dyDescent="0.2">
      <c r="A145" s="85" t="s">
        <v>231</v>
      </c>
      <c r="B145" s="85"/>
      <c r="C145" s="85"/>
      <c r="D145" s="85"/>
      <c r="E145" s="85"/>
      <c r="F145" s="85"/>
      <c r="G145" s="85"/>
      <c r="H145" s="85"/>
      <c r="I145" s="85"/>
      <c r="J145" s="86">
        <f>(E143*P143*P144/(E144+(0.6*P144)))</f>
        <v>1.3388750222856123</v>
      </c>
      <c r="K145" s="86"/>
      <c r="L145" s="86"/>
      <c r="M145" s="87" t="s">
        <v>238</v>
      </c>
      <c r="N145" s="87"/>
      <c r="O145" s="87"/>
      <c r="P145" s="86">
        <f>J145*10.197</f>
        <v>13.652508602246387</v>
      </c>
      <c r="Q145" s="86"/>
      <c r="R145" s="86"/>
      <c r="S145" s="86"/>
      <c r="T145" s="86"/>
      <c r="U145" s="86"/>
      <c r="V145" s="88" t="s">
        <v>305</v>
      </c>
      <c r="W145" s="88"/>
    </row>
    <row r="146" spans="1:29" s="3" customFormat="1" ht="15.95" customHeight="1" x14ac:dyDescent="0.2">
      <c r="A146" s="85"/>
      <c r="B146" s="85"/>
      <c r="C146" s="85"/>
      <c r="D146" s="85"/>
      <c r="E146" s="85"/>
      <c r="F146" s="85"/>
      <c r="G146" s="85"/>
      <c r="H146" s="85"/>
      <c r="I146" s="85"/>
      <c r="J146" s="86"/>
      <c r="K146" s="86"/>
      <c r="L146" s="86"/>
      <c r="M146" s="87"/>
      <c r="N146" s="87"/>
      <c r="O146" s="87"/>
      <c r="P146" s="86"/>
      <c r="Q146" s="86"/>
      <c r="R146" s="86"/>
      <c r="S146" s="86"/>
      <c r="T146" s="86"/>
      <c r="U146" s="86"/>
      <c r="V146" s="88"/>
      <c r="W146" s="88"/>
    </row>
    <row r="147" spans="1:29" s="3" customFormat="1" ht="15.95" customHeight="1" x14ac:dyDescent="0.2">
      <c r="A147" s="85"/>
      <c r="B147" s="85"/>
      <c r="C147" s="85"/>
      <c r="D147" s="85"/>
      <c r="E147" s="85"/>
      <c r="F147" s="85"/>
      <c r="G147" s="85"/>
      <c r="H147" s="85"/>
      <c r="I147" s="85"/>
      <c r="J147" s="86"/>
      <c r="K147" s="86"/>
      <c r="L147" s="86"/>
      <c r="M147" s="87"/>
      <c r="N147" s="87"/>
      <c r="O147" s="87"/>
      <c r="P147" s="86"/>
      <c r="Q147" s="86"/>
      <c r="R147" s="86"/>
      <c r="S147" s="86"/>
      <c r="T147" s="86"/>
      <c r="U147" s="86"/>
      <c r="V147" s="88"/>
      <c r="W147" s="88"/>
    </row>
    <row r="148" spans="1:29" s="3" customFormat="1" ht="5.0999999999999996" customHeight="1" x14ac:dyDescent="0.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</row>
    <row r="149" spans="1:29" s="3" customFormat="1" ht="15.95" customHeight="1" x14ac:dyDescent="0.2">
      <c r="A149" s="79" t="s">
        <v>262</v>
      </c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Y149" s="97" t="s">
        <v>241</v>
      </c>
      <c r="Z149" s="97"/>
      <c r="AA149" s="97"/>
      <c r="AB149" s="97"/>
      <c r="AC149" s="97"/>
    </row>
    <row r="150" spans="1:29" s="3" customFormat="1" ht="15.95" customHeight="1" x14ac:dyDescent="0.2">
      <c r="A150" s="85" t="s">
        <v>239</v>
      </c>
      <c r="B150" s="85"/>
      <c r="C150" s="85"/>
      <c r="D150" s="85"/>
      <c r="E150" s="68" t="s">
        <v>256</v>
      </c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Y150" s="36"/>
      <c r="Z150" s="37"/>
      <c r="AA150" s="37"/>
      <c r="AB150" s="38"/>
      <c r="AC150" s="35"/>
    </row>
    <row r="151" spans="1:29" s="3" customFormat="1" ht="15.95" customHeight="1" x14ac:dyDescent="0.2">
      <c r="A151" s="85"/>
      <c r="B151" s="85"/>
      <c r="C151" s="85"/>
      <c r="D151" s="85"/>
      <c r="E151" s="68" t="s">
        <v>253</v>
      </c>
      <c r="F151" s="68"/>
      <c r="G151" s="68"/>
      <c r="H151" s="68"/>
      <c r="I151" s="68" t="s">
        <v>254</v>
      </c>
      <c r="J151" s="68"/>
      <c r="K151" s="68" t="s">
        <v>257</v>
      </c>
      <c r="L151" s="68"/>
      <c r="M151" s="68" t="s">
        <v>255</v>
      </c>
      <c r="N151" s="68"/>
      <c r="O151" s="68"/>
      <c r="P151" s="68" t="str">
        <f>IF(M152&lt;=0.184,"ASME 6%",IF(AND(M152&lt;=0.225,M152&gt;0.184),"ASME 10%",IF(M152&gt;0.225,"ASME 2:1",)))</f>
        <v>ASME 10%</v>
      </c>
      <c r="Q151" s="68"/>
      <c r="R151" s="68"/>
      <c r="S151" s="68"/>
      <c r="T151" s="68"/>
      <c r="U151" s="68"/>
      <c r="V151" s="68"/>
      <c r="W151" s="68"/>
      <c r="Y151" s="36"/>
      <c r="Z151" s="37"/>
      <c r="AA151" s="37"/>
      <c r="AB151" s="38"/>
      <c r="AC151" s="35"/>
    </row>
    <row r="152" spans="1:29" s="3" customFormat="1" ht="15.95" customHeight="1" x14ac:dyDescent="0.2">
      <c r="A152" s="85"/>
      <c r="B152" s="85"/>
      <c r="C152" s="85"/>
      <c r="D152" s="85"/>
      <c r="E152" s="91">
        <v>120</v>
      </c>
      <c r="F152" s="91"/>
      <c r="G152" s="91"/>
      <c r="H152" s="91"/>
      <c r="I152" s="92">
        <v>20</v>
      </c>
      <c r="J152" s="92"/>
      <c r="K152" s="92">
        <v>540</v>
      </c>
      <c r="L152" s="92"/>
      <c r="M152" s="93">
        <f>(E152-I152)/K152</f>
        <v>0.18518518518518517</v>
      </c>
      <c r="N152" s="93"/>
      <c r="O152" s="93"/>
      <c r="P152" s="68"/>
      <c r="Q152" s="68"/>
      <c r="R152" s="68"/>
      <c r="S152" s="68"/>
      <c r="T152" s="68"/>
      <c r="U152" s="68"/>
      <c r="V152" s="68"/>
      <c r="W152" s="68"/>
      <c r="Y152" s="18" t="s">
        <v>244</v>
      </c>
      <c r="Z152" s="19"/>
      <c r="AA152" s="19"/>
      <c r="AB152" s="20"/>
      <c r="AC152" s="29" t="s">
        <v>245</v>
      </c>
    </row>
    <row r="153" spans="1:29" s="3" customFormat="1" ht="15.95" customHeight="1" x14ac:dyDescent="0.2">
      <c r="A153" s="94" t="s">
        <v>232</v>
      </c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Y153" s="18"/>
      <c r="Z153" s="19"/>
      <c r="AA153" s="19"/>
      <c r="AB153" s="20"/>
      <c r="AC153" s="29"/>
    </row>
    <row r="154" spans="1:29" s="3" customFormat="1" ht="15.95" customHeight="1" x14ac:dyDescent="0.2">
      <c r="A154" s="94" t="s">
        <v>233</v>
      </c>
      <c r="B154" s="94"/>
      <c r="C154" s="94"/>
      <c r="D154" s="94"/>
      <c r="E154" s="102">
        <f>E37</f>
        <v>114</v>
      </c>
      <c r="F154" s="102"/>
      <c r="G154" s="102"/>
      <c r="H154" s="102"/>
      <c r="I154" s="102"/>
      <c r="J154" s="94" t="s">
        <v>234</v>
      </c>
      <c r="K154" s="94"/>
      <c r="L154" s="94"/>
      <c r="M154" s="94"/>
      <c r="N154" s="94"/>
      <c r="O154" s="94"/>
      <c r="P154" s="103">
        <f>P36</f>
        <v>0.7</v>
      </c>
      <c r="Q154" s="102"/>
      <c r="R154" s="102"/>
      <c r="S154" s="102"/>
      <c r="T154" s="102"/>
      <c r="U154" s="102"/>
      <c r="V154" s="102"/>
      <c r="W154" s="102"/>
      <c r="Y154" s="30" t="s">
        <v>246</v>
      </c>
      <c r="Z154" s="31"/>
      <c r="AA154" s="31"/>
      <c r="AB154" s="32"/>
      <c r="AC154" s="41">
        <f>E37</f>
        <v>114</v>
      </c>
    </row>
    <row r="155" spans="1:29" s="3" customFormat="1" ht="15.95" customHeight="1" x14ac:dyDescent="0.2">
      <c r="A155" s="94" t="s">
        <v>209</v>
      </c>
      <c r="B155" s="94"/>
      <c r="C155" s="94"/>
      <c r="D155" s="94"/>
      <c r="E155" s="102">
        <f>MIN(E30,P30)</f>
        <v>3.7</v>
      </c>
      <c r="F155" s="102"/>
      <c r="G155" s="102"/>
      <c r="H155" s="102"/>
      <c r="I155" s="102"/>
      <c r="J155" s="94" t="s">
        <v>249</v>
      </c>
      <c r="K155" s="94"/>
      <c r="L155" s="94"/>
      <c r="M155" s="94"/>
      <c r="N155" s="94"/>
      <c r="O155" s="94"/>
      <c r="P155" s="102">
        <f>P33</f>
        <v>0.5</v>
      </c>
      <c r="Q155" s="102"/>
      <c r="R155" s="102"/>
      <c r="S155" s="102"/>
      <c r="T155" s="102"/>
      <c r="U155" s="102"/>
      <c r="V155" s="102"/>
      <c r="W155" s="102"/>
      <c r="Y155" s="30" t="s">
        <v>247</v>
      </c>
      <c r="Z155" s="31"/>
      <c r="AA155" s="31"/>
      <c r="AB155" s="32"/>
      <c r="AC155" s="33">
        <f>P36</f>
        <v>0.7</v>
      </c>
    </row>
    <row r="156" spans="1:29" s="3" customFormat="1" ht="15.95" customHeight="1" x14ac:dyDescent="0.2">
      <c r="A156" s="85" t="s">
        <v>235</v>
      </c>
      <c r="B156" s="85"/>
      <c r="C156" s="85"/>
      <c r="D156" s="85"/>
      <c r="E156" s="95">
        <f>E155-P155</f>
        <v>3.2</v>
      </c>
      <c r="F156" s="91"/>
      <c r="G156" s="91"/>
      <c r="H156" s="91"/>
      <c r="I156" s="91"/>
      <c r="J156" s="85" t="s">
        <v>251</v>
      </c>
      <c r="K156" s="85"/>
      <c r="L156" s="85"/>
      <c r="M156" s="85"/>
      <c r="N156" s="85"/>
      <c r="O156" s="85"/>
      <c r="P156" s="91">
        <f>P18</f>
        <v>445</v>
      </c>
      <c r="Q156" s="91"/>
      <c r="R156" s="91"/>
      <c r="S156" s="91"/>
      <c r="T156" s="91"/>
      <c r="U156" s="91"/>
      <c r="V156" s="91"/>
      <c r="W156" s="91"/>
      <c r="Y156" s="30" t="s">
        <v>248</v>
      </c>
      <c r="Z156" s="31"/>
      <c r="AA156" s="31"/>
      <c r="AB156" s="32"/>
      <c r="AC156" s="34">
        <f>MIN(E30,P30)</f>
        <v>3.7</v>
      </c>
    </row>
    <row r="157" spans="1:29" s="3" customFormat="1" ht="15.95" customHeight="1" x14ac:dyDescent="0.2">
      <c r="A157" s="85" t="s">
        <v>258</v>
      </c>
      <c r="B157" s="85"/>
      <c r="C157" s="85"/>
      <c r="D157" s="85"/>
      <c r="E157" s="91">
        <f>IF(P151="ASME 10%",AC178,)</f>
        <v>1.54</v>
      </c>
      <c r="F157" s="91"/>
      <c r="G157" s="91"/>
      <c r="H157" s="91"/>
      <c r="I157" s="91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Y157" s="30" t="s">
        <v>249</v>
      </c>
      <c r="Z157" s="31"/>
      <c r="AA157" s="31"/>
      <c r="AB157" s="32"/>
      <c r="AC157" s="34">
        <f>P33</f>
        <v>0.5</v>
      </c>
    </row>
    <row r="158" spans="1:29" s="3" customFormat="1" ht="15.95" customHeight="1" x14ac:dyDescent="0.2">
      <c r="A158" s="85" t="str">
        <f>IF($P$151=$Y$181,$Z$181,IF($P$151=$Y$182,$Z$182,IF($P$151=$Y$183,$Z$183)))</f>
        <v>PMTA =  2 x S x E x t / M x L + 0,2 x t</v>
      </c>
      <c r="B158" s="85"/>
      <c r="C158" s="85"/>
      <c r="D158" s="85"/>
      <c r="E158" s="85"/>
      <c r="F158" s="85"/>
      <c r="G158" s="85"/>
      <c r="H158" s="85"/>
      <c r="I158" s="85"/>
      <c r="J158" s="86">
        <f>IF($P$151=Y185,Z185,IF($P$151=Y186,Z186,IF($P$151=Y187,Z187)))</f>
        <v>0.74455491733970902</v>
      </c>
      <c r="K158" s="86"/>
      <c r="L158" s="86"/>
      <c r="M158" s="87" t="s">
        <v>238</v>
      </c>
      <c r="N158" s="87"/>
      <c r="O158" s="87"/>
      <c r="P158" s="86">
        <f>J158*10.197</f>
        <v>7.5922264921130127</v>
      </c>
      <c r="Q158" s="86"/>
      <c r="R158" s="86"/>
      <c r="S158" s="86"/>
      <c r="T158" s="86"/>
      <c r="U158" s="86"/>
      <c r="V158" s="88" t="s">
        <v>305</v>
      </c>
      <c r="W158" s="88"/>
      <c r="Y158" s="30" t="s">
        <v>250</v>
      </c>
      <c r="Z158" s="31"/>
      <c r="AA158" s="31"/>
      <c r="AB158" s="32"/>
      <c r="AC158" s="34">
        <f>AC156-AC157</f>
        <v>3.2</v>
      </c>
    </row>
    <row r="159" spans="1:29" s="3" customFormat="1" ht="15.95" customHeight="1" x14ac:dyDescent="0.2">
      <c r="A159" s="85"/>
      <c r="B159" s="85"/>
      <c r="C159" s="85"/>
      <c r="D159" s="85"/>
      <c r="E159" s="85"/>
      <c r="F159" s="85"/>
      <c r="G159" s="85"/>
      <c r="H159" s="85"/>
      <c r="I159" s="85"/>
      <c r="J159" s="86"/>
      <c r="K159" s="86"/>
      <c r="L159" s="86"/>
      <c r="M159" s="87"/>
      <c r="N159" s="87"/>
      <c r="O159" s="87"/>
      <c r="P159" s="86"/>
      <c r="Q159" s="86"/>
      <c r="R159" s="86"/>
      <c r="S159" s="86"/>
      <c r="T159" s="86"/>
      <c r="U159" s="86"/>
      <c r="V159" s="88"/>
      <c r="W159" s="88"/>
      <c r="Y159" s="30" t="s">
        <v>251</v>
      </c>
      <c r="Z159" s="31"/>
      <c r="AA159" s="31"/>
      <c r="AB159" s="32"/>
      <c r="AC159" s="29">
        <f>P18</f>
        <v>445</v>
      </c>
    </row>
    <row r="160" spans="1:29" s="3" customFormat="1" ht="15.95" customHeight="1" x14ac:dyDescent="0.2">
      <c r="A160" s="85"/>
      <c r="B160" s="85"/>
      <c r="C160" s="85"/>
      <c r="D160" s="85"/>
      <c r="E160" s="85"/>
      <c r="F160" s="85"/>
      <c r="G160" s="85"/>
      <c r="H160" s="85"/>
      <c r="I160" s="85"/>
      <c r="J160" s="86"/>
      <c r="K160" s="86"/>
      <c r="L160" s="86"/>
      <c r="M160" s="87"/>
      <c r="N160" s="87"/>
      <c r="O160" s="87"/>
      <c r="P160" s="86"/>
      <c r="Q160" s="86"/>
      <c r="R160" s="86"/>
      <c r="S160" s="86"/>
      <c r="T160" s="86"/>
      <c r="U160" s="86"/>
      <c r="V160" s="88"/>
      <c r="W160" s="88"/>
    </row>
    <row r="161" spans="1:29" s="3" customFormat="1" ht="5.0999999999999996" customHeight="1" x14ac:dyDescent="0.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Y161" s="97" t="s">
        <v>242</v>
      </c>
      <c r="Z161" s="97"/>
      <c r="AA161" s="97"/>
      <c r="AB161" s="97"/>
      <c r="AC161" s="97"/>
    </row>
    <row r="162" spans="1:29" s="3" customFormat="1" ht="15.95" customHeight="1" x14ac:dyDescent="0.2">
      <c r="A162" s="79" t="s">
        <v>263</v>
      </c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Y162" s="18" t="s">
        <v>244</v>
      </c>
      <c r="Z162" s="19"/>
      <c r="AA162" s="19"/>
      <c r="AB162" s="20"/>
      <c r="AC162" s="29" t="s">
        <v>245</v>
      </c>
    </row>
    <row r="163" spans="1:29" s="3" customFormat="1" ht="15.95" customHeight="1" x14ac:dyDescent="0.2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Y163" s="30" t="s">
        <v>246</v>
      </c>
      <c r="Z163" s="31"/>
      <c r="AA163" s="31"/>
      <c r="AB163" s="32"/>
      <c r="AC163" s="41">
        <f>E37</f>
        <v>114</v>
      </c>
    </row>
    <row r="164" spans="1:29" s="3" customFormat="1" ht="15.95" customHeight="1" x14ac:dyDescent="0.2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Y164" s="30" t="s">
        <v>247</v>
      </c>
      <c r="Z164" s="31"/>
      <c r="AA164" s="31"/>
      <c r="AB164" s="32"/>
      <c r="AC164" s="33">
        <f>P36</f>
        <v>0.7</v>
      </c>
    </row>
    <row r="165" spans="1:29" s="3" customFormat="1" ht="15.95" customHeight="1" x14ac:dyDescent="0.2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Y165" s="30" t="s">
        <v>248</v>
      </c>
      <c r="Z165" s="31"/>
      <c r="AA165" s="31"/>
      <c r="AB165" s="32"/>
      <c r="AC165" s="34">
        <f>MIN(E30,P30)</f>
        <v>3.7</v>
      </c>
    </row>
    <row r="166" spans="1:29" s="3" customFormat="1" ht="15.95" customHeight="1" x14ac:dyDescent="0.2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Y166" s="30" t="s">
        <v>249</v>
      </c>
      <c r="Z166" s="31"/>
      <c r="AA166" s="31"/>
      <c r="AB166" s="32"/>
      <c r="AC166" s="34">
        <f>P33</f>
        <v>0.5</v>
      </c>
    </row>
    <row r="167" spans="1:29" s="3" customFormat="1" ht="15.95" customHeight="1" x14ac:dyDescent="0.2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Y167" s="30" t="s">
        <v>250</v>
      </c>
      <c r="Z167" s="31"/>
      <c r="AA167" s="31"/>
      <c r="AB167" s="32"/>
      <c r="AC167" s="34">
        <f>AC156-AC157</f>
        <v>3.2</v>
      </c>
    </row>
    <row r="168" spans="1:29" s="3" customFormat="1" ht="15.95" customHeight="1" x14ac:dyDescent="0.2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Y168" s="30" t="s">
        <v>251</v>
      </c>
      <c r="Z168" s="31"/>
      <c r="AA168" s="31"/>
      <c r="AB168" s="32"/>
      <c r="AC168" s="29">
        <f>P18</f>
        <v>445</v>
      </c>
    </row>
    <row r="169" spans="1:29" s="3" customFormat="1" ht="15.95" customHeight="1" x14ac:dyDescent="0.2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</row>
    <row r="170" spans="1:29" s="3" customFormat="1" ht="15.95" customHeight="1" x14ac:dyDescent="0.2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Y170" s="97" t="s">
        <v>243</v>
      </c>
      <c r="Z170" s="97"/>
      <c r="AA170" s="97"/>
      <c r="AB170" s="97"/>
      <c r="AC170" s="97"/>
    </row>
    <row r="171" spans="1:29" s="3" customFormat="1" ht="15.95" customHeight="1" x14ac:dyDescent="0.2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Y171" s="18" t="s">
        <v>244</v>
      </c>
      <c r="Z171" s="19"/>
      <c r="AA171" s="19"/>
      <c r="AB171" s="20"/>
      <c r="AC171" s="29" t="s">
        <v>245</v>
      </c>
    </row>
    <row r="172" spans="1:29" s="3" customFormat="1" ht="15.95" customHeight="1" x14ac:dyDescent="0.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Y172" s="30" t="s">
        <v>246</v>
      </c>
      <c r="Z172" s="31"/>
      <c r="AA172" s="31"/>
      <c r="AB172" s="32"/>
      <c r="AC172" s="41">
        <f>E37</f>
        <v>114</v>
      </c>
    </row>
    <row r="173" spans="1:29" s="3" customFormat="1" ht="15.95" customHeight="1" x14ac:dyDescent="0.2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Y173" s="30" t="s">
        <v>247</v>
      </c>
      <c r="Z173" s="31"/>
      <c r="AA173" s="31"/>
      <c r="AB173" s="32"/>
      <c r="AC173" s="33">
        <f>P36</f>
        <v>0.7</v>
      </c>
    </row>
    <row r="174" spans="1:29" s="3" customFormat="1" ht="15.95" customHeight="1" x14ac:dyDescent="0.2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Y174" s="30" t="s">
        <v>248</v>
      </c>
      <c r="Z174" s="31"/>
      <c r="AA174" s="31"/>
      <c r="AB174" s="32"/>
      <c r="AC174" s="34">
        <f>MIN(E30,P30)</f>
        <v>3.7</v>
      </c>
    </row>
    <row r="175" spans="1:29" s="3" customFormat="1" ht="15.95" customHeight="1" x14ac:dyDescent="0.2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Y175" s="30" t="s">
        <v>249</v>
      </c>
      <c r="Z175" s="31"/>
      <c r="AA175" s="31"/>
      <c r="AB175" s="32"/>
      <c r="AC175" s="34">
        <f>P33</f>
        <v>0.5</v>
      </c>
    </row>
    <row r="176" spans="1:29" s="3" customFormat="1" ht="15.95" customHeight="1" x14ac:dyDescent="0.2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Y176" s="30" t="s">
        <v>250</v>
      </c>
      <c r="Z176" s="31"/>
      <c r="AA176" s="31"/>
      <c r="AB176" s="32"/>
      <c r="AC176" s="34">
        <f>AC156-AC157</f>
        <v>3.2</v>
      </c>
    </row>
    <row r="177" spans="1:29" s="3" customFormat="1" ht="15.95" customHeight="1" x14ac:dyDescent="0.2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Y177" s="30" t="s">
        <v>251</v>
      </c>
      <c r="Z177" s="31"/>
      <c r="AA177" s="31"/>
      <c r="AB177" s="32"/>
      <c r="AC177" s="29">
        <f>P18</f>
        <v>445</v>
      </c>
    </row>
    <row r="178" spans="1:29" s="3" customFormat="1" ht="15.95" customHeight="1" x14ac:dyDescent="0.2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Y178" s="99" t="s">
        <v>252</v>
      </c>
      <c r="Z178" s="100"/>
      <c r="AA178" s="100"/>
      <c r="AB178" s="101"/>
      <c r="AC178" s="35">
        <v>1.54</v>
      </c>
    </row>
    <row r="179" spans="1:29" s="3" customFormat="1" ht="15.95" customHeight="1" x14ac:dyDescent="0.2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</row>
    <row r="180" spans="1:29" s="3" customFormat="1" ht="15.95" customHeight="1" x14ac:dyDescent="0.2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</row>
    <row r="181" spans="1:29" s="3" customFormat="1" ht="15.95" customHeight="1" x14ac:dyDescent="0.2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Y181" s="42" t="s">
        <v>241</v>
      </c>
      <c r="Z181" s="89" t="s">
        <v>259</v>
      </c>
      <c r="AA181" s="89"/>
      <c r="AB181" s="89"/>
      <c r="AC181" s="89"/>
    </row>
    <row r="182" spans="1:29" s="3" customFormat="1" ht="15.95" customHeight="1" x14ac:dyDescent="0.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Y182" s="42" t="s">
        <v>242</v>
      </c>
      <c r="Z182" s="89" t="s">
        <v>260</v>
      </c>
      <c r="AA182" s="89"/>
      <c r="AB182" s="89"/>
      <c r="AC182" s="89"/>
    </row>
    <row r="183" spans="1:29" s="3" customFormat="1" ht="15.95" customHeight="1" x14ac:dyDescent="0.2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Y183" s="42" t="s">
        <v>243</v>
      </c>
      <c r="Z183" s="89" t="s">
        <v>261</v>
      </c>
      <c r="AA183" s="89"/>
      <c r="AB183" s="89"/>
      <c r="AC183" s="89"/>
    </row>
    <row r="184" spans="1:29" s="3" customFormat="1" ht="15.95" customHeight="1" x14ac:dyDescent="0.2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Y184" s="40"/>
      <c r="Z184" s="40"/>
      <c r="AA184" s="40"/>
      <c r="AB184" s="90"/>
      <c r="AC184" s="90"/>
    </row>
    <row r="185" spans="1:29" s="3" customFormat="1" ht="15.95" customHeight="1" x14ac:dyDescent="0.2">
      <c r="A185" s="79" t="s">
        <v>264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Y185" s="42" t="s">
        <v>241</v>
      </c>
      <c r="Z185" s="78">
        <f>(2*E154*P154*E156/(P156+(0.2*E156)))</f>
        <v>1.1460371600394939</v>
      </c>
      <c r="AA185" s="78"/>
      <c r="AB185" s="78"/>
      <c r="AC185" s="78"/>
    </row>
    <row r="186" spans="1:29" s="3" customFormat="1" ht="15.95" customHeight="1" x14ac:dyDescent="0.2">
      <c r="A186" s="68" t="s">
        <v>30</v>
      </c>
      <c r="B186" s="68"/>
      <c r="C186" s="68"/>
      <c r="D186" s="68"/>
      <c r="E186" s="69">
        <f>E9</f>
        <v>0</v>
      </c>
      <c r="F186" s="69"/>
      <c r="G186" s="69"/>
      <c r="H186" s="69"/>
      <c r="I186" s="69"/>
      <c r="J186" s="68" t="s">
        <v>19</v>
      </c>
      <c r="K186" s="68"/>
      <c r="L186" s="68"/>
      <c r="M186" s="68"/>
      <c r="N186" s="69">
        <f>N8</f>
        <v>0</v>
      </c>
      <c r="O186" s="69"/>
      <c r="P186" s="69"/>
      <c r="Q186" s="69"/>
      <c r="R186" s="69"/>
      <c r="S186" s="69"/>
      <c r="T186" s="69"/>
      <c r="U186" s="69"/>
      <c r="V186" s="69"/>
      <c r="W186" s="69"/>
      <c r="Y186" s="42" t="s">
        <v>242</v>
      </c>
      <c r="Z186" s="78">
        <f>(E154*P154*E156/(0.885*P156+(0.1*E156)))</f>
        <v>0.64788339316748922</v>
      </c>
      <c r="AA186" s="78"/>
      <c r="AB186" s="78"/>
      <c r="AC186" s="78"/>
    </row>
    <row r="187" spans="1:29" s="4" customFormat="1" ht="15.95" customHeight="1" x14ac:dyDescent="0.2">
      <c r="A187" s="68" t="s">
        <v>49</v>
      </c>
      <c r="B187" s="68"/>
      <c r="C187" s="68"/>
      <c r="D187" s="68"/>
      <c r="E187" s="69">
        <f>N14</f>
        <v>0</v>
      </c>
      <c r="F187" s="69"/>
      <c r="G187" s="69"/>
      <c r="H187" s="69"/>
      <c r="I187" s="69"/>
      <c r="J187" s="68" t="s">
        <v>31</v>
      </c>
      <c r="K187" s="68"/>
      <c r="L187" s="68"/>
      <c r="M187" s="68"/>
      <c r="N187" s="69">
        <f>N9</f>
        <v>0</v>
      </c>
      <c r="O187" s="69"/>
      <c r="P187" s="69"/>
      <c r="Q187" s="69"/>
      <c r="R187" s="69"/>
      <c r="S187" s="69"/>
      <c r="T187" s="69"/>
      <c r="U187" s="69"/>
      <c r="V187" s="69"/>
      <c r="W187" s="69"/>
      <c r="Y187" s="42" t="s">
        <v>243</v>
      </c>
      <c r="Z187" s="78">
        <f>(2*E154*P154*E156/(E157*P156+(0.2*E156)))</f>
        <v>0.74455491733970902</v>
      </c>
      <c r="AA187" s="78"/>
      <c r="AB187" s="78"/>
      <c r="AC187" s="78"/>
    </row>
    <row r="188" spans="1:29" ht="15.95" customHeight="1" x14ac:dyDescent="0.2">
      <c r="A188" s="68" t="s">
        <v>34</v>
      </c>
      <c r="B188" s="68"/>
      <c r="C188" s="68"/>
      <c r="D188" s="68"/>
      <c r="E188" s="69">
        <f>E10</f>
        <v>0</v>
      </c>
      <c r="F188" s="69"/>
      <c r="G188" s="69"/>
      <c r="H188" s="69"/>
      <c r="I188" s="69"/>
      <c r="J188" s="68" t="s">
        <v>50</v>
      </c>
      <c r="K188" s="68"/>
      <c r="L188" s="68"/>
      <c r="M188" s="68"/>
      <c r="N188" s="69">
        <f>N10</f>
        <v>0</v>
      </c>
      <c r="O188" s="69"/>
      <c r="P188" s="69"/>
      <c r="Q188" s="69"/>
      <c r="R188" s="69"/>
      <c r="S188" s="69"/>
      <c r="T188" s="69"/>
      <c r="U188" s="69"/>
      <c r="V188" s="69"/>
      <c r="W188" s="69"/>
    </row>
    <row r="189" spans="1:29" ht="15.95" customHeight="1" x14ac:dyDescent="0.2">
      <c r="A189" s="68" t="s">
        <v>28</v>
      </c>
      <c r="B189" s="68"/>
      <c r="C189" s="68"/>
      <c r="D189" s="68"/>
      <c r="E189" s="69">
        <f>E11</f>
        <v>0</v>
      </c>
      <c r="F189" s="69"/>
      <c r="G189" s="69"/>
      <c r="H189" s="69"/>
      <c r="I189" s="69"/>
      <c r="J189" s="68" t="s">
        <v>54</v>
      </c>
      <c r="K189" s="68"/>
      <c r="L189" s="68"/>
      <c r="M189" s="68"/>
      <c r="N189" s="69">
        <f>N12</f>
        <v>0</v>
      </c>
      <c r="O189" s="69"/>
      <c r="P189" s="69"/>
      <c r="Q189" s="69"/>
      <c r="R189" s="69"/>
      <c r="S189" s="69"/>
      <c r="T189" s="69"/>
      <c r="U189" s="69"/>
      <c r="V189" s="69"/>
      <c r="W189" s="69"/>
      <c r="Y189" s="24">
        <v>1.64</v>
      </c>
      <c r="Z189" s="24">
        <v>0.97</v>
      </c>
    </row>
    <row r="190" spans="1:29" ht="15.95" customHeight="1" x14ac:dyDescent="0.2">
      <c r="A190" s="68" t="s">
        <v>265</v>
      </c>
      <c r="B190" s="68"/>
      <c r="C190" s="68"/>
      <c r="D190" s="68"/>
      <c r="E190" s="73">
        <f>MIN(E13,J145,J158)</f>
        <v>0.74455491733970902</v>
      </c>
      <c r="F190" s="69"/>
      <c r="G190" s="69"/>
      <c r="H190" s="69"/>
      <c r="I190" s="69"/>
      <c r="J190" s="68" t="s">
        <v>266</v>
      </c>
      <c r="K190" s="68"/>
      <c r="L190" s="68"/>
      <c r="M190" s="68"/>
      <c r="N190" s="74">
        <f>E190*1000</f>
        <v>744.55491733970905</v>
      </c>
      <c r="O190" s="74"/>
      <c r="P190" s="74"/>
      <c r="Q190" s="74"/>
      <c r="R190" s="74"/>
      <c r="S190" s="74"/>
      <c r="T190" s="74"/>
      <c r="U190" s="74"/>
      <c r="V190" s="74"/>
      <c r="W190" s="74"/>
      <c r="Y190" s="24">
        <v>1.9</v>
      </c>
      <c r="Z190" s="24">
        <v>1.1200000000000001</v>
      </c>
    </row>
    <row r="191" spans="1:29" ht="15.95" customHeight="1" x14ac:dyDescent="0.2">
      <c r="A191" s="68" t="s">
        <v>267</v>
      </c>
      <c r="B191" s="68"/>
      <c r="C191" s="68"/>
      <c r="D191" s="68"/>
      <c r="E191" s="73">
        <f>IF($E$14=Y189,Z189,IF($E$14=Y190,Z190))</f>
        <v>1.1200000000000001</v>
      </c>
      <c r="F191" s="69"/>
      <c r="G191" s="69"/>
      <c r="H191" s="69"/>
      <c r="I191" s="69"/>
      <c r="J191" s="68" t="s">
        <v>205</v>
      </c>
      <c r="K191" s="68"/>
      <c r="L191" s="68"/>
      <c r="M191" s="68"/>
      <c r="N191" s="74" t="s">
        <v>205</v>
      </c>
      <c r="O191" s="74"/>
      <c r="P191" s="74"/>
      <c r="Q191" s="74"/>
      <c r="R191" s="74"/>
      <c r="S191" s="74"/>
      <c r="T191" s="74"/>
      <c r="U191" s="74"/>
      <c r="V191" s="74"/>
      <c r="W191" s="74"/>
    </row>
    <row r="192" spans="1:29" ht="5.0999999999999996" customHeight="1" x14ac:dyDescent="0.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</row>
    <row r="193" spans="1:23" ht="15.95" customHeight="1" x14ac:dyDescent="0.2">
      <c r="A193" s="79" t="s">
        <v>280</v>
      </c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</row>
    <row r="194" spans="1:23" ht="15.95" customHeight="1" x14ac:dyDescent="0.2">
      <c r="A194" s="62" t="s">
        <v>281</v>
      </c>
      <c r="B194" s="62"/>
      <c r="C194" s="62"/>
      <c r="D194" s="62"/>
      <c r="E194" s="62" t="s">
        <v>287</v>
      </c>
      <c r="F194" s="62"/>
      <c r="G194" s="62"/>
      <c r="H194" s="62"/>
      <c r="I194" s="62"/>
      <c r="J194" s="62" t="s">
        <v>288</v>
      </c>
      <c r="K194" s="62"/>
      <c r="L194" s="62"/>
      <c r="M194" s="62"/>
      <c r="N194" s="62" t="s">
        <v>289</v>
      </c>
      <c r="O194" s="62"/>
      <c r="P194" s="62"/>
      <c r="Q194" s="62"/>
      <c r="R194" s="62"/>
      <c r="S194" s="62"/>
      <c r="T194" s="62"/>
      <c r="U194" s="62"/>
      <c r="V194" s="62"/>
      <c r="W194" s="62"/>
    </row>
    <row r="195" spans="1:23" ht="15.95" customHeight="1" x14ac:dyDescent="0.2">
      <c r="A195" s="62" t="s">
        <v>282</v>
      </c>
      <c r="B195" s="62"/>
      <c r="C195" s="62"/>
      <c r="D195" s="62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</row>
    <row r="196" spans="1:23" ht="15.95" customHeight="1" x14ac:dyDescent="0.2">
      <c r="A196" s="62" t="s">
        <v>283</v>
      </c>
      <c r="B196" s="62"/>
      <c r="C196" s="62"/>
      <c r="D196" s="62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</row>
    <row r="197" spans="1:23" ht="15.95" customHeight="1" x14ac:dyDescent="0.2">
      <c r="A197" s="62" t="s">
        <v>284</v>
      </c>
      <c r="B197" s="62"/>
      <c r="C197" s="62"/>
      <c r="D197" s="62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</row>
    <row r="198" spans="1:23" ht="15.95" customHeight="1" x14ac:dyDescent="0.2">
      <c r="A198" s="62" t="s">
        <v>285</v>
      </c>
      <c r="B198" s="62"/>
      <c r="C198" s="62"/>
      <c r="D198" s="62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</row>
    <row r="199" spans="1:23" ht="15.95" customHeight="1" x14ac:dyDescent="0.2">
      <c r="A199" s="62" t="s">
        <v>286</v>
      </c>
      <c r="B199" s="62"/>
      <c r="C199" s="62"/>
      <c r="D199" s="62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</row>
    <row r="200" spans="1:23" ht="5.0999999999999996" customHeight="1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</row>
    <row r="201" spans="1:23" ht="15.95" customHeight="1" x14ac:dyDescent="0.2">
      <c r="A201" s="79" t="s">
        <v>364</v>
      </c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</row>
    <row r="202" spans="1:23" ht="15.95" customHeight="1" x14ac:dyDescent="0.2">
      <c r="A202" s="137"/>
      <c r="B202" s="138"/>
      <c r="C202" s="138"/>
      <c r="D202" s="138"/>
      <c r="E202" s="138"/>
      <c r="F202" s="138"/>
      <c r="G202" s="138"/>
      <c r="H202" s="138"/>
      <c r="I202" s="139"/>
      <c r="J202" s="137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9"/>
    </row>
    <row r="203" spans="1:23" ht="15.95" customHeight="1" x14ac:dyDescent="0.2">
      <c r="A203" s="140"/>
      <c r="B203" s="141"/>
      <c r="C203" s="141"/>
      <c r="D203" s="141"/>
      <c r="E203" s="141"/>
      <c r="F203" s="141"/>
      <c r="G203" s="141"/>
      <c r="H203" s="141"/>
      <c r="I203" s="142"/>
      <c r="J203" s="140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2"/>
    </row>
    <row r="204" spans="1:23" ht="15.95" customHeight="1" x14ac:dyDescent="0.2">
      <c r="A204" s="140"/>
      <c r="B204" s="141"/>
      <c r="C204" s="141"/>
      <c r="D204" s="141"/>
      <c r="E204" s="141"/>
      <c r="F204" s="141"/>
      <c r="G204" s="141"/>
      <c r="H204" s="141"/>
      <c r="I204" s="142"/>
      <c r="J204" s="140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2"/>
    </row>
    <row r="205" spans="1:23" ht="15.95" customHeight="1" x14ac:dyDescent="0.2">
      <c r="A205" s="140"/>
      <c r="B205" s="141"/>
      <c r="C205" s="141"/>
      <c r="D205" s="141"/>
      <c r="E205" s="141"/>
      <c r="F205" s="141"/>
      <c r="G205" s="141"/>
      <c r="H205" s="141"/>
      <c r="I205" s="142"/>
      <c r="J205" s="140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2"/>
    </row>
    <row r="206" spans="1:23" ht="15.95" customHeight="1" x14ac:dyDescent="0.2">
      <c r="A206" s="140"/>
      <c r="B206" s="141"/>
      <c r="C206" s="141"/>
      <c r="D206" s="141"/>
      <c r="E206" s="141"/>
      <c r="F206" s="141"/>
      <c r="G206" s="141"/>
      <c r="H206" s="141"/>
      <c r="I206" s="142"/>
      <c r="J206" s="140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2"/>
    </row>
    <row r="207" spans="1:23" ht="15.95" customHeight="1" x14ac:dyDescent="0.2">
      <c r="A207" s="140"/>
      <c r="B207" s="141"/>
      <c r="C207" s="141"/>
      <c r="D207" s="141"/>
      <c r="E207" s="141"/>
      <c r="F207" s="141"/>
      <c r="G207" s="141"/>
      <c r="H207" s="141"/>
      <c r="I207" s="142"/>
      <c r="J207" s="140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2"/>
    </row>
    <row r="208" spans="1:23" ht="15.95" customHeight="1" x14ac:dyDescent="0.2">
      <c r="A208" s="140"/>
      <c r="B208" s="141"/>
      <c r="C208" s="141"/>
      <c r="D208" s="141"/>
      <c r="E208" s="141"/>
      <c r="F208" s="141"/>
      <c r="G208" s="141"/>
      <c r="H208" s="141"/>
      <c r="I208" s="142"/>
      <c r="J208" s="140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2"/>
    </row>
    <row r="209" spans="1:23" ht="15.95" customHeight="1" x14ac:dyDescent="0.2">
      <c r="A209" s="140"/>
      <c r="B209" s="141"/>
      <c r="C209" s="141"/>
      <c r="D209" s="141"/>
      <c r="E209" s="141"/>
      <c r="F209" s="141"/>
      <c r="G209" s="141"/>
      <c r="H209" s="141"/>
      <c r="I209" s="142"/>
      <c r="J209" s="140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2"/>
    </row>
    <row r="210" spans="1:23" ht="15.95" customHeight="1" x14ac:dyDescent="0.2">
      <c r="A210" s="140"/>
      <c r="B210" s="141"/>
      <c r="C210" s="141"/>
      <c r="D210" s="141"/>
      <c r="E210" s="141"/>
      <c r="F210" s="141"/>
      <c r="G210" s="141"/>
      <c r="H210" s="141"/>
      <c r="I210" s="142"/>
      <c r="J210" s="140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2"/>
    </row>
    <row r="211" spans="1:23" ht="15.95" customHeight="1" x14ac:dyDescent="0.2">
      <c r="A211" s="140"/>
      <c r="B211" s="141"/>
      <c r="C211" s="141"/>
      <c r="D211" s="141"/>
      <c r="E211" s="141"/>
      <c r="F211" s="141"/>
      <c r="G211" s="141"/>
      <c r="H211" s="141"/>
      <c r="I211" s="142"/>
      <c r="J211" s="140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2"/>
    </row>
    <row r="212" spans="1:23" ht="15.95" customHeight="1" x14ac:dyDescent="0.2">
      <c r="A212" s="140"/>
      <c r="B212" s="141"/>
      <c r="C212" s="141"/>
      <c r="D212" s="141"/>
      <c r="E212" s="141"/>
      <c r="F212" s="141"/>
      <c r="G212" s="141"/>
      <c r="H212" s="141"/>
      <c r="I212" s="142"/>
      <c r="J212" s="140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2"/>
    </row>
    <row r="213" spans="1:23" ht="15.95" customHeight="1" x14ac:dyDescent="0.2">
      <c r="A213" s="140"/>
      <c r="B213" s="141"/>
      <c r="C213" s="141"/>
      <c r="D213" s="141"/>
      <c r="E213" s="141"/>
      <c r="F213" s="141"/>
      <c r="G213" s="141"/>
      <c r="H213" s="141"/>
      <c r="I213" s="142"/>
      <c r="J213" s="140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2"/>
    </row>
    <row r="214" spans="1:23" ht="15.95" customHeight="1" x14ac:dyDescent="0.2">
      <c r="A214" s="140"/>
      <c r="B214" s="141"/>
      <c r="C214" s="141"/>
      <c r="D214" s="141"/>
      <c r="E214" s="141"/>
      <c r="F214" s="141"/>
      <c r="G214" s="141"/>
      <c r="H214" s="141"/>
      <c r="I214" s="142"/>
      <c r="J214" s="140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2"/>
    </row>
    <row r="215" spans="1:23" ht="15.95" customHeight="1" x14ac:dyDescent="0.2">
      <c r="A215" s="140"/>
      <c r="B215" s="141"/>
      <c r="C215" s="141"/>
      <c r="D215" s="141"/>
      <c r="E215" s="141"/>
      <c r="F215" s="141"/>
      <c r="G215" s="141"/>
      <c r="H215" s="141"/>
      <c r="I215" s="142"/>
      <c r="J215" s="140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2"/>
    </row>
    <row r="216" spans="1:23" ht="15.95" customHeight="1" x14ac:dyDescent="0.2">
      <c r="A216" s="143"/>
      <c r="B216" s="144"/>
      <c r="C216" s="144"/>
      <c r="D216" s="144"/>
      <c r="E216" s="144"/>
      <c r="F216" s="144"/>
      <c r="G216" s="144"/>
      <c r="H216" s="144"/>
      <c r="I216" s="145"/>
      <c r="J216" s="143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5"/>
    </row>
    <row r="217" spans="1:23" ht="15.95" customHeight="1" x14ac:dyDescent="0.2">
      <c r="A217" s="134"/>
      <c r="B217" s="135"/>
      <c r="C217" s="135"/>
      <c r="D217" s="135"/>
      <c r="E217" s="135"/>
      <c r="F217" s="135"/>
      <c r="G217" s="135"/>
      <c r="H217" s="135"/>
      <c r="I217" s="136"/>
      <c r="J217" s="134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6"/>
    </row>
    <row r="218" spans="1:23" ht="5.0999999999999996" customHeight="1" x14ac:dyDescent="0.2">
      <c r="A218" s="134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6"/>
    </row>
    <row r="219" spans="1:23" ht="15.95" customHeight="1" x14ac:dyDescent="0.2">
      <c r="A219" s="66" t="s">
        <v>290</v>
      </c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</row>
    <row r="220" spans="1:23" ht="15.95" customHeight="1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1:23" ht="15.95" customHeight="1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1:23" ht="15.95" customHeight="1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1:23" ht="15.95" customHeight="1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1:23" ht="5.0999999999999996" customHeight="1" x14ac:dyDescent="0.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</row>
    <row r="225" spans="1:23" ht="15.95" customHeight="1" x14ac:dyDescent="0.2">
      <c r="A225" s="66" t="s">
        <v>291</v>
      </c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</row>
    <row r="226" spans="1:23" ht="15.95" customHeight="1" x14ac:dyDescent="0.2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</row>
    <row r="227" spans="1:23" ht="15.95" customHeight="1" x14ac:dyDescent="0.2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</row>
    <row r="228" spans="1:23" ht="15.95" customHeight="1" x14ac:dyDescent="0.2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</row>
    <row r="229" spans="1:23" ht="5.0999999999999996" customHeight="1" x14ac:dyDescent="0.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</row>
    <row r="230" spans="1:23" ht="15.95" customHeight="1" x14ac:dyDescent="0.2">
      <c r="A230" s="66" t="s">
        <v>343</v>
      </c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</row>
    <row r="231" spans="1:23" ht="15.95" customHeight="1" x14ac:dyDescent="0.2">
      <c r="A231" s="50" t="s">
        <v>39</v>
      </c>
      <c r="B231" s="68" t="s">
        <v>17</v>
      </c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 t="s">
        <v>42</v>
      </c>
      <c r="S231" s="68"/>
      <c r="T231" s="68"/>
      <c r="U231" s="68"/>
      <c r="V231" s="68"/>
      <c r="W231" s="68"/>
    </row>
    <row r="232" spans="1:23" ht="15.95" customHeight="1" x14ac:dyDescent="0.2">
      <c r="A232" s="51" t="s">
        <v>344</v>
      </c>
      <c r="B232" s="62" t="s">
        <v>310</v>
      </c>
      <c r="C232" s="62"/>
      <c r="D232" s="62"/>
      <c r="E232" s="62"/>
      <c r="F232" s="62"/>
      <c r="G232" s="62"/>
      <c r="H232" s="62"/>
      <c r="I232" s="62"/>
      <c r="J232" s="62" t="s">
        <v>311</v>
      </c>
      <c r="K232" s="62"/>
      <c r="L232" s="62"/>
      <c r="M232" s="62"/>
      <c r="N232" s="62"/>
      <c r="O232" s="62"/>
      <c r="P232" s="62"/>
      <c r="Q232" s="62"/>
      <c r="R232" s="65"/>
      <c r="S232" s="65"/>
      <c r="T232" s="65"/>
      <c r="U232" s="65"/>
      <c r="V232" s="65"/>
      <c r="W232" s="65"/>
    </row>
    <row r="233" spans="1:23" ht="15.95" customHeight="1" x14ac:dyDescent="0.2">
      <c r="A233" s="51" t="s">
        <v>345</v>
      </c>
      <c r="B233" s="62"/>
      <c r="C233" s="62"/>
      <c r="D233" s="62"/>
      <c r="E233" s="62"/>
      <c r="F233" s="62"/>
      <c r="G233" s="62"/>
      <c r="H233" s="62"/>
      <c r="I233" s="62"/>
      <c r="J233" s="62" t="s">
        <v>312</v>
      </c>
      <c r="K233" s="62"/>
      <c r="L233" s="62"/>
      <c r="M233" s="62"/>
      <c r="N233" s="62"/>
      <c r="O233" s="62"/>
      <c r="P233" s="62"/>
      <c r="Q233" s="62"/>
      <c r="R233" s="65"/>
      <c r="S233" s="65"/>
      <c r="T233" s="65"/>
      <c r="U233" s="65"/>
      <c r="V233" s="65"/>
      <c r="W233" s="65"/>
    </row>
    <row r="234" spans="1:23" ht="15.95" customHeight="1" x14ac:dyDescent="0.2">
      <c r="A234" s="51" t="s">
        <v>346</v>
      </c>
      <c r="B234" s="62"/>
      <c r="C234" s="62"/>
      <c r="D234" s="62"/>
      <c r="E234" s="62"/>
      <c r="F234" s="62"/>
      <c r="G234" s="62"/>
      <c r="H234" s="62"/>
      <c r="I234" s="62"/>
      <c r="J234" s="62" t="s">
        <v>313</v>
      </c>
      <c r="K234" s="62"/>
      <c r="L234" s="62"/>
      <c r="M234" s="62"/>
      <c r="N234" s="62"/>
      <c r="O234" s="62"/>
      <c r="P234" s="62"/>
      <c r="Q234" s="62"/>
      <c r="R234" s="65"/>
      <c r="S234" s="65"/>
      <c r="T234" s="65"/>
      <c r="U234" s="65"/>
      <c r="V234" s="65"/>
      <c r="W234" s="65"/>
    </row>
    <row r="235" spans="1:23" ht="15.95" customHeight="1" x14ac:dyDescent="0.2">
      <c r="A235" s="51" t="s">
        <v>347</v>
      </c>
      <c r="B235" s="62" t="s">
        <v>314</v>
      </c>
      <c r="C235" s="62"/>
      <c r="D235" s="62"/>
      <c r="E235" s="62"/>
      <c r="F235" s="62"/>
      <c r="G235" s="62"/>
      <c r="H235" s="62"/>
      <c r="I235" s="62"/>
      <c r="J235" s="62" t="s">
        <v>315</v>
      </c>
      <c r="K235" s="62"/>
      <c r="L235" s="62"/>
      <c r="M235" s="62"/>
      <c r="N235" s="62"/>
      <c r="O235" s="62"/>
      <c r="P235" s="62"/>
      <c r="Q235" s="62"/>
      <c r="R235" s="65"/>
      <c r="S235" s="65"/>
      <c r="T235" s="65"/>
      <c r="U235" s="65"/>
      <c r="V235" s="65"/>
      <c r="W235" s="65"/>
    </row>
    <row r="236" spans="1:23" ht="15.95" customHeight="1" x14ac:dyDescent="0.2">
      <c r="A236" s="51" t="s">
        <v>348</v>
      </c>
      <c r="B236" s="62" t="s">
        <v>328</v>
      </c>
      <c r="C236" s="62"/>
      <c r="D236" s="62"/>
      <c r="E236" s="62"/>
      <c r="F236" s="62"/>
      <c r="G236" s="62"/>
      <c r="H236" s="62"/>
      <c r="I236" s="62"/>
      <c r="J236" s="62" t="s">
        <v>316</v>
      </c>
      <c r="K236" s="62"/>
      <c r="L236" s="62"/>
      <c r="M236" s="62"/>
      <c r="N236" s="62"/>
      <c r="O236" s="62"/>
      <c r="P236" s="62"/>
      <c r="Q236" s="62"/>
      <c r="R236" s="65"/>
      <c r="S236" s="65"/>
      <c r="T236" s="65"/>
      <c r="U236" s="65"/>
      <c r="V236" s="65"/>
      <c r="W236" s="65"/>
    </row>
    <row r="237" spans="1:23" ht="15.95" customHeight="1" x14ac:dyDescent="0.2">
      <c r="A237" s="51" t="s">
        <v>349</v>
      </c>
      <c r="B237" s="62"/>
      <c r="C237" s="62"/>
      <c r="D237" s="62"/>
      <c r="E237" s="62"/>
      <c r="F237" s="62"/>
      <c r="G237" s="62"/>
      <c r="H237" s="62"/>
      <c r="I237" s="62"/>
      <c r="J237" s="62" t="s">
        <v>317</v>
      </c>
      <c r="K237" s="62"/>
      <c r="L237" s="62"/>
      <c r="M237" s="62"/>
      <c r="N237" s="62"/>
      <c r="O237" s="62"/>
      <c r="P237" s="62"/>
      <c r="Q237" s="62"/>
      <c r="R237" s="65"/>
      <c r="S237" s="65"/>
      <c r="T237" s="65"/>
      <c r="U237" s="65"/>
      <c r="V237" s="65"/>
      <c r="W237" s="65"/>
    </row>
    <row r="238" spans="1:23" ht="15.95" customHeight="1" x14ac:dyDescent="0.2">
      <c r="A238" s="51" t="s">
        <v>350</v>
      </c>
      <c r="B238" s="62" t="s">
        <v>329</v>
      </c>
      <c r="C238" s="62"/>
      <c r="D238" s="62"/>
      <c r="E238" s="62"/>
      <c r="F238" s="62"/>
      <c r="G238" s="62"/>
      <c r="H238" s="62"/>
      <c r="I238" s="62"/>
      <c r="J238" s="62" t="s">
        <v>318</v>
      </c>
      <c r="K238" s="62"/>
      <c r="L238" s="62"/>
      <c r="M238" s="62"/>
      <c r="N238" s="62"/>
      <c r="O238" s="62"/>
      <c r="P238" s="62"/>
      <c r="Q238" s="62"/>
      <c r="R238" s="65"/>
      <c r="S238" s="65"/>
      <c r="T238" s="65"/>
      <c r="U238" s="65"/>
      <c r="V238" s="65"/>
      <c r="W238" s="65"/>
    </row>
    <row r="239" spans="1:23" ht="15.95" customHeight="1" x14ac:dyDescent="0.2">
      <c r="A239" s="51" t="s">
        <v>351</v>
      </c>
      <c r="B239" s="62"/>
      <c r="C239" s="62"/>
      <c r="D239" s="62"/>
      <c r="E239" s="62"/>
      <c r="F239" s="62"/>
      <c r="G239" s="62"/>
      <c r="H239" s="62"/>
      <c r="I239" s="62"/>
      <c r="J239" s="62" t="s">
        <v>319</v>
      </c>
      <c r="K239" s="62"/>
      <c r="L239" s="62"/>
      <c r="M239" s="62"/>
      <c r="N239" s="62"/>
      <c r="O239" s="62"/>
      <c r="P239" s="62"/>
      <c r="Q239" s="62"/>
      <c r="R239" s="65"/>
      <c r="S239" s="65"/>
      <c r="T239" s="65"/>
      <c r="U239" s="65"/>
      <c r="V239" s="65"/>
      <c r="W239" s="65"/>
    </row>
    <row r="240" spans="1:23" ht="15.95" customHeight="1" x14ac:dyDescent="0.2">
      <c r="A240" s="51" t="s">
        <v>352</v>
      </c>
      <c r="B240" s="62" t="s">
        <v>330</v>
      </c>
      <c r="C240" s="62"/>
      <c r="D240" s="62"/>
      <c r="E240" s="62"/>
      <c r="F240" s="62"/>
      <c r="G240" s="62"/>
      <c r="H240" s="62"/>
      <c r="I240" s="62"/>
      <c r="J240" s="62" t="s">
        <v>320</v>
      </c>
      <c r="K240" s="62"/>
      <c r="L240" s="62"/>
      <c r="M240" s="62"/>
      <c r="N240" s="62"/>
      <c r="O240" s="62"/>
      <c r="P240" s="62"/>
      <c r="Q240" s="62"/>
      <c r="R240" s="65"/>
      <c r="S240" s="65"/>
      <c r="T240" s="65"/>
      <c r="U240" s="65"/>
      <c r="V240" s="65"/>
      <c r="W240" s="65"/>
    </row>
    <row r="241" spans="1:23" ht="15.95" customHeight="1" x14ac:dyDescent="0.2">
      <c r="A241" s="51" t="s">
        <v>353</v>
      </c>
      <c r="B241" s="62"/>
      <c r="C241" s="62"/>
      <c r="D241" s="62"/>
      <c r="E241" s="62"/>
      <c r="F241" s="62"/>
      <c r="G241" s="62"/>
      <c r="H241" s="62"/>
      <c r="I241" s="62"/>
      <c r="J241" s="62" t="s">
        <v>321</v>
      </c>
      <c r="K241" s="62"/>
      <c r="L241" s="62"/>
      <c r="M241" s="62"/>
      <c r="N241" s="62"/>
      <c r="O241" s="62"/>
      <c r="P241" s="62"/>
      <c r="Q241" s="62"/>
      <c r="R241" s="65"/>
      <c r="S241" s="65"/>
      <c r="T241" s="65"/>
      <c r="U241" s="65"/>
      <c r="V241" s="65"/>
      <c r="W241" s="65"/>
    </row>
    <row r="242" spans="1:23" ht="15.95" customHeight="1" x14ac:dyDescent="0.2">
      <c r="A242" s="51" t="s">
        <v>354</v>
      </c>
      <c r="B242" s="62"/>
      <c r="C242" s="62"/>
      <c r="D242" s="62"/>
      <c r="E242" s="62"/>
      <c r="F242" s="62"/>
      <c r="G242" s="62"/>
      <c r="H242" s="62"/>
      <c r="I242" s="62"/>
      <c r="J242" s="62" t="s">
        <v>322</v>
      </c>
      <c r="K242" s="62"/>
      <c r="L242" s="62"/>
      <c r="M242" s="62"/>
      <c r="N242" s="62"/>
      <c r="O242" s="62"/>
      <c r="P242" s="62"/>
      <c r="Q242" s="62"/>
      <c r="R242" s="65"/>
      <c r="S242" s="65"/>
      <c r="T242" s="65"/>
      <c r="U242" s="65"/>
      <c r="V242" s="65"/>
      <c r="W242" s="65"/>
    </row>
    <row r="243" spans="1:23" ht="15.95" customHeight="1" x14ac:dyDescent="0.2">
      <c r="A243" s="51" t="s">
        <v>355</v>
      </c>
      <c r="B243" s="62" t="s">
        <v>331</v>
      </c>
      <c r="C243" s="62"/>
      <c r="D243" s="62"/>
      <c r="E243" s="62"/>
      <c r="F243" s="62"/>
      <c r="G243" s="62"/>
      <c r="H243" s="62"/>
      <c r="I243" s="62"/>
      <c r="J243" s="62" t="s">
        <v>323</v>
      </c>
      <c r="K243" s="62"/>
      <c r="L243" s="62"/>
      <c r="M243" s="62"/>
      <c r="N243" s="62"/>
      <c r="O243" s="62"/>
      <c r="P243" s="62"/>
      <c r="Q243" s="62"/>
      <c r="R243" s="65"/>
      <c r="S243" s="65"/>
      <c r="T243" s="65"/>
      <c r="U243" s="65"/>
      <c r="V243" s="65"/>
      <c r="W243" s="65"/>
    </row>
    <row r="244" spans="1:23" ht="15.95" customHeight="1" x14ac:dyDescent="0.2">
      <c r="A244" s="51" t="s">
        <v>356</v>
      </c>
      <c r="B244" s="62"/>
      <c r="C244" s="62"/>
      <c r="D244" s="62"/>
      <c r="E244" s="62"/>
      <c r="F244" s="62"/>
      <c r="G244" s="62"/>
      <c r="H244" s="62"/>
      <c r="I244" s="62"/>
      <c r="J244" s="62" t="s">
        <v>324</v>
      </c>
      <c r="K244" s="62"/>
      <c r="L244" s="62"/>
      <c r="M244" s="62"/>
      <c r="N244" s="62"/>
      <c r="O244" s="62"/>
      <c r="P244" s="62"/>
      <c r="Q244" s="62"/>
      <c r="R244" s="65"/>
      <c r="S244" s="65"/>
      <c r="T244" s="65"/>
      <c r="U244" s="65"/>
      <c r="V244" s="65"/>
      <c r="W244" s="65"/>
    </row>
    <row r="245" spans="1:23" ht="15.95" customHeight="1" x14ac:dyDescent="0.2">
      <c r="A245" s="51" t="s">
        <v>357</v>
      </c>
      <c r="B245" s="62" t="s">
        <v>332</v>
      </c>
      <c r="C245" s="62"/>
      <c r="D245" s="62"/>
      <c r="E245" s="62"/>
      <c r="F245" s="62"/>
      <c r="G245" s="62"/>
      <c r="H245" s="62"/>
      <c r="I245" s="62"/>
      <c r="J245" s="62" t="s">
        <v>325</v>
      </c>
      <c r="K245" s="62"/>
      <c r="L245" s="62"/>
      <c r="M245" s="62"/>
      <c r="N245" s="62"/>
      <c r="O245" s="62"/>
      <c r="P245" s="62"/>
      <c r="Q245" s="62"/>
      <c r="R245" s="65"/>
      <c r="S245" s="65"/>
      <c r="T245" s="65"/>
      <c r="U245" s="65"/>
      <c r="V245" s="65"/>
      <c r="W245" s="65"/>
    </row>
    <row r="246" spans="1:23" ht="15.95" customHeight="1" x14ac:dyDescent="0.2">
      <c r="A246" s="51" t="s">
        <v>358</v>
      </c>
      <c r="B246" s="62" t="s">
        <v>333</v>
      </c>
      <c r="C246" s="62"/>
      <c r="D246" s="62"/>
      <c r="E246" s="62"/>
      <c r="F246" s="62"/>
      <c r="G246" s="62"/>
      <c r="H246" s="62"/>
      <c r="I246" s="62"/>
      <c r="J246" s="62" t="s">
        <v>326</v>
      </c>
      <c r="K246" s="62"/>
      <c r="L246" s="62"/>
      <c r="M246" s="62"/>
      <c r="N246" s="62"/>
      <c r="O246" s="62"/>
      <c r="P246" s="62"/>
      <c r="Q246" s="62"/>
      <c r="R246" s="65"/>
      <c r="S246" s="65"/>
      <c r="T246" s="65"/>
      <c r="U246" s="65"/>
      <c r="V246" s="65"/>
      <c r="W246" s="65"/>
    </row>
    <row r="247" spans="1:23" ht="15.95" customHeight="1" x14ac:dyDescent="0.2">
      <c r="A247" s="51" t="s">
        <v>359</v>
      </c>
      <c r="B247" s="62"/>
      <c r="C247" s="62"/>
      <c r="D247" s="62"/>
      <c r="E247" s="62"/>
      <c r="F247" s="62"/>
      <c r="G247" s="62"/>
      <c r="H247" s="62"/>
      <c r="I247" s="62"/>
      <c r="J247" s="62" t="s">
        <v>327</v>
      </c>
      <c r="K247" s="62"/>
      <c r="L247" s="62"/>
      <c r="M247" s="62"/>
      <c r="N247" s="62"/>
      <c r="O247" s="62"/>
      <c r="P247" s="62"/>
      <c r="Q247" s="62"/>
      <c r="R247" s="65"/>
      <c r="S247" s="65"/>
      <c r="T247" s="65"/>
      <c r="U247" s="65"/>
      <c r="V247" s="65"/>
      <c r="W247" s="65"/>
    </row>
    <row r="248" spans="1:23" ht="5.0999999999999996" customHeight="1" x14ac:dyDescent="0.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</row>
    <row r="249" spans="1:23" ht="15.95" customHeight="1" x14ac:dyDescent="0.2">
      <c r="A249" s="80" t="s">
        <v>342</v>
      </c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</row>
    <row r="250" spans="1:23" ht="31.5" customHeight="1" x14ac:dyDescent="0.2">
      <c r="A250" s="81" t="s">
        <v>6</v>
      </c>
      <c r="B250" s="81"/>
      <c r="C250" s="81"/>
      <c r="D250" s="81"/>
      <c r="E250" s="81"/>
      <c r="F250" s="81"/>
      <c r="G250" s="81"/>
      <c r="H250" s="81"/>
      <c r="I250" s="81"/>
      <c r="J250" s="81" t="s">
        <v>7</v>
      </c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</row>
    <row r="251" spans="1:23" ht="5.0999999999999996" customHeight="1" x14ac:dyDescent="0.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</row>
    <row r="252" spans="1:23" x14ac:dyDescent="0.2">
      <c r="A252" s="75"/>
      <c r="B252" s="75"/>
      <c r="C252" s="75"/>
      <c r="D252" s="75"/>
      <c r="E252" s="75"/>
      <c r="F252" s="75"/>
      <c r="G252" s="64" t="s">
        <v>8</v>
      </c>
      <c r="H252" s="64"/>
      <c r="I252" s="64"/>
      <c r="J252" s="64"/>
      <c r="K252" s="64"/>
      <c r="L252" s="64"/>
      <c r="M252" s="64"/>
      <c r="N252" s="64"/>
      <c r="O252" s="76"/>
      <c r="P252" s="75"/>
      <c r="Q252" s="75"/>
      <c r="R252" s="75"/>
      <c r="S252" s="75"/>
      <c r="T252" s="75"/>
      <c r="U252" s="75"/>
      <c r="V252" s="75"/>
      <c r="W252" s="75"/>
    </row>
    <row r="253" spans="1:23" x14ac:dyDescent="0.2">
      <c r="A253" s="75"/>
      <c r="B253" s="75"/>
      <c r="C253" s="75"/>
      <c r="D253" s="75"/>
      <c r="E253" s="75"/>
      <c r="F253" s="75"/>
      <c r="G253" s="64"/>
      <c r="H253" s="64"/>
      <c r="I253" s="64"/>
      <c r="J253" s="64"/>
      <c r="K253" s="64"/>
      <c r="L253" s="64"/>
      <c r="M253" s="64"/>
      <c r="N253" s="64"/>
      <c r="O253" s="75"/>
      <c r="P253" s="75"/>
      <c r="Q253" s="75"/>
      <c r="R253" s="75"/>
      <c r="S253" s="75"/>
      <c r="T253" s="75"/>
      <c r="U253" s="75"/>
      <c r="V253" s="75"/>
      <c r="W253" s="75"/>
    </row>
    <row r="254" spans="1:23" x14ac:dyDescent="0.2">
      <c r="A254" s="75"/>
      <c r="B254" s="75"/>
      <c r="C254" s="75"/>
      <c r="D254" s="75"/>
      <c r="E254" s="75"/>
      <c r="F254" s="75"/>
      <c r="G254" s="64"/>
      <c r="H254" s="64"/>
      <c r="I254" s="64"/>
      <c r="J254" s="64"/>
      <c r="K254" s="64"/>
      <c r="L254" s="64"/>
      <c r="M254" s="64"/>
      <c r="N254" s="64"/>
      <c r="O254" s="75"/>
      <c r="P254" s="75"/>
      <c r="Q254" s="75"/>
      <c r="R254" s="75"/>
      <c r="S254" s="75"/>
      <c r="T254" s="75"/>
      <c r="U254" s="75"/>
      <c r="V254" s="75"/>
      <c r="W254" s="75"/>
    </row>
    <row r="255" spans="1:23" x14ac:dyDescent="0.2">
      <c r="A255" s="75"/>
      <c r="B255" s="75"/>
      <c r="C255" s="75"/>
      <c r="D255" s="75"/>
      <c r="E255" s="75"/>
      <c r="F255" s="75"/>
      <c r="G255" s="64" t="s">
        <v>9</v>
      </c>
      <c r="H255" s="64"/>
      <c r="I255" s="64"/>
      <c r="J255" s="64"/>
      <c r="K255" s="64"/>
      <c r="L255" s="64"/>
      <c r="M255" s="64"/>
      <c r="N255" s="64"/>
      <c r="O255" s="75"/>
      <c r="P255" s="75"/>
      <c r="Q255" s="75"/>
      <c r="R255" s="75"/>
      <c r="S255" s="75"/>
      <c r="T255" s="75"/>
      <c r="U255" s="75"/>
      <c r="V255" s="75"/>
      <c r="W255" s="75"/>
    </row>
    <row r="256" spans="1:23" x14ac:dyDescent="0.2">
      <c r="A256" s="75"/>
      <c r="B256" s="75"/>
      <c r="C256" s="75"/>
      <c r="D256" s="75"/>
      <c r="E256" s="75"/>
      <c r="F256" s="75"/>
      <c r="G256" s="64"/>
      <c r="H256" s="64"/>
      <c r="I256" s="64"/>
      <c r="J256" s="64"/>
      <c r="K256" s="64"/>
      <c r="L256" s="64"/>
      <c r="M256" s="64"/>
      <c r="N256" s="64"/>
      <c r="O256" s="75"/>
      <c r="P256" s="75"/>
      <c r="Q256" s="75"/>
      <c r="R256" s="75"/>
      <c r="S256" s="75"/>
      <c r="T256" s="75"/>
      <c r="U256" s="75"/>
      <c r="V256" s="75"/>
      <c r="W256" s="75"/>
    </row>
    <row r="257" spans="1:23" x14ac:dyDescent="0.2">
      <c r="A257" s="77" t="s">
        <v>10</v>
      </c>
      <c r="B257" s="77"/>
      <c r="C257" s="77"/>
      <c r="D257" s="77"/>
      <c r="E257" s="77"/>
      <c r="F257" s="77"/>
      <c r="G257" s="77" t="s">
        <v>11</v>
      </c>
      <c r="H257" s="77"/>
      <c r="I257" s="77"/>
      <c r="J257" s="77"/>
      <c r="K257" s="77"/>
      <c r="L257" s="77"/>
      <c r="M257" s="77"/>
      <c r="N257" s="77"/>
      <c r="O257" s="77" t="s">
        <v>12</v>
      </c>
      <c r="P257" s="77"/>
      <c r="Q257" s="77"/>
      <c r="R257" s="77"/>
      <c r="S257" s="77"/>
      <c r="T257" s="77"/>
      <c r="U257" s="77"/>
      <c r="V257" s="77"/>
      <c r="W257" s="77"/>
    </row>
    <row r="258" spans="1:23" x14ac:dyDescent="0.2">
      <c r="A258" s="59" t="s">
        <v>192</v>
      </c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1"/>
    </row>
    <row r="259" spans="1:23" x14ac:dyDescent="0.2"/>
    <row r="260" spans="1:23" x14ac:dyDescent="0.2"/>
    <row r="261" spans="1:23" x14ac:dyDescent="0.2"/>
    <row r="262" spans="1:23" x14ac:dyDescent="0.2"/>
    <row r="263" spans="1:23" x14ac:dyDescent="0.2"/>
    <row r="264" spans="1:23" x14ac:dyDescent="0.2"/>
    <row r="265" spans="1:23" x14ac:dyDescent="0.2"/>
    <row r="266" spans="1:23" x14ac:dyDescent="0.2"/>
    <row r="267" spans="1:23" x14ac:dyDescent="0.2"/>
    <row r="268" spans="1:23" x14ac:dyDescent="0.2"/>
    <row r="269" spans="1:23" x14ac:dyDescent="0.2"/>
    <row r="270" spans="1:23" x14ac:dyDescent="0.2"/>
    <row r="271" spans="1:23" x14ac:dyDescent="0.2"/>
    <row r="272" spans="1:23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</sheetData>
  <sheetProtection insertRows="0"/>
  <mergeCells count="567">
    <mergeCell ref="J74:W74"/>
    <mergeCell ref="J75:W75"/>
    <mergeCell ref="J76:W76"/>
    <mergeCell ref="J65:W65"/>
    <mergeCell ref="J66:W66"/>
    <mergeCell ref="J67:W67"/>
    <mergeCell ref="J68:W68"/>
    <mergeCell ref="J69:W69"/>
    <mergeCell ref="J70:W70"/>
    <mergeCell ref="A64:I64"/>
    <mergeCell ref="A65:I65"/>
    <mergeCell ref="A66:I66"/>
    <mergeCell ref="A67:I67"/>
    <mergeCell ref="A68:I68"/>
    <mergeCell ref="A69:I69"/>
    <mergeCell ref="J71:W71"/>
    <mergeCell ref="J72:W72"/>
    <mergeCell ref="J73:W73"/>
    <mergeCell ref="R137:W137"/>
    <mergeCell ref="R138:W138"/>
    <mergeCell ref="A56:W56"/>
    <mergeCell ref="A57:I57"/>
    <mergeCell ref="A58:I58"/>
    <mergeCell ref="A59:I59"/>
    <mergeCell ref="A60:I60"/>
    <mergeCell ref="A61:I61"/>
    <mergeCell ref="A62:I62"/>
    <mergeCell ref="A63:I63"/>
    <mergeCell ref="R131:W131"/>
    <mergeCell ref="R132:W132"/>
    <mergeCell ref="R133:W133"/>
    <mergeCell ref="R134:W134"/>
    <mergeCell ref="R135:W135"/>
    <mergeCell ref="R136:W136"/>
    <mergeCell ref="R125:W125"/>
    <mergeCell ref="R126:W126"/>
    <mergeCell ref="R127:W127"/>
    <mergeCell ref="R128:W128"/>
    <mergeCell ref="R129:W129"/>
    <mergeCell ref="R130:W130"/>
    <mergeCell ref="B138:Q138"/>
    <mergeCell ref="B120:Q120"/>
    <mergeCell ref="B137:Q137"/>
    <mergeCell ref="B126:Q126"/>
    <mergeCell ref="B127:Q127"/>
    <mergeCell ref="B128:Q128"/>
    <mergeCell ref="B129:Q129"/>
    <mergeCell ref="B130:Q130"/>
    <mergeCell ref="B131:Q131"/>
    <mergeCell ref="B121:Q121"/>
    <mergeCell ref="B122:Q122"/>
    <mergeCell ref="B123:Q123"/>
    <mergeCell ref="B124:Q124"/>
    <mergeCell ref="B125:Q125"/>
    <mergeCell ref="B132:Q132"/>
    <mergeCell ref="B133:Q133"/>
    <mergeCell ref="B134:Q134"/>
    <mergeCell ref="B135:Q135"/>
    <mergeCell ref="L117:O117"/>
    <mergeCell ref="P117:W117"/>
    <mergeCell ref="R107:W107"/>
    <mergeCell ref="R113:W113"/>
    <mergeCell ref="R114:W114"/>
    <mergeCell ref="R115:W115"/>
    <mergeCell ref="R116:W116"/>
    <mergeCell ref="B117:G117"/>
    <mergeCell ref="B136:Q136"/>
    <mergeCell ref="R120:W120"/>
    <mergeCell ref="R121:W121"/>
    <mergeCell ref="R122:W122"/>
    <mergeCell ref="R123:W123"/>
    <mergeCell ref="R124:W124"/>
    <mergeCell ref="B112:Q112"/>
    <mergeCell ref="B113:Q113"/>
    <mergeCell ref="R111:W111"/>
    <mergeCell ref="R112:W112"/>
    <mergeCell ref="B111:Q111"/>
    <mergeCell ref="B114:Q114"/>
    <mergeCell ref="Y22:AC22"/>
    <mergeCell ref="Y23:AB23"/>
    <mergeCell ref="Y24:AB24"/>
    <mergeCell ref="A48:I48"/>
    <mergeCell ref="J46:W46"/>
    <mergeCell ref="J47:W47"/>
    <mergeCell ref="J48:W48"/>
    <mergeCell ref="A49:I49"/>
    <mergeCell ref="J49:W49"/>
    <mergeCell ref="I105:Q105"/>
    <mergeCell ref="I106:Q106"/>
    <mergeCell ref="I107:Q107"/>
    <mergeCell ref="I93:Q93"/>
    <mergeCell ref="R93:W93"/>
    <mergeCell ref="R94:W94"/>
    <mergeCell ref="R104:W104"/>
    <mergeCell ref="R95:W95"/>
    <mergeCell ref="R96:W96"/>
    <mergeCell ref="Y16:Y17"/>
    <mergeCell ref="Z16:AA17"/>
    <mergeCell ref="AB16:AC17"/>
    <mergeCell ref="Z18:AA18"/>
    <mergeCell ref="AB18:AC18"/>
    <mergeCell ref="Y6:AC8"/>
    <mergeCell ref="Z19:AA19"/>
    <mergeCell ref="AB19:AC19"/>
    <mergeCell ref="Z20:AA20"/>
    <mergeCell ref="AB20:AC20"/>
    <mergeCell ref="Z13:AA13"/>
    <mergeCell ref="AB13:AC13"/>
    <mergeCell ref="Z14:AA14"/>
    <mergeCell ref="AB14:AC14"/>
    <mergeCell ref="J8:M8"/>
    <mergeCell ref="J9:M9"/>
    <mergeCell ref="J11:M11"/>
    <mergeCell ref="J10:M10"/>
    <mergeCell ref="E14:I14"/>
    <mergeCell ref="N8:W8"/>
    <mergeCell ref="N9:W9"/>
    <mergeCell ref="J13:M13"/>
    <mergeCell ref="Y9:AC10"/>
    <mergeCell ref="Z11:AA11"/>
    <mergeCell ref="AB11:AC11"/>
    <mergeCell ref="Z12:AA12"/>
    <mergeCell ref="AB12:AC12"/>
    <mergeCell ref="N11:W11"/>
    <mergeCell ref="N10:W10"/>
    <mergeCell ref="R106:W106"/>
    <mergeCell ref="I99:Q99"/>
    <mergeCell ref="I100:Q100"/>
    <mergeCell ref="I101:Q101"/>
    <mergeCell ref="I102:Q102"/>
    <mergeCell ref="I103:Q103"/>
    <mergeCell ref="I104:Q104"/>
    <mergeCell ref="I95:Q95"/>
    <mergeCell ref="I96:Q96"/>
    <mergeCell ref="R97:W97"/>
    <mergeCell ref="R98:W98"/>
    <mergeCell ref="R99:W99"/>
    <mergeCell ref="R100:W100"/>
    <mergeCell ref="R101:W101"/>
    <mergeCell ref="R102:W102"/>
    <mergeCell ref="R103:W103"/>
    <mergeCell ref="B101:H101"/>
    <mergeCell ref="B94:H98"/>
    <mergeCell ref="B93:H93"/>
    <mergeCell ref="B99:H99"/>
    <mergeCell ref="B102:H102"/>
    <mergeCell ref="B103:H103"/>
    <mergeCell ref="B104:H104"/>
    <mergeCell ref="B105:H105"/>
    <mergeCell ref="R105:W105"/>
    <mergeCell ref="D53:I53"/>
    <mergeCell ref="D54:I54"/>
    <mergeCell ref="A52:C54"/>
    <mergeCell ref="J52:L54"/>
    <mergeCell ref="P52:S54"/>
    <mergeCell ref="M53:O53"/>
    <mergeCell ref="M54:O54"/>
    <mergeCell ref="I94:Q94"/>
    <mergeCell ref="I97:Q97"/>
    <mergeCell ref="A76:I76"/>
    <mergeCell ref="J57:W57"/>
    <mergeCell ref="J58:W58"/>
    <mergeCell ref="J59:W59"/>
    <mergeCell ref="J60:W60"/>
    <mergeCell ref="J61:W61"/>
    <mergeCell ref="J62:W62"/>
    <mergeCell ref="J63:W63"/>
    <mergeCell ref="J64:W64"/>
    <mergeCell ref="A70:I70"/>
    <mergeCell ref="A71:I71"/>
    <mergeCell ref="A72:I72"/>
    <mergeCell ref="A73:I73"/>
    <mergeCell ref="A74:I74"/>
    <mergeCell ref="A75:I75"/>
    <mergeCell ref="P3:W3"/>
    <mergeCell ref="A139:W139"/>
    <mergeCell ref="A118:W118"/>
    <mergeCell ref="A119:W119"/>
    <mergeCell ref="B115:Q115"/>
    <mergeCell ref="B116:Q116"/>
    <mergeCell ref="A108:W108"/>
    <mergeCell ref="A109:W109"/>
    <mergeCell ref="A110:W110"/>
    <mergeCell ref="A55:W55"/>
    <mergeCell ref="C40:W40"/>
    <mergeCell ref="A41:B41"/>
    <mergeCell ref="C41:W41"/>
    <mergeCell ref="N14:W14"/>
    <mergeCell ref="P42:W42"/>
    <mergeCell ref="M42:O42"/>
    <mergeCell ref="C42:I42"/>
    <mergeCell ref="A42:B42"/>
    <mergeCell ref="A39:W39"/>
    <mergeCell ref="A40:B40"/>
    <mergeCell ref="J14:M14"/>
    <mergeCell ref="A43:B43"/>
    <mergeCell ref="C43:I43"/>
    <mergeCell ref="M43:O43"/>
    <mergeCell ref="A45:W45"/>
    <mergeCell ref="A46:I46"/>
    <mergeCell ref="A47:I47"/>
    <mergeCell ref="A38:W38"/>
    <mergeCell ref="J12:M12"/>
    <mergeCell ref="N12:W12"/>
    <mergeCell ref="A50:W50"/>
    <mergeCell ref="A51:W51"/>
    <mergeCell ref="D52:I52"/>
    <mergeCell ref="M52:O52"/>
    <mergeCell ref="T52:W52"/>
    <mergeCell ref="P43:W43"/>
    <mergeCell ref="A44:W44"/>
    <mergeCell ref="A1:B4"/>
    <mergeCell ref="C1:O4"/>
    <mergeCell ref="P1:W1"/>
    <mergeCell ref="P4:W4"/>
    <mergeCell ref="J7:M7"/>
    <mergeCell ref="N7:W7"/>
    <mergeCell ref="A6:W6"/>
    <mergeCell ref="N13:W13"/>
    <mergeCell ref="A5:W5"/>
    <mergeCell ref="A7:D7"/>
    <mergeCell ref="A8:D8"/>
    <mergeCell ref="A9:D9"/>
    <mergeCell ref="A10:D10"/>
    <mergeCell ref="A11:D11"/>
    <mergeCell ref="A12:D12"/>
    <mergeCell ref="A13:D13"/>
    <mergeCell ref="E7:I7"/>
    <mergeCell ref="E8:I8"/>
    <mergeCell ref="E9:I9"/>
    <mergeCell ref="E10:I10"/>
    <mergeCell ref="E11:I11"/>
    <mergeCell ref="E12:I12"/>
    <mergeCell ref="E13:I13"/>
    <mergeCell ref="P2:W2"/>
    <mergeCell ref="A16:D16"/>
    <mergeCell ref="E16:J16"/>
    <mergeCell ref="K16:O16"/>
    <mergeCell ref="P16:W16"/>
    <mergeCell ref="A17:D17"/>
    <mergeCell ref="E17:J17"/>
    <mergeCell ref="K17:O17"/>
    <mergeCell ref="P17:W17"/>
    <mergeCell ref="A18:D18"/>
    <mergeCell ref="E18:J18"/>
    <mergeCell ref="K18:O18"/>
    <mergeCell ref="P18:W18"/>
    <mergeCell ref="A19:D19"/>
    <mergeCell ref="E19:J19"/>
    <mergeCell ref="K19:O19"/>
    <mergeCell ref="P19:W19"/>
    <mergeCell ref="A20:D20"/>
    <mergeCell ref="E20:J20"/>
    <mergeCell ref="K20:O20"/>
    <mergeCell ref="P20:W20"/>
    <mergeCell ref="A21:D21"/>
    <mergeCell ref="E21:J21"/>
    <mergeCell ref="K21:O21"/>
    <mergeCell ref="P21:W21"/>
    <mergeCell ref="A22:D22"/>
    <mergeCell ref="E22:J22"/>
    <mergeCell ref="K22:O22"/>
    <mergeCell ref="P22:W22"/>
    <mergeCell ref="A23:D23"/>
    <mergeCell ref="E23:J23"/>
    <mergeCell ref="K23:O23"/>
    <mergeCell ref="P23:W23"/>
    <mergeCell ref="A24:D24"/>
    <mergeCell ref="E24:J24"/>
    <mergeCell ref="K24:O24"/>
    <mergeCell ref="P24:W24"/>
    <mergeCell ref="A25:D25"/>
    <mergeCell ref="A26:D26"/>
    <mergeCell ref="A27:D27"/>
    <mergeCell ref="E27:J27"/>
    <mergeCell ref="K27:O27"/>
    <mergeCell ref="P27:W27"/>
    <mergeCell ref="A28:D28"/>
    <mergeCell ref="E28:J28"/>
    <mergeCell ref="K28:O28"/>
    <mergeCell ref="P28:W28"/>
    <mergeCell ref="E34:J34"/>
    <mergeCell ref="K34:O34"/>
    <mergeCell ref="P34:W34"/>
    <mergeCell ref="A29:D29"/>
    <mergeCell ref="E29:J29"/>
    <mergeCell ref="K29:O29"/>
    <mergeCell ref="P29:W29"/>
    <mergeCell ref="A30:D30"/>
    <mergeCell ref="A31:D31"/>
    <mergeCell ref="E31:J31"/>
    <mergeCell ref="K31:O31"/>
    <mergeCell ref="P31:W31"/>
    <mergeCell ref="Y21:AC21"/>
    <mergeCell ref="E25:J25"/>
    <mergeCell ref="E26:J26"/>
    <mergeCell ref="E30:J30"/>
    <mergeCell ref="A14:D14"/>
    <mergeCell ref="A15:W15"/>
    <mergeCell ref="A142:W142"/>
    <mergeCell ref="E37:W37"/>
    <mergeCell ref="A145:I147"/>
    <mergeCell ref="K25:O25"/>
    <mergeCell ref="K26:O26"/>
    <mergeCell ref="K30:O30"/>
    <mergeCell ref="E143:I143"/>
    <mergeCell ref="E144:I144"/>
    <mergeCell ref="J143:O143"/>
    <mergeCell ref="A35:D35"/>
    <mergeCell ref="E35:J35"/>
    <mergeCell ref="K35:O35"/>
    <mergeCell ref="P35:W35"/>
    <mergeCell ref="A36:D36"/>
    <mergeCell ref="E36:J36"/>
    <mergeCell ref="K36:O36"/>
    <mergeCell ref="P36:W36"/>
    <mergeCell ref="A37:D37"/>
    <mergeCell ref="P30:W30"/>
    <mergeCell ref="Y161:AC161"/>
    <mergeCell ref="Y170:AC170"/>
    <mergeCell ref="Y178:AB178"/>
    <mergeCell ref="M79:P79"/>
    <mergeCell ref="Q79:W79"/>
    <mergeCell ref="P145:U147"/>
    <mergeCell ref="V145:W147"/>
    <mergeCell ref="A149:W149"/>
    <mergeCell ref="E154:I154"/>
    <mergeCell ref="J154:O154"/>
    <mergeCell ref="P154:W154"/>
    <mergeCell ref="E155:I155"/>
    <mergeCell ref="J155:O155"/>
    <mergeCell ref="P155:W155"/>
    <mergeCell ref="A32:D32"/>
    <mergeCell ref="E32:J32"/>
    <mergeCell ref="K32:O32"/>
    <mergeCell ref="P32:W32"/>
    <mergeCell ref="A33:D33"/>
    <mergeCell ref="E33:J33"/>
    <mergeCell ref="K33:O33"/>
    <mergeCell ref="P33:W33"/>
    <mergeCell ref="A34:D34"/>
    <mergeCell ref="AB184:AC184"/>
    <mergeCell ref="A150:D152"/>
    <mergeCell ref="E150:W150"/>
    <mergeCell ref="E151:H151"/>
    <mergeCell ref="I151:J151"/>
    <mergeCell ref="K151:L151"/>
    <mergeCell ref="E152:H152"/>
    <mergeCell ref="I152:J152"/>
    <mergeCell ref="K152:L152"/>
    <mergeCell ref="M151:O151"/>
    <mergeCell ref="M152:O152"/>
    <mergeCell ref="P151:W152"/>
    <mergeCell ref="A153:W153"/>
    <mergeCell ref="E156:I156"/>
    <mergeCell ref="J156:O156"/>
    <mergeCell ref="P156:W156"/>
    <mergeCell ref="E157:I157"/>
    <mergeCell ref="J157:O157"/>
    <mergeCell ref="Z182:AC182"/>
    <mergeCell ref="Z183:AC183"/>
    <mergeCell ref="P157:W157"/>
    <mergeCell ref="A157:D157"/>
    <mergeCell ref="A156:D156"/>
    <mergeCell ref="A154:D154"/>
    <mergeCell ref="J42:K42"/>
    <mergeCell ref="J43:K43"/>
    <mergeCell ref="H117:K117"/>
    <mergeCell ref="A158:I160"/>
    <mergeCell ref="J158:L160"/>
    <mergeCell ref="M158:O160"/>
    <mergeCell ref="P158:U160"/>
    <mergeCell ref="V158:W160"/>
    <mergeCell ref="Z181:AC181"/>
    <mergeCell ref="A83:I83"/>
    <mergeCell ref="A84:I84"/>
    <mergeCell ref="A85:I85"/>
    <mergeCell ref="Y149:AC149"/>
    <mergeCell ref="P143:W143"/>
    <mergeCell ref="P144:W144"/>
    <mergeCell ref="J144:O144"/>
    <mergeCell ref="J145:L147"/>
    <mergeCell ref="M145:O147"/>
    <mergeCell ref="A155:D155"/>
    <mergeCell ref="A143:D143"/>
    <mergeCell ref="A144:D144"/>
    <mergeCell ref="T53:W53"/>
    <mergeCell ref="T54:W54"/>
    <mergeCell ref="A140:W140"/>
    <mergeCell ref="A252:F256"/>
    <mergeCell ref="O252:W256"/>
    <mergeCell ref="A257:F257"/>
    <mergeCell ref="O257:W257"/>
    <mergeCell ref="G257:N257"/>
    <mergeCell ref="G255:N256"/>
    <mergeCell ref="Z185:AC185"/>
    <mergeCell ref="Z186:AC186"/>
    <mergeCell ref="Z187:AC187"/>
    <mergeCell ref="A249:W249"/>
    <mergeCell ref="A250:I250"/>
    <mergeCell ref="J250:W250"/>
    <mergeCell ref="A185:W185"/>
    <mergeCell ref="A186:D186"/>
    <mergeCell ref="E186:I186"/>
    <mergeCell ref="J186:M186"/>
    <mergeCell ref="N186:W186"/>
    <mergeCell ref="J187:M187"/>
    <mergeCell ref="N187:W187"/>
    <mergeCell ref="A187:D187"/>
    <mergeCell ref="E187:I187"/>
    <mergeCell ref="A188:D188"/>
    <mergeCell ref="E188:I188"/>
    <mergeCell ref="J188:M188"/>
    <mergeCell ref="A190:D190"/>
    <mergeCell ref="E190:I190"/>
    <mergeCell ref="J190:M190"/>
    <mergeCell ref="N190:W190"/>
    <mergeCell ref="A191:D191"/>
    <mergeCell ref="E191:I191"/>
    <mergeCell ref="J191:M191"/>
    <mergeCell ref="N191:W191"/>
    <mergeCell ref="A251:W251"/>
    <mergeCell ref="A193:W193"/>
    <mergeCell ref="A192:W192"/>
    <mergeCell ref="A201:W201"/>
    <mergeCell ref="A202:I216"/>
    <mergeCell ref="J202:W216"/>
    <mergeCell ref="A217:I217"/>
    <mergeCell ref="J217:W217"/>
    <mergeCell ref="A218:W218"/>
    <mergeCell ref="A77:W77"/>
    <mergeCell ref="A78:W78"/>
    <mergeCell ref="A79:I79"/>
    <mergeCell ref="J79:L79"/>
    <mergeCell ref="A80:I80"/>
    <mergeCell ref="A81:I81"/>
    <mergeCell ref="A82:I82"/>
    <mergeCell ref="E189:I189"/>
    <mergeCell ref="J189:M189"/>
    <mergeCell ref="N189:W189"/>
    <mergeCell ref="A148:W148"/>
    <mergeCell ref="A162:W162"/>
    <mergeCell ref="A161:W161"/>
    <mergeCell ref="A163:W184"/>
    <mergeCell ref="N188:W188"/>
    <mergeCell ref="A189:D189"/>
    <mergeCell ref="A141:W141"/>
    <mergeCell ref="A86:I86"/>
    <mergeCell ref="A87:I87"/>
    <mergeCell ref="A92:W92"/>
    <mergeCell ref="I98:Q98"/>
    <mergeCell ref="B106:H106"/>
    <mergeCell ref="B107:H107"/>
    <mergeCell ref="B100:H100"/>
    <mergeCell ref="A89:I89"/>
    <mergeCell ref="A90:I90"/>
    <mergeCell ref="J89:L89"/>
    <mergeCell ref="M89:P89"/>
    <mergeCell ref="Q89:W89"/>
    <mergeCell ref="J90:L90"/>
    <mergeCell ref="M90:P90"/>
    <mergeCell ref="Q90:W90"/>
    <mergeCell ref="A88:I88"/>
    <mergeCell ref="J80:L80"/>
    <mergeCell ref="M80:P80"/>
    <mergeCell ref="Q80:W80"/>
    <mergeCell ref="J81:L81"/>
    <mergeCell ref="M81:P81"/>
    <mergeCell ref="Q81:W81"/>
    <mergeCell ref="J82:L82"/>
    <mergeCell ref="M82:P82"/>
    <mergeCell ref="Q82:W82"/>
    <mergeCell ref="J83:L83"/>
    <mergeCell ref="M83:P83"/>
    <mergeCell ref="Q83:W83"/>
    <mergeCell ref="J84:L84"/>
    <mergeCell ref="M84:P84"/>
    <mergeCell ref="Q84:W84"/>
    <mergeCell ref="J85:L85"/>
    <mergeCell ref="M85:P85"/>
    <mergeCell ref="Q85:W85"/>
    <mergeCell ref="J86:L86"/>
    <mergeCell ref="M86:P86"/>
    <mergeCell ref="Q86:W86"/>
    <mergeCell ref="J87:L87"/>
    <mergeCell ref="M87:P87"/>
    <mergeCell ref="Q87:W87"/>
    <mergeCell ref="J88:L88"/>
    <mergeCell ref="M88:P88"/>
    <mergeCell ref="Q88:W88"/>
    <mergeCell ref="N198:W198"/>
    <mergeCell ref="N199:W199"/>
    <mergeCell ref="A219:W219"/>
    <mergeCell ref="A200:W200"/>
    <mergeCell ref="A194:D194"/>
    <mergeCell ref="A195:D195"/>
    <mergeCell ref="A196:D196"/>
    <mergeCell ref="A197:D197"/>
    <mergeCell ref="A198:D198"/>
    <mergeCell ref="A199:D199"/>
    <mergeCell ref="A225:W225"/>
    <mergeCell ref="A226:W228"/>
    <mergeCell ref="A220:W223"/>
    <mergeCell ref="A229:W229"/>
    <mergeCell ref="A230:W230"/>
    <mergeCell ref="R231:W231"/>
    <mergeCell ref="B231:Q231"/>
    <mergeCell ref="A224:W224"/>
    <mergeCell ref="E194:I194"/>
    <mergeCell ref="J194:M194"/>
    <mergeCell ref="N194:W194"/>
    <mergeCell ref="E195:I195"/>
    <mergeCell ref="E196:I196"/>
    <mergeCell ref="E197:I197"/>
    <mergeCell ref="E198:I198"/>
    <mergeCell ref="E199:I199"/>
    <mergeCell ref="J195:M195"/>
    <mergeCell ref="J196:M196"/>
    <mergeCell ref="J197:M197"/>
    <mergeCell ref="J198:M198"/>
    <mergeCell ref="J199:M199"/>
    <mergeCell ref="N195:W195"/>
    <mergeCell ref="N196:W196"/>
    <mergeCell ref="N197:W197"/>
    <mergeCell ref="R232:W232"/>
    <mergeCell ref="R233:W233"/>
    <mergeCell ref="R234:W234"/>
    <mergeCell ref="R235:W235"/>
    <mergeCell ref="R236:W236"/>
    <mergeCell ref="R237:W237"/>
    <mergeCell ref="R238:W238"/>
    <mergeCell ref="R239:W239"/>
    <mergeCell ref="R240:W240"/>
    <mergeCell ref="J232:Q232"/>
    <mergeCell ref="J233:Q233"/>
    <mergeCell ref="J234:Q234"/>
    <mergeCell ref="B235:I235"/>
    <mergeCell ref="J235:Q235"/>
    <mergeCell ref="J236:Q236"/>
    <mergeCell ref="J237:Q237"/>
    <mergeCell ref="J238:Q238"/>
    <mergeCell ref="J239:Q239"/>
    <mergeCell ref="B232:I234"/>
    <mergeCell ref="A258:W258"/>
    <mergeCell ref="B236:I237"/>
    <mergeCell ref="B238:I239"/>
    <mergeCell ref="B240:I242"/>
    <mergeCell ref="B243:I244"/>
    <mergeCell ref="B246:I247"/>
    <mergeCell ref="A248:W248"/>
    <mergeCell ref="G252:N254"/>
    <mergeCell ref="B245:I245"/>
    <mergeCell ref="J245:Q245"/>
    <mergeCell ref="R245:W245"/>
    <mergeCell ref="J246:Q246"/>
    <mergeCell ref="R246:W246"/>
    <mergeCell ref="J247:Q247"/>
    <mergeCell ref="R247:W247"/>
    <mergeCell ref="J242:Q242"/>
    <mergeCell ref="R242:W242"/>
    <mergeCell ref="J243:Q243"/>
    <mergeCell ref="R243:W243"/>
    <mergeCell ref="J244:Q244"/>
    <mergeCell ref="R244:W244"/>
    <mergeCell ref="R241:W241"/>
    <mergeCell ref="J240:Q240"/>
    <mergeCell ref="J241:Q241"/>
  </mergeCells>
  <conditionalFormatting sqref="C42:I42">
    <cfRule type="containsBlanks" dxfId="81" priority="120">
      <formula>LEN(TRIM(C42))=0</formula>
    </cfRule>
  </conditionalFormatting>
  <conditionalFormatting sqref="L42">
    <cfRule type="containsBlanks" dxfId="80" priority="119">
      <formula>LEN(TRIM(L42))=0</formula>
    </cfRule>
  </conditionalFormatting>
  <conditionalFormatting sqref="C43:I43">
    <cfRule type="containsBlanks" dxfId="79" priority="118">
      <formula>LEN(TRIM(C43))=0</formula>
    </cfRule>
  </conditionalFormatting>
  <conditionalFormatting sqref="C40">
    <cfRule type="containsBlanks" dxfId="78" priority="87">
      <formula>LEN(TRIM(C40))=0</formula>
    </cfRule>
  </conditionalFormatting>
  <conditionalFormatting sqref="P4:W4 N7:W7 C42:I43 L42:L43 N14:W14">
    <cfRule type="containsBlanks" dxfId="77" priority="109">
      <formula>LEN(TRIM(C4))=0</formula>
    </cfRule>
  </conditionalFormatting>
  <conditionalFormatting sqref="C42:I43 L42:L43">
    <cfRule type="containsBlanks" dxfId="76" priority="106">
      <formula>LEN(TRIM(C42))=0</formula>
    </cfRule>
  </conditionalFormatting>
  <conditionalFormatting sqref="P2:W2">
    <cfRule type="containsBlanks" dxfId="75" priority="105">
      <formula>LEN(TRIM(P2))=0</formula>
    </cfRule>
  </conditionalFormatting>
  <conditionalFormatting sqref="P43">
    <cfRule type="containsBlanks" dxfId="74" priority="67">
      <formula>LEN(TRIM(P43))=0</formula>
    </cfRule>
  </conditionalFormatting>
  <conditionalFormatting sqref="L43">
    <cfRule type="containsBlanks" dxfId="73" priority="91">
      <formula>LEN(TRIM(L43))=0</formula>
    </cfRule>
  </conditionalFormatting>
  <conditionalFormatting sqref="P42">
    <cfRule type="containsBlanks" dxfId="72" priority="74">
      <formula>LEN(TRIM(P42))=0</formula>
    </cfRule>
  </conditionalFormatting>
  <conditionalFormatting sqref="L43">
    <cfRule type="containsBlanks" dxfId="71" priority="92">
      <formula>LEN(TRIM(L43))=0</formula>
    </cfRule>
  </conditionalFormatting>
  <conditionalFormatting sqref="P43">
    <cfRule type="containsBlanks" dxfId="70" priority="70">
      <formula>LEN(TRIM(P43))=0</formula>
    </cfRule>
  </conditionalFormatting>
  <conditionalFormatting sqref="P43">
    <cfRule type="containsBlanks" dxfId="69" priority="69">
      <formula>LEN(TRIM(P43))=0</formula>
    </cfRule>
  </conditionalFormatting>
  <conditionalFormatting sqref="C40">
    <cfRule type="containsBlanks" dxfId="68" priority="86">
      <formula>LEN(TRIM(C40))=0</formula>
    </cfRule>
  </conditionalFormatting>
  <conditionalFormatting sqref="C41">
    <cfRule type="containsBlanks" dxfId="67" priority="85">
      <formula>LEN(TRIM(C41))=0</formula>
    </cfRule>
  </conditionalFormatting>
  <conditionalFormatting sqref="C41">
    <cfRule type="containsBlanks" dxfId="66" priority="84">
      <formula>LEN(TRIM(C41))=0</formula>
    </cfRule>
  </conditionalFormatting>
  <conditionalFormatting sqref="C42:I43">
    <cfRule type="containsBlanks" dxfId="65" priority="83">
      <formula>LEN(TRIM(C42))=0</formula>
    </cfRule>
  </conditionalFormatting>
  <conditionalFormatting sqref="L42">
    <cfRule type="containsBlanks" dxfId="64" priority="82">
      <formula>LEN(TRIM(L42))=0</formula>
    </cfRule>
  </conditionalFormatting>
  <conditionalFormatting sqref="L43">
    <cfRule type="containsBlanks" dxfId="63" priority="81">
      <formula>LEN(TRIM(L43))=0</formula>
    </cfRule>
  </conditionalFormatting>
  <conditionalFormatting sqref="L42:L43">
    <cfRule type="containsBlanks" dxfId="62" priority="80">
      <formula>LEN(TRIM(L42))=0</formula>
    </cfRule>
  </conditionalFormatting>
  <conditionalFormatting sqref="P42">
    <cfRule type="containsBlanks" dxfId="61" priority="79">
      <formula>LEN(TRIM(P42))=0</formula>
    </cfRule>
  </conditionalFormatting>
  <conditionalFormatting sqref="P42">
    <cfRule type="containsBlanks" dxfId="60" priority="78">
      <formula>LEN(TRIM(P42))=0</formula>
    </cfRule>
  </conditionalFormatting>
  <conditionalFormatting sqref="P42">
    <cfRule type="containsBlanks" dxfId="59" priority="77">
      <formula>LEN(TRIM(P42))=0</formula>
    </cfRule>
  </conditionalFormatting>
  <conditionalFormatting sqref="P43">
    <cfRule type="containsBlanks" dxfId="58" priority="71">
      <formula>LEN(TRIM(P43))=0</formula>
    </cfRule>
  </conditionalFormatting>
  <conditionalFormatting sqref="P43">
    <cfRule type="containsBlanks" dxfId="57" priority="68">
      <formula>LEN(TRIM(P43))=0</formula>
    </cfRule>
  </conditionalFormatting>
  <conditionalFormatting sqref="P42">
    <cfRule type="containsBlanks" dxfId="56" priority="72">
      <formula>LEN(TRIM(P42))=0</formula>
    </cfRule>
  </conditionalFormatting>
  <conditionalFormatting sqref="J46:K46">
    <cfRule type="containsBlanks" dxfId="55" priority="66">
      <formula>LEN(TRIM(J46))=0</formula>
    </cfRule>
  </conditionalFormatting>
  <conditionalFormatting sqref="J47:K48">
    <cfRule type="containsBlanks" dxfId="54" priority="65">
      <formula>LEN(TRIM(J47))=0</formula>
    </cfRule>
  </conditionalFormatting>
  <conditionalFormatting sqref="J49:K49">
    <cfRule type="containsBlanks" dxfId="53" priority="64">
      <formula>LEN(TRIM(J49))=0</formula>
    </cfRule>
  </conditionalFormatting>
  <conditionalFormatting sqref="E7:E8">
    <cfRule type="containsBlanks" dxfId="52" priority="34">
      <formula>LEN(TRIM(E7))=0</formula>
    </cfRule>
  </conditionalFormatting>
  <conditionalFormatting sqref="E7:E8">
    <cfRule type="containsBlanks" dxfId="51" priority="33">
      <formula>LEN(TRIM(E7))=0</formula>
    </cfRule>
  </conditionalFormatting>
  <conditionalFormatting sqref="N8:W12">
    <cfRule type="containsBlanks" dxfId="50" priority="61">
      <formula>LEN(TRIM(N8))=0</formula>
    </cfRule>
  </conditionalFormatting>
  <conditionalFormatting sqref="J57:K76 J79">
    <cfRule type="containsBlanks" dxfId="49" priority="60">
      <formula>LEN(TRIM(J57))=0</formula>
    </cfRule>
  </conditionalFormatting>
  <conditionalFormatting sqref="N13:W13">
    <cfRule type="containsBlanks" dxfId="48" priority="59">
      <formula>LEN(TRIM(N13))=0</formula>
    </cfRule>
  </conditionalFormatting>
  <conditionalFormatting sqref="D52">
    <cfRule type="containsBlanks" dxfId="47" priority="56">
      <formula>LEN(TRIM(D52))=0</formula>
    </cfRule>
  </conditionalFormatting>
  <conditionalFormatting sqref="D52">
    <cfRule type="containsBlanks" dxfId="46" priority="55">
      <formula>LEN(TRIM(D52))=0</formula>
    </cfRule>
  </conditionalFormatting>
  <conditionalFormatting sqref="R116">
    <cfRule type="containsBlanks" dxfId="45" priority="38">
      <formula>LEN(TRIM(R116))=0</formula>
    </cfRule>
  </conditionalFormatting>
  <conditionalFormatting sqref="R116">
    <cfRule type="containsBlanks" dxfId="44" priority="37">
      <formula>LEN(TRIM(R116))=0</formula>
    </cfRule>
  </conditionalFormatting>
  <conditionalFormatting sqref="D53">
    <cfRule type="containsBlanks" dxfId="43" priority="54">
      <formula>LEN(TRIM(D53))=0</formula>
    </cfRule>
  </conditionalFormatting>
  <conditionalFormatting sqref="D53">
    <cfRule type="containsBlanks" dxfId="42" priority="53">
      <formula>LEN(TRIM(D53))=0</formula>
    </cfRule>
  </conditionalFormatting>
  <conditionalFormatting sqref="D54">
    <cfRule type="containsBlanks" dxfId="41" priority="52">
      <formula>LEN(TRIM(D54))=0</formula>
    </cfRule>
  </conditionalFormatting>
  <conditionalFormatting sqref="D54">
    <cfRule type="containsBlanks" dxfId="40" priority="51">
      <formula>LEN(TRIM(D54))=0</formula>
    </cfRule>
  </conditionalFormatting>
  <conditionalFormatting sqref="M52">
    <cfRule type="containsBlanks" dxfId="39" priority="50">
      <formula>LEN(TRIM(M52))=0</formula>
    </cfRule>
  </conditionalFormatting>
  <conditionalFormatting sqref="M52">
    <cfRule type="containsBlanks" dxfId="38" priority="49">
      <formula>LEN(TRIM(M52))=0</formula>
    </cfRule>
  </conditionalFormatting>
  <conditionalFormatting sqref="M53:M54">
    <cfRule type="containsBlanks" dxfId="37" priority="48">
      <formula>LEN(TRIM(M53))=0</formula>
    </cfRule>
  </conditionalFormatting>
  <conditionalFormatting sqref="M53:M54">
    <cfRule type="containsBlanks" dxfId="36" priority="47">
      <formula>LEN(TRIM(M53))=0</formula>
    </cfRule>
  </conditionalFormatting>
  <conditionalFormatting sqref="T52">
    <cfRule type="containsBlanks" dxfId="35" priority="46">
      <formula>LEN(TRIM(T52))=0</formula>
    </cfRule>
  </conditionalFormatting>
  <conditionalFormatting sqref="T52">
    <cfRule type="containsBlanks" dxfId="34" priority="45">
      <formula>LEN(TRIM(T52))=0</formula>
    </cfRule>
  </conditionalFormatting>
  <conditionalFormatting sqref="T53:T54">
    <cfRule type="containsBlanks" dxfId="33" priority="44">
      <formula>LEN(TRIM(T53))=0</formula>
    </cfRule>
  </conditionalFormatting>
  <conditionalFormatting sqref="T53:T54">
    <cfRule type="containsBlanks" dxfId="32" priority="43">
      <formula>LEN(TRIM(T53))=0</formula>
    </cfRule>
  </conditionalFormatting>
  <conditionalFormatting sqref="R94:R107">
    <cfRule type="containsBlanks" dxfId="31" priority="42">
      <formula>LEN(TRIM(R94))=0</formula>
    </cfRule>
  </conditionalFormatting>
  <conditionalFormatting sqref="R94:R107">
    <cfRule type="containsBlanks" dxfId="30" priority="41">
      <formula>LEN(TRIM(R94))=0</formula>
    </cfRule>
  </conditionalFormatting>
  <conditionalFormatting sqref="R112:R115">
    <cfRule type="containsBlanks" dxfId="29" priority="40">
      <formula>LEN(TRIM(R112))=0</formula>
    </cfRule>
  </conditionalFormatting>
  <conditionalFormatting sqref="R112:R115">
    <cfRule type="containsBlanks" dxfId="28" priority="39">
      <formula>LEN(TRIM(R112))=0</formula>
    </cfRule>
  </conditionalFormatting>
  <conditionalFormatting sqref="R121:R138">
    <cfRule type="containsBlanks" dxfId="27" priority="36">
      <formula>LEN(TRIM(R121))=0</formula>
    </cfRule>
  </conditionalFormatting>
  <conditionalFormatting sqref="R121:R138">
    <cfRule type="containsBlanks" dxfId="26" priority="35">
      <formula>LEN(TRIM(R121))=0</formula>
    </cfRule>
  </conditionalFormatting>
  <conditionalFormatting sqref="E9:E14">
    <cfRule type="containsBlanks" dxfId="25" priority="32">
      <formula>LEN(TRIM(E9))=0</formula>
    </cfRule>
  </conditionalFormatting>
  <conditionalFormatting sqref="E9:E14">
    <cfRule type="containsBlanks" dxfId="24" priority="31">
      <formula>LEN(TRIM(E9))=0</formula>
    </cfRule>
  </conditionalFormatting>
  <conditionalFormatting sqref="O252:W256">
    <cfRule type="containsBlanks" dxfId="23" priority="30">
      <formula>LEN(TRIM(O252))=0</formula>
    </cfRule>
  </conditionalFormatting>
  <conditionalFormatting sqref="E186">
    <cfRule type="containsBlanks" dxfId="22" priority="29">
      <formula>LEN(TRIM(E186))=0</formula>
    </cfRule>
  </conditionalFormatting>
  <conditionalFormatting sqref="E186">
    <cfRule type="containsBlanks" dxfId="21" priority="28">
      <formula>LEN(TRIM(E186))=0</formula>
    </cfRule>
  </conditionalFormatting>
  <conditionalFormatting sqref="N186:W187">
    <cfRule type="containsBlanks" dxfId="20" priority="27">
      <formula>LEN(TRIM(N186))=0</formula>
    </cfRule>
  </conditionalFormatting>
  <conditionalFormatting sqref="E187">
    <cfRule type="containsBlanks" dxfId="19" priority="26">
      <formula>LEN(TRIM(E187))=0</formula>
    </cfRule>
  </conditionalFormatting>
  <conditionalFormatting sqref="E187">
    <cfRule type="containsBlanks" dxfId="18" priority="25">
      <formula>LEN(TRIM(E187))=0</formula>
    </cfRule>
  </conditionalFormatting>
  <conditionalFormatting sqref="N188:W188">
    <cfRule type="containsBlanks" dxfId="17" priority="24">
      <formula>LEN(TRIM(N188))=0</formula>
    </cfRule>
  </conditionalFormatting>
  <conditionalFormatting sqref="E188">
    <cfRule type="containsBlanks" dxfId="16" priority="23">
      <formula>LEN(TRIM(E188))=0</formula>
    </cfRule>
  </conditionalFormatting>
  <conditionalFormatting sqref="E188">
    <cfRule type="containsBlanks" dxfId="15" priority="22">
      <formula>LEN(TRIM(E188))=0</formula>
    </cfRule>
  </conditionalFormatting>
  <conditionalFormatting sqref="E189:E191">
    <cfRule type="containsBlanks" dxfId="14" priority="21">
      <formula>LEN(TRIM(E189))=0</formula>
    </cfRule>
  </conditionalFormatting>
  <conditionalFormatting sqref="E189:E191">
    <cfRule type="containsBlanks" dxfId="13" priority="20">
      <formula>LEN(TRIM(E189))=0</formula>
    </cfRule>
  </conditionalFormatting>
  <conditionalFormatting sqref="N189:W190">
    <cfRule type="containsBlanks" dxfId="12" priority="19">
      <formula>LEN(TRIM(N189))=0</formula>
    </cfRule>
  </conditionalFormatting>
  <conditionalFormatting sqref="J81">
    <cfRule type="containsBlanks" dxfId="11" priority="16">
      <formula>LEN(TRIM(J81))=0</formula>
    </cfRule>
  </conditionalFormatting>
  <conditionalFormatting sqref="J80">
    <cfRule type="containsBlanks" dxfId="10" priority="17">
      <formula>LEN(TRIM(J80))=0</formula>
    </cfRule>
  </conditionalFormatting>
  <conditionalFormatting sqref="J82">
    <cfRule type="containsBlanks" dxfId="9" priority="15">
      <formula>LEN(TRIM(J82))=0</formula>
    </cfRule>
  </conditionalFormatting>
  <conditionalFormatting sqref="J83">
    <cfRule type="containsBlanks" dxfId="8" priority="14">
      <formula>LEN(TRIM(J83))=0</formula>
    </cfRule>
  </conditionalFormatting>
  <conditionalFormatting sqref="J84">
    <cfRule type="containsBlanks" dxfId="7" priority="13">
      <formula>LEN(TRIM(J84))=0</formula>
    </cfRule>
  </conditionalFormatting>
  <conditionalFormatting sqref="J85">
    <cfRule type="containsBlanks" dxfId="6" priority="12">
      <formula>LEN(TRIM(J85))=0</formula>
    </cfRule>
  </conditionalFormatting>
  <conditionalFormatting sqref="J86">
    <cfRule type="containsBlanks" dxfId="5" priority="11">
      <formula>LEN(TRIM(J86))=0</formula>
    </cfRule>
  </conditionalFormatting>
  <conditionalFormatting sqref="J87">
    <cfRule type="containsBlanks" dxfId="4" priority="10">
      <formula>LEN(TRIM(J87))=0</formula>
    </cfRule>
  </conditionalFormatting>
  <conditionalFormatting sqref="J88">
    <cfRule type="containsBlanks" dxfId="3" priority="9">
      <formula>LEN(TRIM(J88))=0</formula>
    </cfRule>
  </conditionalFormatting>
  <conditionalFormatting sqref="J89">
    <cfRule type="containsBlanks" dxfId="2" priority="8">
      <formula>LEN(TRIM(J89))=0</formula>
    </cfRule>
  </conditionalFormatting>
  <conditionalFormatting sqref="J90">
    <cfRule type="containsBlanks" dxfId="1" priority="7">
      <formula>LEN(TRIM(J90))=0</formula>
    </cfRule>
  </conditionalFormatting>
  <conditionalFormatting sqref="N191:W191">
    <cfRule type="containsBlanks" dxfId="0" priority="1">
      <formula>LEN(TRIM(N191))=0</formula>
    </cfRule>
  </conditionalFormatting>
  <printOptions horizontalCentered="1"/>
  <pageMargins left="0.51181102362204722" right="0.39370078740157483" top="0.59055118110236227" bottom="0.74803149606299213" header="0.51181102362204722" footer="0.51181102362204722"/>
  <pageSetup paperSize="9" scale="50" orientation="portrait" horizontalDpi="360" verticalDpi="360" r:id="rId1"/>
  <headerFooter alignWithMargins="0">
    <oddFooter>&amp;RFOR 0001/03&amp;L
&amp;K808080&amp;"Trebuchet MS"CLASSIFICAÇÃO DO DOCUMENTO: INTERNO</oddFooter>
  </headerFooter>
  <rowBreaks count="4" manualBreakCount="4">
    <brk id="77" max="22" man="1"/>
    <brk id="118" max="22" man="1"/>
    <brk id="161" max="22" man="1"/>
    <brk id="218" max="2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Check Box 10">
              <controlPr defaultSize="0" autoFill="0" autoLine="0" autoPict="0">
                <anchor moveWithCells="1">
                  <from>
                    <xdr:col>2</xdr:col>
                    <xdr:colOff>28575</xdr:colOff>
                    <xdr:row>249</xdr:row>
                    <xdr:rowOff>95250</xdr:rowOff>
                  </from>
                  <to>
                    <xdr:col>2</xdr:col>
                    <xdr:colOff>257175</xdr:colOff>
                    <xdr:row>249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11</xdr:col>
                    <xdr:colOff>962025</xdr:colOff>
                    <xdr:row>249</xdr:row>
                    <xdr:rowOff>47625</xdr:rowOff>
                  </from>
                  <to>
                    <xdr:col>12</xdr:col>
                    <xdr:colOff>171450</xdr:colOff>
                    <xdr:row>249</xdr:row>
                    <xdr:rowOff>295275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7E4A7B0-9C21-4272-9F3F-52E7C4C22C73}">
          <x14:formula1>
            <xm:f>Planilha2!$A$2:$A$8</xm:f>
          </x14:formula1>
          <xm:sqref>E7</xm:sqref>
        </x14:dataValidation>
        <x14:dataValidation type="list" allowBlank="1" showInputMessage="1" showErrorMessage="1" xr:uid="{5E4A6B31-00D8-4510-9143-1240C1D7DEB0}">
          <x14:formula1>
            <xm:f>Planilha2!$C$2:$C$3</xm:f>
          </x14:formula1>
          <xm:sqref>R112:W115 R94:R107 R121:W138</xm:sqref>
        </x14:dataValidation>
        <x14:dataValidation type="list" allowBlank="1" showInputMessage="1" showErrorMessage="1" xr:uid="{8370953D-1F17-4795-89AB-7216731601CE}">
          <x14:formula1>
            <xm:f>Planilha2!$G$2:$G$3</xm:f>
          </x14:formula1>
          <xm:sqref>E14:I14</xm:sqref>
        </x14:dataValidation>
        <x14:dataValidation type="list" allowBlank="1" showInputMessage="1" showErrorMessage="1" xr:uid="{F6995703-FFF5-4660-A65C-5FB3E6CA2F5E}">
          <x14:formula1>
            <xm:f>Planilha2!$I$2:$I$5</xm:f>
          </x14:formula1>
          <xm:sqref>R116:W116</xm:sqref>
        </x14:dataValidation>
        <x14:dataValidation type="list" allowBlank="1" showInputMessage="1" showErrorMessage="1" xr:uid="{0785B512-483A-47C6-8D86-F7BEC3CA3C81}">
          <x14:formula1>
            <xm:f>Planilha2!$K$2:$K$5</xm:f>
          </x14:formula1>
          <xm:sqref>J57:W76</xm:sqref>
        </x14:dataValidation>
        <x14:dataValidation type="list" allowBlank="1" showInputMessage="1" showErrorMessage="1" xr:uid="{DD509A09-6291-433C-95C4-A2560E71B360}">
          <x14:formula1>
            <xm:f>Planilha2!$A$11:$A$12</xm:f>
          </x14:formula1>
          <xm:sqref>K28:W28</xm:sqref>
        </x14:dataValidation>
        <x14:dataValidation type="list" allowBlank="1" showInputMessage="1" showErrorMessage="1" xr:uid="{71D4B04E-04F9-4DE0-9924-4E7A94DE85CF}">
          <x14:formula1>
            <xm:f>Planilha2!$G$11:$G$13</xm:f>
          </x14:formula1>
          <xm:sqref>K34:W35</xm:sqref>
        </x14:dataValidation>
        <x14:dataValidation type="list" allowBlank="1" showInputMessage="1" showErrorMessage="1" xr:uid="{A04D8E09-ADD9-4157-B157-727D44F76E5C}">
          <x14:formula1>
            <xm:f>Planilha2!$C$11:$C$12</xm:f>
          </x14:formula1>
          <xm:sqref>E37:W37</xm:sqref>
        </x14:dataValidation>
        <x14:dataValidation type="list" allowBlank="1" showInputMessage="1" showErrorMessage="1" xr:uid="{166A9B87-4186-4A7B-913A-A8BB8F13C9BB}">
          <x14:formula1>
            <xm:f>Planilha2!$E$2:$E$4</xm:f>
          </x14:formula1>
          <xm:sqref>N14:W14</xm:sqref>
        </x14:dataValidation>
        <x14:dataValidation type="list" allowBlank="1" showInputMessage="1" showErrorMessage="1" xr:uid="{AA93D62F-5AE5-452B-9090-66D8A3076A5C}">
          <x14:formula1>
            <xm:f>Planilha2!$A$19:$A$30</xm:f>
          </x14:formula1>
          <xm:sqref>A226:W228</xm:sqref>
        </x14:dataValidation>
        <x14:dataValidation type="list" allowBlank="1" showInputMessage="1" showErrorMessage="1" xr:uid="{1A84FA2C-9237-48EE-A7E5-C5C06A22256E}">
          <x14:formula1>
            <xm:f>Planilha2!$C$19:$C$26</xm:f>
          </x14:formula1>
          <xm:sqref>R232:W247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598B-5320-4B3C-9145-577E2E771444}">
  <dimension ref="A1:K30"/>
  <sheetViews>
    <sheetView showGridLines="0" topLeftCell="B1" workbookViewId="0">
      <selection activeCell="I24" sqref="I24"/>
    </sheetView>
  </sheetViews>
  <sheetFormatPr defaultRowHeight="12.75" x14ac:dyDescent="0.2"/>
  <cols>
    <col min="1" max="1" width="169.85546875" bestFit="1" customWidth="1"/>
    <col min="3" max="3" width="26.42578125" bestFit="1" customWidth="1"/>
    <col min="5" max="5" width="22.85546875" bestFit="1" customWidth="1"/>
    <col min="7" max="7" width="15.28515625" bestFit="1" customWidth="1"/>
    <col min="9" max="9" width="10.7109375" bestFit="1" customWidth="1"/>
    <col min="11" max="11" width="15.85546875" bestFit="1" customWidth="1"/>
  </cols>
  <sheetData>
    <row r="1" spans="1:11" x14ac:dyDescent="0.2">
      <c r="A1" s="5" t="s">
        <v>20</v>
      </c>
      <c r="C1" s="5" t="s">
        <v>42</v>
      </c>
      <c r="E1" s="7" t="s">
        <v>40</v>
      </c>
      <c r="G1" s="7" t="s">
        <v>40</v>
      </c>
      <c r="I1" s="7" t="s">
        <v>105</v>
      </c>
      <c r="K1" s="7" t="s">
        <v>187</v>
      </c>
    </row>
    <row r="2" spans="1:11" x14ac:dyDescent="0.2">
      <c r="A2" s="6" t="s">
        <v>21</v>
      </c>
      <c r="C2" s="6" t="s">
        <v>43</v>
      </c>
      <c r="E2" s="6" t="s">
        <v>51</v>
      </c>
      <c r="G2" s="16">
        <v>1.64</v>
      </c>
      <c r="I2" s="17" t="s">
        <v>101</v>
      </c>
      <c r="K2" s="6" t="s">
        <v>188</v>
      </c>
    </row>
    <row r="3" spans="1:11" x14ac:dyDescent="0.2">
      <c r="A3" s="6" t="s">
        <v>22</v>
      </c>
      <c r="C3" s="6" t="s">
        <v>44</v>
      </c>
      <c r="E3" s="6" t="s">
        <v>52</v>
      </c>
      <c r="G3" s="16">
        <v>1.9</v>
      </c>
      <c r="I3" s="17" t="s">
        <v>102</v>
      </c>
      <c r="K3" s="6" t="s">
        <v>189</v>
      </c>
    </row>
    <row r="4" spans="1:11" x14ac:dyDescent="0.2">
      <c r="A4" s="6" t="s">
        <v>23</v>
      </c>
      <c r="E4" s="6" t="s">
        <v>53</v>
      </c>
      <c r="I4" s="17" t="s">
        <v>103</v>
      </c>
      <c r="K4" s="6" t="s">
        <v>190</v>
      </c>
    </row>
    <row r="5" spans="1:11" x14ac:dyDescent="0.2">
      <c r="A5" s="6" t="s">
        <v>24</v>
      </c>
      <c r="I5" s="17" t="s">
        <v>104</v>
      </c>
      <c r="K5" s="6" t="s">
        <v>191</v>
      </c>
    </row>
    <row r="6" spans="1:11" x14ac:dyDescent="0.2">
      <c r="A6" s="6" t="s">
        <v>25</v>
      </c>
    </row>
    <row r="7" spans="1:11" x14ac:dyDescent="0.2">
      <c r="A7" s="6" t="s">
        <v>26</v>
      </c>
    </row>
    <row r="8" spans="1:11" x14ac:dyDescent="0.2">
      <c r="A8" s="6" t="s">
        <v>27</v>
      </c>
    </row>
    <row r="10" spans="1:11" x14ac:dyDescent="0.2">
      <c r="A10" s="7" t="s">
        <v>199</v>
      </c>
      <c r="C10" s="23" t="s">
        <v>202</v>
      </c>
      <c r="E10" s="23" t="s">
        <v>203</v>
      </c>
      <c r="G10" s="23" t="s">
        <v>204</v>
      </c>
      <c r="I10" s="23" t="s">
        <v>240</v>
      </c>
    </row>
    <row r="11" spans="1:11" x14ac:dyDescent="0.2">
      <c r="A11" s="22" t="s">
        <v>200</v>
      </c>
      <c r="C11" s="24">
        <v>95</v>
      </c>
      <c r="E11" s="16">
        <v>0.65</v>
      </c>
      <c r="G11" s="6" t="s">
        <v>43</v>
      </c>
      <c r="I11" s="28" t="s">
        <v>241</v>
      </c>
    </row>
    <row r="12" spans="1:11" x14ac:dyDescent="0.2">
      <c r="A12" s="22" t="s">
        <v>201</v>
      </c>
      <c r="C12" s="24">
        <v>114</v>
      </c>
      <c r="E12" s="16">
        <v>0.7</v>
      </c>
      <c r="G12" s="6" t="s">
        <v>44</v>
      </c>
      <c r="I12" s="17" t="s">
        <v>242</v>
      </c>
    </row>
    <row r="13" spans="1:11" x14ac:dyDescent="0.2">
      <c r="E13" s="16">
        <v>0.85</v>
      </c>
      <c r="G13" s="6" t="s">
        <v>189</v>
      </c>
      <c r="I13" s="17" t="s">
        <v>243</v>
      </c>
    </row>
    <row r="14" spans="1:11" x14ac:dyDescent="0.2">
      <c r="E14" s="16">
        <v>1</v>
      </c>
    </row>
    <row r="18" spans="1:11" x14ac:dyDescent="0.2">
      <c r="A18" s="7" t="s">
        <v>292</v>
      </c>
      <c r="B18" s="48"/>
      <c r="C18" s="23" t="s">
        <v>202</v>
      </c>
      <c r="D18" s="48"/>
      <c r="E18" s="48"/>
      <c r="F18" s="48"/>
      <c r="G18" s="48"/>
      <c r="H18" s="48"/>
      <c r="I18" s="48"/>
      <c r="J18" s="49"/>
      <c r="K18" s="49"/>
    </row>
    <row r="19" spans="1:11" x14ac:dyDescent="0.2">
      <c r="A19" s="45" t="s">
        <v>293</v>
      </c>
      <c r="C19" s="6" t="s">
        <v>339</v>
      </c>
    </row>
    <row r="20" spans="1:11" x14ac:dyDescent="0.2">
      <c r="A20" s="45" t="s">
        <v>294</v>
      </c>
      <c r="C20" s="6" t="s">
        <v>338</v>
      </c>
    </row>
    <row r="21" spans="1:11" x14ac:dyDescent="0.2">
      <c r="A21" s="45" t="s">
        <v>295</v>
      </c>
      <c r="C21" s="6" t="s">
        <v>335</v>
      </c>
    </row>
    <row r="22" spans="1:11" x14ac:dyDescent="0.2">
      <c r="A22" s="45" t="s">
        <v>296</v>
      </c>
      <c r="C22" s="6" t="s">
        <v>336</v>
      </c>
    </row>
    <row r="23" spans="1:11" x14ac:dyDescent="0.2">
      <c r="A23" s="45" t="s">
        <v>297</v>
      </c>
      <c r="C23" s="6" t="s">
        <v>341</v>
      </c>
    </row>
    <row r="24" spans="1:11" x14ac:dyDescent="0.2">
      <c r="A24" s="45" t="s">
        <v>298</v>
      </c>
      <c r="C24" s="6" t="s">
        <v>334</v>
      </c>
    </row>
    <row r="25" spans="1:11" x14ac:dyDescent="0.2">
      <c r="A25" s="45" t="s">
        <v>299</v>
      </c>
      <c r="C25" s="6" t="s">
        <v>340</v>
      </c>
    </row>
    <row r="26" spans="1:11" x14ac:dyDescent="0.2">
      <c r="A26" s="45" t="s">
        <v>300</v>
      </c>
      <c r="C26" s="6" t="s">
        <v>337</v>
      </c>
    </row>
    <row r="27" spans="1:11" x14ac:dyDescent="0.2">
      <c r="A27" s="45" t="s">
        <v>301</v>
      </c>
    </row>
    <row r="28" spans="1:11" x14ac:dyDescent="0.2">
      <c r="A28" s="46" t="s">
        <v>302</v>
      </c>
    </row>
    <row r="29" spans="1:11" x14ac:dyDescent="0.2">
      <c r="A29" s="47" t="s">
        <v>304</v>
      </c>
    </row>
    <row r="30" spans="1:11" x14ac:dyDescent="0.2">
      <c r="A30" s="44" t="s">
        <v>303</v>
      </c>
    </row>
  </sheetData>
  <sheetProtection algorithmName="SHA-512" hashValue="Q0Zu3KYKZcCB4Bd/U2oYSDGI2U4ky4FxTqFSCYN1eNawSMRcQYFuolqJ8D92RmxtrKif48rbzDZtuGApyPfy/Q==" saltValue="cU+XM/61I5eHSx/TXLrKEw==" spinCount="100000" sheet="1" objects="1" scenarios="1"/>
  <sortState ref="C19:C26">
    <sortCondition ref="C19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7578-3D26-4724-8550-653B7B9BE9F7}">
  <dimension ref="A1:C10"/>
  <sheetViews>
    <sheetView showGridLines="0" workbookViewId="0">
      <selection activeCell="B3" sqref="B3"/>
    </sheetView>
  </sheetViews>
  <sheetFormatPr defaultRowHeight="15" x14ac:dyDescent="0.25"/>
  <cols>
    <col min="1" max="1" width="9.140625" style="55"/>
    <col min="2" max="2" width="10.7109375" style="55" bestFit="1" customWidth="1"/>
    <col min="3" max="3" width="51.42578125" style="55" customWidth="1"/>
    <col min="4" max="16384" width="9.140625" style="55"/>
  </cols>
  <sheetData>
    <row r="1" spans="1:3" x14ac:dyDescent="0.25">
      <c r="A1" s="54" t="s">
        <v>360</v>
      </c>
      <c r="B1" s="54" t="s">
        <v>361</v>
      </c>
      <c r="C1" s="54" t="s">
        <v>362</v>
      </c>
    </row>
    <row r="2" spans="1:3" x14ac:dyDescent="0.25">
      <c r="A2" s="56">
        <v>0</v>
      </c>
      <c r="B2" s="57">
        <v>45519</v>
      </c>
      <c r="C2" s="56" t="s">
        <v>363</v>
      </c>
    </row>
    <row r="3" spans="1:3" x14ac:dyDescent="0.25">
      <c r="A3" s="56"/>
      <c r="B3" s="57"/>
      <c r="C3" s="56"/>
    </row>
    <row r="4" spans="1:3" x14ac:dyDescent="0.25">
      <c r="A4" s="56"/>
      <c r="B4" s="57"/>
      <c r="C4" s="58"/>
    </row>
    <row r="5" spans="1:3" x14ac:dyDescent="0.25">
      <c r="A5" s="56"/>
      <c r="B5" s="56"/>
      <c r="C5" s="56"/>
    </row>
    <row r="6" spans="1:3" x14ac:dyDescent="0.25">
      <c r="A6" s="56"/>
      <c r="B6" s="56"/>
      <c r="C6" s="56"/>
    </row>
    <row r="7" spans="1:3" x14ac:dyDescent="0.25">
      <c r="A7" s="56"/>
      <c r="B7" s="56"/>
      <c r="C7" s="56"/>
    </row>
    <row r="8" spans="1:3" x14ac:dyDescent="0.25">
      <c r="A8" s="56"/>
      <c r="B8" s="56"/>
      <c r="C8" s="56"/>
    </row>
    <row r="9" spans="1:3" x14ac:dyDescent="0.25">
      <c r="A9" s="56"/>
      <c r="B9" s="56"/>
      <c r="C9" s="56"/>
    </row>
    <row r="10" spans="1:3" x14ac:dyDescent="0.25">
      <c r="A10" s="56"/>
      <c r="B10" s="56"/>
      <c r="C10" s="56"/>
    </row>
  </sheetData>
  <sheetProtection algorithmName="SHA-512" hashValue="WRkoMLLv9UQDqjWKOcP0wt5nxX5RgC4t+1UvAteksz6J0cTg1MNf+J7VVs8Uh09oq8qayQXSCOMr3zy3FPuMXg==" saltValue="MAbGCDaiEt2UZir5VFGyA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NR13</vt:lpstr>
      <vt:lpstr>Planilha2</vt:lpstr>
      <vt:lpstr>Controle_Revisao</vt:lpstr>
      <vt:lpstr>'NR13'!Area_de_impressao</vt:lpstr>
      <vt:lpstr>'NR13'!Titulos_de_impressao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</dc:creator>
  <cp:lastModifiedBy>Christiane</cp:lastModifiedBy>
  <cp:lastPrinted>2024-08-15T18:55:43Z</cp:lastPrinted>
  <dcterms:created xsi:type="dcterms:W3CDTF">2024-08-13T17:43:24Z</dcterms:created>
  <dcterms:modified xsi:type="dcterms:W3CDTF">2024-08-15T19:00:31Z</dcterms:modified>
</cp:coreProperties>
</file>