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hropy" sheetId="1" r:id="rId4"/>
    <sheet state="visible" name="Mutual information" sheetId="2" r:id="rId5"/>
    <sheet state="visible" name="Error percentages" sheetId="3" r:id="rId6"/>
    <sheet state="visible" name="Test Error" sheetId="4" r:id="rId7"/>
    <sheet state="visible" name="Linear Regression" sheetId="5" r:id="rId8"/>
    <sheet state="visible" name="Cluster measure" sheetId="6" r:id="rId9"/>
    <sheet state="visible" name="Clustering" sheetId="7" r:id="rId10"/>
  </sheets>
  <definedNames/>
  <calcPr/>
</workbook>
</file>

<file path=xl/sharedStrings.xml><?xml version="1.0" encoding="utf-8"?>
<sst xmlns="http://schemas.openxmlformats.org/spreadsheetml/2006/main" count="282" uniqueCount="118">
  <si>
    <t>MAIN</t>
  </si>
  <si>
    <t>Child1</t>
  </si>
  <si>
    <t>num</t>
  </si>
  <si>
    <t>p</t>
  </si>
  <si>
    <t>p^2</t>
  </si>
  <si>
    <t>log p</t>
  </si>
  <si>
    <t>-(p log p)</t>
  </si>
  <si>
    <t>sum_num</t>
  </si>
  <si>
    <t>sum_p_log_p</t>
  </si>
  <si>
    <t>sum_num_main</t>
  </si>
  <si>
    <t>Enthropy</t>
  </si>
  <si>
    <t>p_total</t>
  </si>
  <si>
    <t>Enthropy Info(Main)</t>
  </si>
  <si>
    <t>-log_p_total</t>
  </si>
  <si>
    <t>Gini(Main)</t>
  </si>
  <si>
    <t>Gini(D1)</t>
  </si>
  <si>
    <t>Total child</t>
  </si>
  <si>
    <t>Child2</t>
  </si>
  <si>
    <t>sum_num_child</t>
  </si>
  <si>
    <t>Enthropy Info(Child|Main)</t>
  </si>
  <si>
    <t>SplitInfo</t>
  </si>
  <si>
    <t>Gain</t>
  </si>
  <si>
    <t>Gain Ratio</t>
  </si>
  <si>
    <t>Gini(D2)</t>
  </si>
  <si>
    <t>Gini(D)</t>
  </si>
  <si>
    <t>Data Is Correct:</t>
  </si>
  <si>
    <t>Child3</t>
  </si>
  <si>
    <t>Gini(D3)</t>
  </si>
  <si>
    <t>Child4</t>
  </si>
  <si>
    <t>Gini(D4)</t>
  </si>
  <si>
    <t>Child5</t>
  </si>
  <si>
    <t>Gini(D5)</t>
  </si>
  <si>
    <t>Data</t>
  </si>
  <si>
    <t>y=A</t>
  </si>
  <si>
    <t>y=B</t>
  </si>
  <si>
    <t>y=C</t>
  </si>
  <si>
    <t>y=D</t>
  </si>
  <si>
    <t>Total</t>
  </si>
  <si>
    <t>x=A</t>
  </si>
  <si>
    <t>x=B</t>
  </si>
  <si>
    <t>x=C</t>
  </si>
  <si>
    <t>x=D</t>
  </si>
  <si>
    <t>P(x,y)</t>
  </si>
  <si>
    <t xml:space="preserve">H(Y|X) = </t>
  </si>
  <si>
    <t xml:space="preserve">H(X|Y) = </t>
  </si>
  <si>
    <t>I(X;Y)=</t>
  </si>
  <si>
    <t>I(Y;X)=</t>
  </si>
  <si>
    <t>P(x|y)</t>
  </si>
  <si>
    <t>P(y|x)</t>
  </si>
  <si>
    <t>-P(x,y)*log(P(x|y))</t>
  </si>
  <si>
    <t>-P(x,y)*log(P(y|x))</t>
  </si>
  <si>
    <t>P(x)</t>
  </si>
  <si>
    <t>P(y)</t>
  </si>
  <si>
    <t>-P(x,y)*log(P(y|x)/P(y)</t>
  </si>
  <si>
    <r>
      <rPr>
        <u/>
      </rPr>
      <t>predicted</t>
    </r>
    <r>
      <t xml:space="preserve">
actual</t>
    </r>
  </si>
  <si>
    <t>Positive</t>
  </si>
  <si>
    <t>Negative</t>
  </si>
  <si>
    <t>Total predicted</t>
  </si>
  <si>
    <t>yes</t>
  </si>
  <si>
    <t>no</t>
  </si>
  <si>
    <t>Total actual</t>
  </si>
  <si>
    <t>Sensitivity</t>
  </si>
  <si>
    <t>TP/total_actual_positive</t>
  </si>
  <si>
    <t>Spesifity</t>
  </si>
  <si>
    <t>TN/total_actual_negative</t>
  </si>
  <si>
    <t>Precision</t>
  </si>
  <si>
    <t>TP/total_predicted_positive</t>
  </si>
  <si>
    <t>Accuracy</t>
  </si>
  <si>
    <t>actual_negative_persent*Specifity + actual_positive_persent*Sensitivity</t>
  </si>
  <si>
    <t>Predicted Model</t>
  </si>
  <si>
    <t>Average Model</t>
  </si>
  <si>
    <t>Actual</t>
  </si>
  <si>
    <t>Predicted</t>
  </si>
  <si>
    <t>Abs.Error</t>
  </si>
  <si>
    <t>Sq.Error</t>
  </si>
  <si>
    <t>Average</t>
  </si>
  <si>
    <t>Mean absolute error (MAE):</t>
  </si>
  <si>
    <t>Mean squared error (MSE):</t>
  </si>
  <si>
    <t>Relative absolute error (RAE):</t>
  </si>
  <si>
    <t>Relative squared error (RSE):</t>
  </si>
  <si>
    <t>xi-x_m</t>
  </si>
  <si>
    <t>yi-y_m</t>
  </si>
  <si>
    <t>(xi-x_m)*(yi-y_m)</t>
  </si>
  <si>
    <t>(xi - x_m)^2</t>
  </si>
  <si>
    <t>(yi-y'i)^2</t>
  </si>
  <si>
    <t>X</t>
  </si>
  <si>
    <t>Y</t>
  </si>
  <si>
    <t>Y'</t>
  </si>
  <si>
    <t>sum of squer errors (SSe)</t>
  </si>
  <si>
    <t>X_mean</t>
  </si>
  <si>
    <t>Y_mean</t>
  </si>
  <si>
    <t>a</t>
  </si>
  <si>
    <t>b</t>
  </si>
  <si>
    <t xml:space="preserve">Y' = </t>
  </si>
  <si>
    <t>x</t>
  </si>
  <si>
    <t>+</t>
  </si>
  <si>
    <t>Xi</t>
  </si>
  <si>
    <t>Xi - mf</t>
  </si>
  <si>
    <t>|Xi - mf|</t>
  </si>
  <si>
    <t>Zi</t>
  </si>
  <si>
    <t>n=</t>
  </si>
  <si>
    <t>mf=</t>
  </si>
  <si>
    <t>(mean absolute deviation)</t>
  </si>
  <si>
    <t>Sf=</t>
  </si>
  <si>
    <t>C1</t>
  </si>
  <si>
    <t>C2</t>
  </si>
  <si>
    <t>C3</t>
  </si>
  <si>
    <t>C4</t>
  </si>
  <si>
    <t>Z</t>
  </si>
  <si>
    <t>Euclidean distance</t>
  </si>
  <si>
    <t>Manhattan distance</t>
  </si>
  <si>
    <t>P1</t>
  </si>
  <si>
    <t>P2</t>
  </si>
  <si>
    <t>P3</t>
  </si>
  <si>
    <t>P4</t>
  </si>
  <si>
    <t>P5</t>
  </si>
  <si>
    <t>P6</t>
  </si>
  <si>
    <t>Closest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</si>
</sst>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FFFFFF"/>
      <name val="Arial"/>
    </font>
    <font/>
    <font>
      <color theme="1"/>
      <name val="Arial"/>
    </font>
    <font>
      <b/>
      <color rgb="FF000000"/>
      <name val="Arial"/>
    </font>
    <font>
      <b/>
      <color theme="1"/>
      <name val="Arial"/>
    </font>
    <font>
      <sz val="11.0"/>
      <color rgb="FF000000"/>
      <name val="Inconsolata"/>
    </font>
    <font>
      <b/>
      <sz val="11.0"/>
      <color rgb="FF000000"/>
      <name val="Inconsolata"/>
    </font>
    <font>
      <b/>
      <u/>
      <color theme="1"/>
      <name val="Arial"/>
    </font>
    <font>
      <color rgb="FF4A86E8"/>
      <name val="Arial"/>
    </font>
    <font>
      <color theme="7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8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F9CB9C"/>
      </left>
      <top style="thick">
        <color rgb="FFF9CB9C"/>
      </top>
    </border>
    <border>
      <top style="thick">
        <color rgb="FFF9CB9C"/>
      </top>
    </border>
    <border>
      <right style="thick">
        <color rgb="FFF9CB9C"/>
      </right>
      <top style="thick">
        <color rgb="FFF9CB9C"/>
      </top>
    </border>
    <border>
      <left style="thick">
        <color rgb="FF000000"/>
      </lef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right style="thick">
        <color rgb="FF000000"/>
      </right>
    </border>
    <border>
      <left style="thick">
        <color rgb="FFF9CB9C"/>
      </left>
      <top style="thick">
        <color rgb="FFDD7E6B"/>
      </top>
      <bottom style="thick">
        <color rgb="FFDD7E6B"/>
      </bottom>
    </border>
    <border>
      <right style="thick">
        <color rgb="FFF9CB9C"/>
      </right>
    </border>
    <border>
      <left style="thick">
        <color rgb="FF000000"/>
      </left>
      <right style="dotted">
        <color rgb="FF000000"/>
      </right>
      <top style="thick">
        <color rgb="FFDD7E6B"/>
      </top>
      <bottom style="dotted">
        <color rgb="FF000000"/>
      </bottom>
    </border>
    <border>
      <top style="thick">
        <color rgb="FFDD7E6B"/>
      </top>
    </border>
    <border>
      <right style="thick">
        <color rgb="FFDD7E6B"/>
      </right>
      <top style="thick">
        <color rgb="FFDD7E6B"/>
      </top>
    </border>
    <border>
      <left style="thick">
        <color rgb="FFF9CB9C"/>
      </left>
      <right style="dotted">
        <color rgb="FF000000"/>
      </right>
      <top style="thick">
        <color rgb="FFDD7E6B"/>
      </top>
      <bottom style="dotted">
        <color rgb="FF000000"/>
      </bottom>
    </border>
    <border>
      <left style="thick">
        <color rgb="FFA2C4C9"/>
      </left>
      <top style="thick">
        <color rgb="FFA2C4C9"/>
      </top>
    </border>
    <border>
      <right style="thick">
        <color rgb="FFA2C4C9"/>
      </right>
      <top style="thick">
        <color rgb="FFA2C4C9"/>
      </top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thick">
        <color rgb="FFDD7E6B"/>
      </right>
    </border>
    <border>
      <left style="thick">
        <color rgb="FFF9CB9C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ck">
        <color rgb="FFA2C4C9"/>
      </left>
      <bottom style="thick">
        <color rgb="FFA2C4C9"/>
      </bottom>
    </border>
    <border>
      <right style="thick">
        <color rgb="FFA2C4C9"/>
      </right>
      <bottom style="thick">
        <color rgb="FFA2C4C9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DD7E6B"/>
      </bottom>
    </border>
    <border>
      <bottom style="thick">
        <color rgb="FFDD7E6B"/>
      </bottom>
    </border>
    <border>
      <right style="thick">
        <color rgb="FFDD7E6B"/>
      </right>
      <bottom style="thick">
        <color rgb="FFDD7E6B"/>
      </bottom>
    </border>
    <border>
      <left style="thick">
        <color rgb="FFF9CB9C"/>
      </left>
      <right style="dotted">
        <color rgb="FF000000"/>
      </right>
      <top style="dotted">
        <color rgb="FF000000"/>
      </top>
      <bottom style="thick">
        <color rgb="FFDD7E6B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F9CB9C"/>
      </left>
      <bottom style="thick">
        <color rgb="FFF9CB9C"/>
      </bottom>
    </border>
    <border>
      <bottom style="thick">
        <color rgb="FFF9CB9C"/>
      </bottom>
    </border>
    <border>
      <right style="thick">
        <color rgb="FFF9CB9C"/>
      </right>
      <bottom style="thick">
        <color rgb="FFF9CB9C"/>
      </bottom>
    </border>
    <border>
      <left style="thick">
        <color rgb="FFF9CB9C"/>
      </left>
    </border>
    <border>
      <left style="thick">
        <color rgb="FF4CDC8B"/>
      </left>
      <top style="thick">
        <color rgb="FF4CDC8B"/>
      </top>
      <bottom style="thick">
        <color rgb="FF4CDC8B"/>
      </bottom>
    </border>
    <border>
      <right style="thick">
        <color rgb="FF4CDC8B"/>
      </right>
      <top style="thick">
        <color rgb="FF4CDC8B"/>
      </top>
      <bottom style="thick">
        <color rgb="FF4CDC8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medium">
        <color rgb="FFFF9900"/>
      </left>
      <right style="thin">
        <color rgb="FF000000"/>
      </right>
      <top style="medium">
        <color rgb="FFFF9900"/>
      </top>
      <bottom style="thin">
        <color rgb="FF000000"/>
      </bottom>
    </border>
    <border>
      <left style="thin">
        <color rgb="FF000000"/>
      </left>
      <right style="medium">
        <color rgb="FFFF9900"/>
      </right>
      <top style="medium">
        <color rgb="FFFF9900"/>
      </top>
      <bottom style="thin">
        <color rgb="FF000000"/>
      </bottom>
    </border>
    <border>
      <left style="medium">
        <color rgb="FFFF99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FF9900"/>
      </right>
      <top style="thin">
        <color rgb="FF000000"/>
      </top>
      <bottom style="thin">
        <color rgb="FF000000"/>
      </bottom>
    </border>
    <border>
      <left style="medium">
        <color rgb="FFFF9900"/>
      </left>
      <right style="thin">
        <color rgb="FF000000"/>
      </right>
      <top style="thin">
        <color rgb="FF000000"/>
      </top>
      <bottom style="medium">
        <color rgb="FFFF9900"/>
      </bottom>
    </border>
    <border>
      <left style="thin">
        <color rgb="FF000000"/>
      </left>
      <right style="medium">
        <color rgb="FFFF9900"/>
      </right>
      <top style="thin">
        <color rgb="FF000000"/>
      </top>
      <bottom style="medium">
        <color rgb="FFFF99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medium">
        <color rgb="FFFF99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99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FF9900"/>
      </right>
      <top style="medium">
        <color rgb="FFFF99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FF9900"/>
      </right>
      <bottom style="medium">
        <color rgb="FFFF9900"/>
      </bottom>
    </border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right style="thick">
        <color rgb="FF0000FF"/>
      </right>
      <top style="thick">
        <color rgb="FF0000FF"/>
      </top>
      <bottom style="thick">
        <color rgb="FF0000FF"/>
      </bottom>
    </border>
    <border>
      <left style="medium">
        <color rgb="FFFF9900"/>
      </left>
      <top style="medium">
        <color rgb="FFFF99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medium">
        <color rgb="FFFF9900"/>
      </left>
    </border>
    <border>
      <right style="medium">
        <color rgb="FFFF99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FF9900"/>
      </left>
      <bottom style="medium">
        <color rgb="FFFF99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medium">
        <color rgb="FFFF9900"/>
      </left>
      <right style="thin">
        <color rgb="FF000000"/>
      </right>
      <top style="medium">
        <color rgb="FFFF9900"/>
      </top>
      <bottom style="medium">
        <color rgb="FFFF9900"/>
      </bottom>
    </border>
    <border>
      <left style="thin">
        <color rgb="FF000000"/>
      </left>
      <right style="thin">
        <color rgb="FF000000"/>
      </right>
      <top style="medium">
        <color rgb="FFFF9900"/>
      </top>
      <bottom style="medium">
        <color rgb="FFFF9900"/>
      </bottom>
    </border>
    <border>
      <left style="thin">
        <color rgb="FF000000"/>
      </left>
      <right style="medium">
        <color rgb="FFFF9900"/>
      </right>
      <top style="medium">
        <color rgb="FFFF9900"/>
      </top>
      <bottom style="medium">
        <color rgb="FFFF99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3" fontId="3" numFmtId="0" xfId="0" applyFill="1" applyFont="1"/>
    <xf borderId="4" fillId="4" fontId="4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5" fontId="5" numFmtId="0" xfId="0" applyAlignment="1" applyBorder="1" applyFill="1" applyFont="1">
      <alignment horizontal="center" readingOrder="0"/>
    </xf>
    <xf borderId="8" fillId="5" fontId="5" numFmtId="0" xfId="0" applyAlignment="1" applyBorder="1" applyFont="1">
      <alignment horizontal="center" readingOrder="0"/>
    </xf>
    <xf quotePrefix="1" borderId="9" fillId="5" fontId="5" numFmtId="0" xfId="0" applyAlignment="1" applyBorder="1" applyFont="1">
      <alignment horizontal="center" readingOrder="0"/>
    </xf>
    <xf borderId="10" fillId="3" fontId="3" numFmtId="0" xfId="0" applyBorder="1" applyFont="1"/>
    <xf borderId="11" fillId="5" fontId="5" numFmtId="0" xfId="0" applyAlignment="1" applyBorder="1" applyFont="1">
      <alignment horizontal="center" readingOrder="0"/>
    </xf>
    <xf borderId="0" fillId="3" fontId="3" numFmtId="0" xfId="0" applyAlignment="1" applyFont="1">
      <alignment readingOrder="0"/>
    </xf>
    <xf borderId="12" fillId="3" fontId="3" numFmtId="0" xfId="0" applyBorder="1" applyFont="1"/>
    <xf borderId="13" fillId="6" fontId="2" numFmtId="0" xfId="0" applyAlignment="1" applyBorder="1" applyFill="1" applyFont="1">
      <alignment readingOrder="0"/>
    </xf>
    <xf borderId="14" fillId="3" fontId="3" numFmtId="0" xfId="0" applyBorder="1" applyFont="1"/>
    <xf borderId="15" fillId="3" fontId="3" numFmtId="0" xfId="0" applyBorder="1" applyFont="1"/>
    <xf borderId="16" fillId="6" fontId="3" numFmtId="0" xfId="0" applyAlignment="1" applyBorder="1" applyFont="1">
      <alignment readingOrder="0"/>
    </xf>
    <xf borderId="17" fillId="3" fontId="3" numFmtId="0" xfId="0" applyAlignment="1" applyBorder="1" applyFont="1">
      <alignment readingOrder="0"/>
    </xf>
    <xf borderId="18" fillId="3" fontId="5" numFmtId="0" xfId="0" applyBorder="1" applyFont="1"/>
    <xf borderId="19" fillId="6" fontId="2" numFmtId="0" xfId="0" applyAlignment="1" applyBorder="1" applyFont="1">
      <alignment readingOrder="0"/>
    </xf>
    <xf borderId="20" fillId="3" fontId="3" numFmtId="0" xfId="0" applyBorder="1" applyFont="1"/>
    <xf borderId="21" fillId="6" fontId="3" numFmtId="0" xfId="0" applyAlignment="1" applyBorder="1" applyFont="1">
      <alignment readingOrder="0"/>
    </xf>
    <xf borderId="22" fillId="7" fontId="3" numFmtId="0" xfId="0" applyAlignment="1" applyBorder="1" applyFill="1" applyFont="1">
      <alignment horizontal="center" readingOrder="0"/>
    </xf>
    <xf borderId="23" fillId="0" fontId="2" numFmtId="0" xfId="0" applyBorder="1" applyFont="1"/>
    <xf borderId="19" fillId="6" fontId="3" numFmtId="0" xfId="0" applyAlignment="1" applyBorder="1" applyFont="1">
      <alignment readingOrder="0"/>
    </xf>
    <xf borderId="0" fillId="3" fontId="6" numFmtId="0" xfId="0" applyFont="1"/>
    <xf borderId="19" fillId="6" fontId="3" numFmtId="0" xfId="0" applyBorder="1" applyFont="1"/>
    <xf borderId="21" fillId="6" fontId="3" numFmtId="0" xfId="0" applyBorder="1" applyFont="1"/>
    <xf borderId="24" fillId="6" fontId="3" numFmtId="0" xfId="0" applyBorder="1" applyFont="1"/>
    <xf borderId="25" fillId="3" fontId="3" numFmtId="0" xfId="0" applyBorder="1" applyFont="1"/>
    <xf borderId="26" fillId="3" fontId="3" numFmtId="0" xfId="0" applyBorder="1" applyFont="1"/>
    <xf borderId="27" fillId="6" fontId="3" numFmtId="0" xfId="0" applyBorder="1" applyFont="1"/>
    <xf borderId="28" fillId="3" fontId="3" numFmtId="0" xfId="0" applyBorder="1" applyFont="1"/>
    <xf borderId="29" fillId="3" fontId="3" numFmtId="0" xfId="0" applyBorder="1" applyFont="1"/>
    <xf borderId="30" fillId="3" fontId="3" numFmtId="0" xfId="0" applyBorder="1" applyFont="1"/>
    <xf borderId="31" fillId="3" fontId="3" numFmtId="0" xfId="0" applyBorder="1" applyFont="1"/>
    <xf borderId="32" fillId="3" fontId="3" numFmtId="0" xfId="0" applyBorder="1" applyFont="1"/>
    <xf borderId="33" fillId="3" fontId="3" numFmtId="0" xfId="0" applyBorder="1" applyFont="1"/>
    <xf borderId="4" fillId="4" fontId="3" numFmtId="0" xfId="0" applyAlignment="1" applyBorder="1" applyFont="1">
      <alignment horizontal="center" readingOrder="0"/>
    </xf>
    <xf borderId="34" fillId="3" fontId="3" numFmtId="0" xfId="0" applyBorder="1" applyFont="1"/>
    <xf borderId="18" fillId="3" fontId="7" numFmtId="0" xfId="0" applyBorder="1" applyFont="1"/>
    <xf borderId="34" fillId="3" fontId="5" numFmtId="0" xfId="0" applyAlignment="1" applyBorder="1" applyFont="1">
      <alignment readingOrder="0"/>
    </xf>
    <xf borderId="0" fillId="3" fontId="5" numFmtId="0" xfId="0" applyAlignment="1" applyFont="1">
      <alignment readingOrder="0"/>
    </xf>
    <xf borderId="0" fillId="3" fontId="5" numFmtId="0" xfId="0" applyFont="1"/>
    <xf borderId="32" fillId="3" fontId="5" numFmtId="0" xfId="0" applyAlignment="1" applyBorder="1" applyFont="1">
      <alignment readingOrder="0"/>
    </xf>
    <xf borderId="32" fillId="3" fontId="5" numFmtId="0" xfId="0" applyBorder="1" applyFont="1"/>
    <xf borderId="35" fillId="3" fontId="5" numFmtId="0" xfId="0" applyAlignment="1" applyBorder="1" applyFont="1">
      <alignment readingOrder="0"/>
    </xf>
    <xf borderId="36" fillId="3" fontId="8" numFmtId="0" xfId="0" applyBorder="1" applyFont="1"/>
    <xf borderId="37" fillId="8" fontId="5" numFmtId="0" xfId="0" applyAlignment="1" applyBorder="1" applyFill="1" applyFont="1">
      <alignment readingOrder="0"/>
    </xf>
    <xf borderId="37" fillId="8" fontId="3" numFmtId="0" xfId="0" applyAlignment="1" applyBorder="1" applyFont="1">
      <alignment readingOrder="0"/>
    </xf>
    <xf borderId="38" fillId="0" fontId="3" numFmtId="0" xfId="0" applyAlignment="1" applyBorder="1" applyFont="1">
      <alignment readingOrder="0"/>
    </xf>
    <xf borderId="39" fillId="0" fontId="3" numFmtId="0" xfId="0" applyAlignment="1" applyBorder="1" applyFont="1">
      <alignment readingOrder="0"/>
    </xf>
    <xf borderId="40" fillId="0" fontId="3" numFmtId="0" xfId="0" applyAlignment="1" applyBorder="1" applyFont="1">
      <alignment readingOrder="0"/>
    </xf>
    <xf borderId="37" fillId="9" fontId="5" numFmtId="0" xfId="0" applyBorder="1" applyFill="1" applyFont="1"/>
    <xf borderId="41" fillId="0" fontId="3" numFmtId="0" xfId="0" applyAlignment="1" applyBorder="1" applyFont="1">
      <alignment readingOrder="0"/>
    </xf>
    <xf borderId="42" fillId="0" fontId="3" numFmtId="0" xfId="0" applyAlignment="1" applyBorder="1" applyFont="1">
      <alignment readingOrder="0"/>
    </xf>
    <xf borderId="43" fillId="0" fontId="3" numFmtId="0" xfId="0" applyAlignment="1" applyBorder="1" applyFont="1">
      <alignment readingOrder="0"/>
    </xf>
    <xf borderId="44" fillId="0" fontId="3" numFmtId="0" xfId="0" applyAlignment="1" applyBorder="1" applyFont="1">
      <alignment readingOrder="0"/>
    </xf>
    <xf borderId="45" fillId="0" fontId="3" numFmtId="0" xfId="0" applyAlignment="1" applyBorder="1" applyFont="1">
      <alignment readingOrder="0"/>
    </xf>
    <xf borderId="46" fillId="0" fontId="3" numFmtId="0" xfId="0" applyAlignment="1" applyBorder="1" applyFont="1">
      <alignment readingOrder="0"/>
    </xf>
    <xf borderId="47" fillId="10" fontId="5" numFmtId="0" xfId="0" applyAlignment="1" applyBorder="1" applyFill="1" applyFont="1">
      <alignment readingOrder="0"/>
    </xf>
    <xf borderId="48" fillId="10" fontId="3" numFmtId="0" xfId="0" applyBorder="1" applyFont="1"/>
    <xf borderId="37" fillId="9" fontId="3" numFmtId="0" xfId="0" applyBorder="1" applyFont="1"/>
    <xf borderId="49" fillId="10" fontId="5" numFmtId="0" xfId="0" applyAlignment="1" applyBorder="1" applyFont="1">
      <alignment readingOrder="0"/>
    </xf>
    <xf borderId="50" fillId="10" fontId="3" numFmtId="0" xfId="0" applyBorder="1" applyFont="1"/>
    <xf borderId="51" fillId="10" fontId="5" numFmtId="0" xfId="0" applyAlignment="1" applyBorder="1" applyFont="1">
      <alignment readingOrder="0"/>
    </xf>
    <xf borderId="52" fillId="10" fontId="3" numFmtId="0" xfId="0" applyBorder="1" applyFont="1"/>
    <xf borderId="53" fillId="8" fontId="3" numFmtId="0" xfId="0" applyAlignment="1" applyBorder="1" applyFont="1">
      <alignment horizontal="right" readingOrder="0" textRotation="135" vertical="center"/>
    </xf>
    <xf borderId="54" fillId="8" fontId="3" numFmtId="0" xfId="0" applyAlignment="1" applyBorder="1" applyFont="1">
      <alignment horizontal="center" readingOrder="0" vertical="center"/>
    </xf>
    <xf borderId="55" fillId="8" fontId="3" numFmtId="0" xfId="0" applyAlignment="1" applyBorder="1" applyFont="1">
      <alignment horizontal="center" readingOrder="0" vertical="center"/>
    </xf>
    <xf borderId="37" fillId="8" fontId="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horizontal="center" readingOrder="0" vertical="center"/>
    </xf>
    <xf borderId="40" fillId="0" fontId="3" numFmtId="0" xfId="0" applyAlignment="1" applyBorder="1" applyFont="1">
      <alignment horizontal="center" readingOrder="0" vertical="center"/>
    </xf>
    <xf borderId="37" fillId="8" fontId="3" numFmtId="0" xfId="0" applyAlignment="1" applyBorder="1" applyFont="1">
      <alignment horizontal="center" vertical="center"/>
    </xf>
    <xf borderId="44" fillId="0" fontId="3" numFmtId="0" xfId="0" applyAlignment="1" applyBorder="1" applyFont="1">
      <alignment horizontal="center" readingOrder="0" vertical="center"/>
    </xf>
    <xf borderId="46" fillId="0" fontId="3" numFmtId="0" xfId="0" applyAlignment="1" applyBorder="1" applyFont="1">
      <alignment horizontal="center" readingOrder="0" vertical="center"/>
    </xf>
    <xf borderId="37" fillId="8" fontId="3" numFmtId="0" xfId="0" applyBorder="1" applyFont="1"/>
    <xf borderId="47" fillId="0" fontId="5" numFmtId="0" xfId="0" applyAlignment="1" applyBorder="1" applyFont="1">
      <alignment readingOrder="0"/>
    </xf>
    <xf borderId="57" fillId="0" fontId="3" numFmtId="0" xfId="0" applyAlignment="1" applyBorder="1" applyFont="1">
      <alignment readingOrder="0"/>
    </xf>
    <xf borderId="48" fillId="0" fontId="3" numFmtId="0" xfId="0" applyBorder="1" applyFont="1"/>
    <xf borderId="49" fillId="0" fontId="5" numFmtId="0" xfId="0" applyAlignment="1" applyBorder="1" applyFont="1">
      <alignment readingOrder="0"/>
    </xf>
    <xf borderId="37" fillId="0" fontId="3" numFmtId="0" xfId="0" applyAlignment="1" applyBorder="1" applyFont="1">
      <alignment readingOrder="0"/>
    </xf>
    <xf borderId="50" fillId="0" fontId="3" numFmtId="0" xfId="0" applyBorder="1" applyFont="1"/>
    <xf borderId="51" fillId="0" fontId="5" numFmtId="0" xfId="0" applyAlignment="1" applyBorder="1" applyFont="1">
      <alignment readingOrder="0"/>
    </xf>
    <xf borderId="58" fillId="0" fontId="3" numFmtId="0" xfId="0" applyAlignment="1" applyBorder="1" applyFont="1">
      <alignment readingOrder="0"/>
    </xf>
    <xf borderId="52" fillId="0" fontId="3" numFmtId="0" xfId="0" applyBorder="1" applyFont="1"/>
    <xf borderId="59" fillId="11" fontId="5" numFmtId="0" xfId="0" applyAlignment="1" applyBorder="1" applyFill="1" applyFont="1">
      <alignment readingOrder="0"/>
    </xf>
    <xf borderId="60" fillId="11" fontId="5" numFmtId="0" xfId="0" applyAlignment="1" applyBorder="1" applyFont="1">
      <alignment horizontal="center" readingOrder="0"/>
    </xf>
    <xf borderId="61" fillId="0" fontId="2" numFmtId="0" xfId="0" applyBorder="1" applyFont="1"/>
    <xf borderId="62" fillId="0" fontId="2" numFmtId="0" xfId="0" applyBorder="1" applyFont="1"/>
    <xf borderId="48" fillId="0" fontId="5" numFmtId="0" xfId="0" applyBorder="1" applyFont="1"/>
    <xf borderId="63" fillId="0" fontId="3" numFmtId="0" xfId="0" applyAlignment="1" applyBorder="1" applyFont="1">
      <alignment readingOrder="0"/>
    </xf>
    <xf borderId="64" fillId="0" fontId="3" numFmtId="0" xfId="0" applyAlignment="1" applyBorder="1" applyFont="1">
      <alignment readingOrder="0"/>
    </xf>
    <xf borderId="54" fillId="3" fontId="3" numFmtId="0" xfId="0" applyBorder="1" applyFont="1"/>
    <xf borderId="65" fillId="3" fontId="3" numFmtId="0" xfId="0" applyBorder="1" applyFont="1"/>
    <xf borderId="66" fillId="3" fontId="3" numFmtId="0" xfId="0" applyBorder="1" applyFont="1"/>
    <xf borderId="50" fillId="0" fontId="5" numFmtId="0" xfId="0" applyBorder="1" applyFont="1"/>
    <xf borderId="67" fillId="0" fontId="3" numFmtId="0" xfId="0" applyAlignment="1" applyBorder="1" applyFont="1">
      <alignment readingOrder="0"/>
    </xf>
    <xf borderId="68" fillId="0" fontId="3" numFmtId="0" xfId="0" applyAlignment="1" applyBorder="1" applyFont="1">
      <alignment readingOrder="0"/>
    </xf>
    <xf borderId="55" fillId="3" fontId="3" numFmtId="0" xfId="0" applyBorder="1" applyFont="1"/>
    <xf borderId="37" fillId="3" fontId="3" numFmtId="0" xfId="0" applyBorder="1" applyFont="1"/>
    <xf borderId="52" fillId="6" fontId="7" numFmtId="0" xfId="0" applyBorder="1" applyFont="1"/>
    <xf borderId="67" fillId="0" fontId="3" numFmtId="0" xfId="0" applyBorder="1" applyFont="1"/>
    <xf borderId="68" fillId="0" fontId="3" numFmtId="0" xfId="0" applyBorder="1" applyFont="1"/>
    <xf borderId="69" fillId="0" fontId="3" numFmtId="0" xfId="0" applyBorder="1" applyFont="1"/>
    <xf borderId="70" fillId="0" fontId="3" numFmtId="0" xfId="0" applyBorder="1" applyFont="1"/>
    <xf borderId="71" fillId="8" fontId="3" numFmtId="0" xfId="0" applyAlignment="1" applyBorder="1" applyFont="1">
      <alignment readingOrder="0"/>
    </xf>
    <xf borderId="72" fillId="0" fontId="5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73" fillId="3" fontId="3" numFmtId="0" xfId="0" applyBorder="1" applyFont="1"/>
    <xf borderId="74" fillId="0" fontId="5" numFmtId="0" xfId="0" applyBorder="1" applyFont="1"/>
    <xf borderId="0" fillId="0" fontId="3" numFmtId="0" xfId="0" applyFont="1"/>
    <xf borderId="0" fillId="6" fontId="6" numFmtId="0" xfId="0" applyFont="1"/>
    <xf borderId="75" fillId="6" fontId="3" numFmtId="0" xfId="0" applyAlignment="1" applyBorder="1" applyFont="1">
      <alignment readingOrder="0"/>
    </xf>
    <xf borderId="76" fillId="6" fontId="9" numFmtId="0" xfId="0" applyBorder="1" applyFont="1"/>
    <xf borderId="76" fillId="6" fontId="3" numFmtId="0" xfId="0" applyAlignment="1" applyBorder="1" applyFont="1">
      <alignment readingOrder="0"/>
    </xf>
    <xf quotePrefix="1" borderId="76" fillId="6" fontId="3" numFmtId="0" xfId="0" applyAlignment="1" applyBorder="1" applyFont="1">
      <alignment readingOrder="0"/>
    </xf>
    <xf borderId="77" fillId="6" fontId="10" numFmtId="0" xfId="0" applyAlignment="1" applyBorder="1" applyFont="1">
      <alignment horizontal="left"/>
    </xf>
    <xf borderId="42" fillId="0" fontId="3" numFmtId="0" xfId="0" applyBorder="1" applyFont="1"/>
    <xf borderId="37" fillId="10" fontId="3" numFmtId="0" xfId="0" applyAlignment="1" applyBorder="1" applyFont="1">
      <alignment readingOrder="0"/>
    </xf>
    <xf borderId="78" fillId="0" fontId="5" numFmtId="0" xfId="0" applyAlignment="1" applyBorder="1" applyFont="1">
      <alignment readingOrder="0"/>
    </xf>
    <xf borderId="72" fillId="0" fontId="5" numFmtId="0" xfId="0" applyBorder="1" applyFont="1"/>
    <xf borderId="79" fillId="0" fontId="3" numFmtId="0" xfId="0" applyAlignment="1" applyBorder="1" applyFont="1">
      <alignment readingOrder="0"/>
    </xf>
    <xf borderId="80" fillId="0" fontId="5" numFmtId="0" xfId="0" applyAlignment="1" applyBorder="1" applyFont="1">
      <alignment readingOrder="0"/>
    </xf>
    <xf borderId="81" fillId="0" fontId="5" numFmtId="0" xfId="0" applyBorder="1" applyFont="1"/>
    <xf borderId="0" fillId="0" fontId="2" numFmtId="0" xfId="0" applyAlignment="1" applyFont="1">
      <alignment readingOrder="0"/>
    </xf>
    <xf borderId="82" fillId="0" fontId="3" numFmtId="0" xfId="0" applyAlignment="1" applyBorder="1" applyFont="1">
      <alignment readingOrder="0"/>
    </xf>
    <xf borderId="83" fillId="0" fontId="5" numFmtId="0" xfId="0" applyAlignment="1" applyBorder="1" applyFont="1">
      <alignment readingOrder="0"/>
    </xf>
    <xf borderId="82" fillId="0" fontId="3" numFmtId="0" xfId="0" applyBorder="1" applyFont="1"/>
    <xf borderId="84" fillId="0" fontId="3" numFmtId="0" xfId="0" applyBorder="1" applyFont="1"/>
    <xf borderId="37" fillId="10" fontId="2" numFmtId="0" xfId="0" applyBorder="1" applyFont="1"/>
    <xf borderId="37" fillId="10" fontId="2" numFmtId="0" xfId="0" applyAlignment="1" applyBorder="1" applyFont="1">
      <alignment readingOrder="0"/>
    </xf>
    <xf borderId="37" fillId="0" fontId="2" numFmtId="0" xfId="0" applyAlignment="1" applyBorder="1" applyFont="1">
      <alignment readingOrder="0"/>
    </xf>
    <xf borderId="38" fillId="0" fontId="2" numFmtId="0" xfId="0" applyAlignment="1" applyBorder="1" applyFont="1">
      <alignment readingOrder="0"/>
    </xf>
    <xf borderId="39" fillId="0" fontId="2" numFmtId="0" xfId="0" applyAlignment="1" applyBorder="1" applyFont="1">
      <alignment readingOrder="0"/>
    </xf>
    <xf borderId="40" fillId="0" fontId="2" numFmtId="0" xfId="0" applyAlignment="1" applyBorder="1" applyFont="1">
      <alignment readingOrder="0"/>
    </xf>
    <xf borderId="41" fillId="0" fontId="2" numFmtId="0" xfId="0" applyAlignment="1" applyBorder="1" applyFont="1">
      <alignment readingOrder="0"/>
    </xf>
    <xf borderId="42" fillId="0" fontId="2" numFmtId="0" xfId="0" applyAlignment="1" applyBorder="1" applyFont="1">
      <alignment readingOrder="0"/>
    </xf>
    <xf borderId="43" fillId="0" fontId="2" numFmtId="0" xfId="0" applyAlignment="1" applyBorder="1" applyFont="1">
      <alignment readingOrder="0"/>
    </xf>
    <xf borderId="44" fillId="0" fontId="2" numFmtId="0" xfId="0" applyAlignment="1" applyBorder="1" applyFont="1">
      <alignment readingOrder="0"/>
    </xf>
    <xf borderId="45" fillId="0" fontId="2" numFmtId="0" xfId="0" applyAlignment="1" applyBorder="1" applyFont="1">
      <alignment readingOrder="0"/>
    </xf>
    <xf borderId="46" fillId="0" fontId="2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37" fillId="10" fontId="3" numFmtId="0" xfId="0" applyBorder="1" applyFont="1"/>
    <xf borderId="37" fillId="0" fontId="3" numFmtId="0" xfId="0" applyBorder="1" applyFont="1"/>
    <xf borderId="71" fillId="10" fontId="2" numFmtId="0" xfId="0" applyAlignment="1" applyBorder="1" applyFont="1">
      <alignment readingOrder="0"/>
    </xf>
    <xf borderId="71" fillId="6" fontId="6" numFmtId="0" xfId="0" applyBorder="1" applyFont="1"/>
    <xf borderId="71" fillId="10" fontId="3" numFmtId="0" xfId="0" applyAlignment="1" applyBorder="1" applyFont="1">
      <alignment readingOrder="0"/>
    </xf>
    <xf borderId="85" fillId="10" fontId="2" numFmtId="0" xfId="0" applyAlignment="1" applyBorder="1" applyFont="1">
      <alignment readingOrder="0"/>
    </xf>
    <xf borderId="86" fillId="0" fontId="3" numFmtId="0" xfId="0" applyBorder="1" applyFont="1"/>
    <xf borderId="87" fillId="0" fontId="3" numFmtId="0" xfId="0" applyBorder="1" applyFont="1"/>
    <xf borderId="85" fillId="1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0.57"/>
    <col customWidth="1" min="7" max="7" width="15.29"/>
    <col customWidth="1" min="8" max="8" width="13.57"/>
    <col customWidth="1" min="9" max="16" width="10.57"/>
    <col customWidth="1" min="17" max="17" width="14.14"/>
    <col customWidth="1" min="18" max="34" width="10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 t="s">
        <v>1</v>
      </c>
      <c r="L1" s="6"/>
      <c r="M1" s="6"/>
      <c r="N1" s="6"/>
      <c r="O1" s="6"/>
      <c r="P1" s="6"/>
      <c r="Q1" s="6"/>
      <c r="R1" s="6"/>
      <c r="S1" s="7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8" t="s">
        <v>2</v>
      </c>
      <c r="B2" s="9" t="s">
        <v>3</v>
      </c>
      <c r="C2" s="9" t="s">
        <v>4</v>
      </c>
      <c r="D2" s="9" t="s">
        <v>5</v>
      </c>
      <c r="E2" s="10" t="s">
        <v>6</v>
      </c>
      <c r="F2" s="4"/>
      <c r="G2" s="4"/>
      <c r="H2" s="4"/>
      <c r="I2" s="11"/>
      <c r="J2" s="4"/>
      <c r="K2" s="12" t="s">
        <v>2</v>
      </c>
      <c r="L2" s="9" t="s">
        <v>3</v>
      </c>
      <c r="M2" s="9" t="s">
        <v>4</v>
      </c>
      <c r="N2" s="9" t="s">
        <v>5</v>
      </c>
      <c r="O2" s="10" t="s">
        <v>6</v>
      </c>
      <c r="P2" s="4"/>
      <c r="Q2" s="13" t="s">
        <v>7</v>
      </c>
      <c r="R2" s="4">
        <f>sum(K3:K8)</f>
        <v>5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A3" s="15">
        <v>5.0</v>
      </c>
      <c r="B3" s="16">
        <f>IF(H4=0,0,A3/H4)</f>
        <v>0.3571428571</v>
      </c>
      <c r="C3" s="16">
        <f t="shared" ref="C3:C8" si="1">pow(B3,2)</f>
        <v>0.1275510204</v>
      </c>
      <c r="D3" s="16">
        <f t="shared" ref="D3:D8" si="2">IF(B3=0,0,log(B3,2))</f>
        <v>-1.485426827</v>
      </c>
      <c r="E3" s="17">
        <f t="shared" ref="E3:E8" si="3">-1*B3*D3</f>
        <v>0.5305095811</v>
      </c>
      <c r="F3" s="4"/>
      <c r="G3" s="4"/>
      <c r="H3" s="4"/>
      <c r="I3" s="11"/>
      <c r="J3" s="4"/>
      <c r="K3" s="18">
        <v>3.0</v>
      </c>
      <c r="L3" s="16">
        <f>IF(R2=0,0,K3/R2)</f>
        <v>0.6</v>
      </c>
      <c r="M3" s="16">
        <f t="shared" ref="M3:M8" si="4">pow(L3,2)</f>
        <v>0.36</v>
      </c>
      <c r="N3" s="16">
        <f t="shared" ref="N3:N8" si="5">IF(L3=0,0,log(L3,2))</f>
        <v>-0.7369655942</v>
      </c>
      <c r="O3" s="17">
        <f t="shared" ref="O3:O8" si="6">-1*L3*N3</f>
        <v>0.4421793565</v>
      </c>
      <c r="P3" s="4"/>
      <c r="Q3" s="19" t="s">
        <v>8</v>
      </c>
      <c r="R3" s="20">
        <f>sum(O3:O8)</f>
        <v>0.9709505945</v>
      </c>
      <c r="S3" s="1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>
      <c r="A4" s="21">
        <v>9.0</v>
      </c>
      <c r="B4" s="4">
        <f>IF(H4=0,0,A4/H4)</f>
        <v>0.6428571429</v>
      </c>
      <c r="C4" s="4">
        <f t="shared" si="1"/>
        <v>0.4132653061</v>
      </c>
      <c r="D4" s="4">
        <f t="shared" si="2"/>
        <v>-0.6374299206</v>
      </c>
      <c r="E4" s="22">
        <f t="shared" si="3"/>
        <v>0.4097763775</v>
      </c>
      <c r="F4" s="4"/>
      <c r="G4" s="13" t="s">
        <v>9</v>
      </c>
      <c r="H4" s="4">
        <f>sum(A3:A8)</f>
        <v>14</v>
      </c>
      <c r="I4" s="11"/>
      <c r="J4" s="4"/>
      <c r="K4" s="23">
        <v>2.0</v>
      </c>
      <c r="L4" s="4">
        <f>IF(R2=0,0,K4/R2)</f>
        <v>0.4</v>
      </c>
      <c r="M4" s="4">
        <f t="shared" si="4"/>
        <v>0.16</v>
      </c>
      <c r="N4" s="4">
        <f t="shared" si="5"/>
        <v>-1.321928095</v>
      </c>
      <c r="O4" s="22">
        <f t="shared" si="6"/>
        <v>0.528771238</v>
      </c>
      <c r="P4" s="4"/>
      <c r="Q4" s="24" t="s">
        <v>10</v>
      </c>
      <c r="R4" s="25"/>
      <c r="S4" s="1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>
      <c r="A5" s="26"/>
      <c r="B5" s="4">
        <f>IF(H4=0,0,A5/H4)</f>
        <v>0</v>
      </c>
      <c r="C5" s="4">
        <f t="shared" si="1"/>
        <v>0</v>
      </c>
      <c r="D5" s="4">
        <f t="shared" si="2"/>
        <v>0</v>
      </c>
      <c r="E5" s="22">
        <f t="shared" si="3"/>
        <v>0</v>
      </c>
      <c r="F5" s="4"/>
      <c r="G5" s="19" t="s">
        <v>8</v>
      </c>
      <c r="H5" s="20">
        <f>sum(E3:E8)</f>
        <v>0.9402859587</v>
      </c>
      <c r="I5" s="11"/>
      <c r="J5" s="4"/>
      <c r="K5" s="23"/>
      <c r="L5" s="4">
        <f>IF(R2=0,0,K5/R2)</f>
        <v>0</v>
      </c>
      <c r="M5" s="4">
        <f t="shared" si="4"/>
        <v>0</v>
      </c>
      <c r="N5" s="4">
        <f t="shared" si="5"/>
        <v>0</v>
      </c>
      <c r="O5" s="22">
        <f t="shared" si="6"/>
        <v>0</v>
      </c>
      <c r="P5" s="4"/>
      <c r="Q5" s="13" t="s">
        <v>11</v>
      </c>
      <c r="R5" s="27">
        <f>if(H13=0,0,R2/H13)</f>
        <v>0.3571428571</v>
      </c>
      <c r="S5" s="1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>
      <c r="A6" s="28"/>
      <c r="B6" s="4">
        <f>IF(H4=0,0,A6/H4)</f>
        <v>0</v>
      </c>
      <c r="C6" s="4">
        <f t="shared" si="1"/>
        <v>0</v>
      </c>
      <c r="D6" s="4">
        <f t="shared" si="2"/>
        <v>0</v>
      </c>
      <c r="E6" s="22">
        <f t="shared" si="3"/>
        <v>0</v>
      </c>
      <c r="F6" s="4"/>
      <c r="G6" s="24" t="s">
        <v>12</v>
      </c>
      <c r="H6" s="25"/>
      <c r="I6" s="11"/>
      <c r="J6" s="4"/>
      <c r="K6" s="29"/>
      <c r="L6" s="4">
        <f>IF(R2=0,0,K6/R2)</f>
        <v>0</v>
      </c>
      <c r="M6" s="4">
        <f t="shared" si="4"/>
        <v>0</v>
      </c>
      <c r="N6" s="4">
        <f t="shared" si="5"/>
        <v>0</v>
      </c>
      <c r="O6" s="22">
        <f t="shared" si="6"/>
        <v>0</v>
      </c>
      <c r="P6" s="4"/>
      <c r="Q6" s="13" t="s">
        <v>13</v>
      </c>
      <c r="R6" s="4">
        <f>if(R5=0,0,-log(R5,2))</f>
        <v>1.485426827</v>
      </c>
      <c r="S6" s="1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A7" s="28"/>
      <c r="B7" s="4">
        <f>IF(H4=0,0,A7/H4)</f>
        <v>0</v>
      </c>
      <c r="C7" s="4">
        <f t="shared" si="1"/>
        <v>0</v>
      </c>
      <c r="D7" s="4">
        <f t="shared" si="2"/>
        <v>0</v>
      </c>
      <c r="E7" s="22">
        <f t="shared" si="3"/>
        <v>0</v>
      </c>
      <c r="F7" s="4"/>
      <c r="G7" s="13" t="s">
        <v>14</v>
      </c>
      <c r="H7" s="4">
        <f>1-sum(C3:C8)</f>
        <v>0.4591836735</v>
      </c>
      <c r="I7" s="11"/>
      <c r="J7" s="4"/>
      <c r="K7" s="29"/>
      <c r="L7" s="4">
        <f>IF(R2=0,0,K7/R2)</f>
        <v>0</v>
      </c>
      <c r="M7" s="4">
        <f t="shared" si="4"/>
        <v>0</v>
      </c>
      <c r="N7" s="4">
        <f t="shared" si="5"/>
        <v>0</v>
      </c>
      <c r="O7" s="22">
        <f t="shared" si="6"/>
        <v>0</v>
      </c>
      <c r="P7" s="4"/>
      <c r="Q7" s="13" t="s">
        <v>15</v>
      </c>
      <c r="R7" s="4">
        <f>1-sum(M3:M8)</f>
        <v>0.48</v>
      </c>
      <c r="S7" s="1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>
      <c r="A8" s="30"/>
      <c r="B8" s="31">
        <f>IF(H4=0,0,A8/H4)</f>
        <v>0</v>
      </c>
      <c r="C8" s="31">
        <f t="shared" si="1"/>
        <v>0</v>
      </c>
      <c r="D8" s="31">
        <f t="shared" si="2"/>
        <v>0</v>
      </c>
      <c r="E8" s="32">
        <f t="shared" si="3"/>
        <v>0</v>
      </c>
      <c r="F8" s="4"/>
      <c r="G8" s="4"/>
      <c r="H8" s="4"/>
      <c r="I8" s="11"/>
      <c r="J8" s="4"/>
      <c r="K8" s="33"/>
      <c r="L8" s="31">
        <f>IF(R2=0,0,K8/R2)</f>
        <v>0</v>
      </c>
      <c r="M8" s="31">
        <f t="shared" si="4"/>
        <v>0</v>
      </c>
      <c r="N8" s="31">
        <f t="shared" si="5"/>
        <v>0</v>
      </c>
      <c r="O8" s="32">
        <f t="shared" si="6"/>
        <v>0</v>
      </c>
      <c r="P8" s="4"/>
      <c r="Q8" s="4"/>
      <c r="R8" s="4"/>
      <c r="S8" s="1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>
      <c r="A9" s="34"/>
      <c r="B9" s="35"/>
      <c r="C9" s="35"/>
      <c r="D9" s="35"/>
      <c r="E9" s="35"/>
      <c r="F9" s="35"/>
      <c r="G9" s="35"/>
      <c r="H9" s="35"/>
      <c r="I9" s="36"/>
      <c r="J9" s="4"/>
      <c r="K9" s="37"/>
      <c r="L9" s="38"/>
      <c r="M9" s="38"/>
      <c r="N9" s="38"/>
      <c r="O9" s="38"/>
      <c r="P9" s="38"/>
      <c r="Q9" s="38"/>
      <c r="R9" s="38"/>
      <c r="S9" s="39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A12" s="4"/>
      <c r="B12" s="4"/>
      <c r="C12" s="4"/>
      <c r="D12" s="4"/>
      <c r="E12" s="4"/>
      <c r="F12" s="40" t="s">
        <v>16</v>
      </c>
      <c r="G12" s="6"/>
      <c r="H12" s="6"/>
      <c r="I12" s="7"/>
      <c r="J12" s="4"/>
      <c r="K12" s="5" t="s">
        <v>17</v>
      </c>
      <c r="L12" s="6"/>
      <c r="M12" s="6"/>
      <c r="N12" s="6"/>
      <c r="O12" s="6"/>
      <c r="P12" s="6"/>
      <c r="Q12" s="6"/>
      <c r="R12" s="6"/>
      <c r="S12" s="7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>
      <c r="A13" s="4"/>
      <c r="B13" s="4"/>
      <c r="C13" s="4"/>
      <c r="D13" s="4"/>
      <c r="E13" s="4"/>
      <c r="F13" s="41"/>
      <c r="G13" s="13" t="s">
        <v>18</v>
      </c>
      <c r="H13" s="4">
        <f>SUM(R2,R13,R24,R35,R46)</f>
        <v>14</v>
      </c>
      <c r="I13" s="14"/>
      <c r="J13" s="4"/>
      <c r="K13" s="12" t="s">
        <v>2</v>
      </c>
      <c r="L13" s="9" t="s">
        <v>3</v>
      </c>
      <c r="M13" s="9" t="s">
        <v>4</v>
      </c>
      <c r="N13" s="9" t="s">
        <v>5</v>
      </c>
      <c r="O13" s="10" t="s">
        <v>6</v>
      </c>
      <c r="P13" s="4"/>
      <c r="Q13" s="13" t="s">
        <v>7</v>
      </c>
      <c r="R13" s="4">
        <f>sum(K14:K19)</f>
        <v>4</v>
      </c>
      <c r="S13" s="1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>
      <c r="A14" s="4"/>
      <c r="B14" s="4"/>
      <c r="C14" s="4"/>
      <c r="D14" s="27"/>
      <c r="E14" s="4"/>
      <c r="F14" s="41"/>
      <c r="G14" s="19" t="s">
        <v>8</v>
      </c>
      <c r="H14" s="42">
        <f>SUM(R3*R5,R14*R16,R25*R27,R36*R38,R47*R49)</f>
        <v>0.6935361389</v>
      </c>
      <c r="I14" s="14"/>
      <c r="J14" s="4"/>
      <c r="K14" s="18">
        <v>0.0</v>
      </c>
      <c r="L14" s="16">
        <f>IF(R13=0,0,K14/R13)</f>
        <v>0</v>
      </c>
      <c r="M14" s="16">
        <f t="shared" ref="M14:M19" si="7">pow(L14,2)</f>
        <v>0</v>
      </c>
      <c r="N14" s="16">
        <f t="shared" ref="N14:N19" si="8">IF(L14=0,0,log(L14,2))</f>
        <v>0</v>
      </c>
      <c r="O14" s="17">
        <f t="shared" ref="O14:O19" si="9">-1*L14*N14</f>
        <v>0</v>
      </c>
      <c r="P14" s="4"/>
      <c r="Q14" s="19" t="s">
        <v>8</v>
      </c>
      <c r="R14" s="20">
        <f>sum(O14:O19)</f>
        <v>0</v>
      </c>
      <c r="S14" s="1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4"/>
      <c r="B15" s="4"/>
      <c r="C15" s="4"/>
      <c r="D15" s="4"/>
      <c r="E15" s="4"/>
      <c r="F15" s="41"/>
      <c r="G15" s="24" t="s">
        <v>19</v>
      </c>
      <c r="H15" s="25"/>
      <c r="I15" s="14"/>
      <c r="J15" s="4"/>
      <c r="K15" s="23">
        <v>4.0</v>
      </c>
      <c r="L15" s="4">
        <f>IF(R13=0,0,K15/R13)</f>
        <v>1</v>
      </c>
      <c r="M15" s="4">
        <f t="shared" si="7"/>
        <v>1</v>
      </c>
      <c r="N15" s="4">
        <f t="shared" si="8"/>
        <v>0</v>
      </c>
      <c r="O15" s="22">
        <f t="shared" si="9"/>
        <v>0</v>
      </c>
      <c r="P15" s="4"/>
      <c r="Q15" s="24" t="s">
        <v>10</v>
      </c>
      <c r="R15" s="25"/>
      <c r="S15" s="1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>
      <c r="A16" s="4"/>
      <c r="B16" s="4"/>
      <c r="C16" s="4"/>
      <c r="D16" s="4"/>
      <c r="E16" s="4"/>
      <c r="F16" s="43"/>
      <c r="G16" s="44" t="s">
        <v>20</v>
      </c>
      <c r="H16" s="4">
        <f>SUM(R6*R5,R16*R17,R27*R28,R38*R39,R49*R50)</f>
        <v>1.577406283</v>
      </c>
      <c r="I16" s="14"/>
      <c r="J16" s="4"/>
      <c r="K16" s="23"/>
      <c r="L16" s="4">
        <f>IF(R13=0,0,K16/R13)</f>
        <v>0</v>
      </c>
      <c r="M16" s="4">
        <f t="shared" si="7"/>
        <v>0</v>
      </c>
      <c r="N16" s="4">
        <f t="shared" si="8"/>
        <v>0</v>
      </c>
      <c r="O16" s="22">
        <f t="shared" si="9"/>
        <v>0</v>
      </c>
      <c r="P16" s="4"/>
      <c r="Q16" s="13" t="s">
        <v>11</v>
      </c>
      <c r="R16" s="27">
        <f>if(H13=0,0,R13/H13)</f>
        <v>0.2857142857</v>
      </c>
      <c r="S16" s="1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A17" s="4"/>
      <c r="B17" s="4"/>
      <c r="C17" s="4"/>
      <c r="D17" s="4"/>
      <c r="E17" s="4"/>
      <c r="F17" s="41"/>
      <c r="G17" s="44" t="s">
        <v>21</v>
      </c>
      <c r="H17" s="45">
        <f>H5-H14</f>
        <v>0.2467498198</v>
      </c>
      <c r="I17" s="14"/>
      <c r="J17" s="4"/>
      <c r="K17" s="29"/>
      <c r="L17" s="4">
        <f>IF(R13=0,0,K17/R13)</f>
        <v>0</v>
      </c>
      <c r="M17" s="4">
        <f t="shared" si="7"/>
        <v>0</v>
      </c>
      <c r="N17" s="4">
        <f t="shared" si="8"/>
        <v>0</v>
      </c>
      <c r="O17" s="22">
        <f t="shared" si="9"/>
        <v>0</v>
      </c>
      <c r="P17" s="4"/>
      <c r="Q17" s="13" t="s">
        <v>13</v>
      </c>
      <c r="R17" s="4">
        <f>if(R16=0,0,-log(R16,2))</f>
        <v>1.807354922</v>
      </c>
      <c r="S17" s="1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A18" s="4"/>
      <c r="B18" s="4"/>
      <c r="C18" s="4"/>
      <c r="D18" s="4"/>
      <c r="E18" s="4"/>
      <c r="F18" s="41"/>
      <c r="G18" s="44" t="s">
        <v>22</v>
      </c>
      <c r="H18" s="44">
        <f>if(H16=0,0,H17/H16)</f>
        <v>0.1564275624</v>
      </c>
      <c r="I18" s="14"/>
      <c r="J18" s="4"/>
      <c r="K18" s="29"/>
      <c r="L18" s="4">
        <f>IF(R13=0,0,K18/R13)</f>
        <v>0</v>
      </c>
      <c r="M18" s="4">
        <f t="shared" si="7"/>
        <v>0</v>
      </c>
      <c r="N18" s="4">
        <f t="shared" si="8"/>
        <v>0</v>
      </c>
      <c r="O18" s="22">
        <f t="shared" si="9"/>
        <v>0</v>
      </c>
      <c r="P18" s="4"/>
      <c r="Q18" s="13" t="s">
        <v>23</v>
      </c>
      <c r="R18" s="4">
        <f>1-sum(M14:M19)</f>
        <v>0</v>
      </c>
      <c r="S18" s="1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>
      <c r="A19" s="4"/>
      <c r="B19" s="4"/>
      <c r="C19" s="4"/>
      <c r="D19" s="4"/>
      <c r="E19" s="4"/>
      <c r="F19" s="37"/>
      <c r="G19" s="46" t="s">
        <v>24</v>
      </c>
      <c r="H19" s="47">
        <f>SUM(R5*R7,R16*R18,R27*R29,R38*R40,R49*R51)</f>
        <v>0.3428571429</v>
      </c>
      <c r="I19" s="39"/>
      <c r="J19" s="4"/>
      <c r="K19" s="33"/>
      <c r="L19" s="31">
        <f>IF(R13=0,0,K19/R13)</f>
        <v>0</v>
      </c>
      <c r="M19" s="31">
        <f t="shared" si="7"/>
        <v>0</v>
      </c>
      <c r="N19" s="31">
        <f t="shared" si="8"/>
        <v>0</v>
      </c>
      <c r="O19" s="32">
        <f t="shared" si="9"/>
        <v>0</v>
      </c>
      <c r="P19" s="4"/>
      <c r="Q19" s="4"/>
      <c r="R19" s="4"/>
      <c r="S19" s="1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37"/>
      <c r="L20" s="38"/>
      <c r="M20" s="38"/>
      <c r="N20" s="38"/>
      <c r="O20" s="38"/>
      <c r="P20" s="38"/>
      <c r="Q20" s="38"/>
      <c r="R20" s="38"/>
      <c r="S20" s="39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>
      <c r="A22" s="4"/>
      <c r="B22" s="4"/>
      <c r="C22" s="4"/>
      <c r="D22" s="4"/>
      <c r="E22" s="4"/>
      <c r="F22" s="4"/>
      <c r="G22" s="48" t="s">
        <v>25</v>
      </c>
      <c r="H22" s="49" t="str">
        <f>if(H13=H4,"True","False")</f>
        <v>True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5" t="s">
        <v>26</v>
      </c>
      <c r="L23" s="6"/>
      <c r="M23" s="6"/>
      <c r="N23" s="6"/>
      <c r="O23" s="6"/>
      <c r="P23" s="6"/>
      <c r="Q23" s="6"/>
      <c r="R23" s="6"/>
      <c r="S23" s="7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12" t="s">
        <v>2</v>
      </c>
      <c r="L24" s="9" t="s">
        <v>3</v>
      </c>
      <c r="M24" s="9" t="s">
        <v>4</v>
      </c>
      <c r="N24" s="9" t="s">
        <v>5</v>
      </c>
      <c r="O24" s="10" t="s">
        <v>6</v>
      </c>
      <c r="P24" s="4"/>
      <c r="Q24" s="13" t="s">
        <v>7</v>
      </c>
      <c r="R24" s="4">
        <f>sum(K25:K30)</f>
        <v>5</v>
      </c>
      <c r="S24" s="1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18">
        <v>2.0</v>
      </c>
      <c r="L25" s="16">
        <f>IF(R24=0,0,K25/R24)</f>
        <v>0.4</v>
      </c>
      <c r="M25" s="16">
        <f t="shared" ref="M25:M30" si="10">pow(L25,2)</f>
        <v>0.16</v>
      </c>
      <c r="N25" s="16">
        <f t="shared" ref="N25:N30" si="11">IF(L25=0,0,log(L25,2))</f>
        <v>-1.321928095</v>
      </c>
      <c r="O25" s="17">
        <f t="shared" ref="O25:O30" si="12">-1*L25*N25</f>
        <v>0.528771238</v>
      </c>
      <c r="P25" s="4"/>
      <c r="Q25" s="19" t="s">
        <v>8</v>
      </c>
      <c r="R25" s="20">
        <f>sum(O25:O30)</f>
        <v>0.9709505945</v>
      </c>
      <c r="S25" s="1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23">
        <v>3.0</v>
      </c>
      <c r="L26" s="4">
        <f>IF(R24=0,0,K26/R24)</f>
        <v>0.6</v>
      </c>
      <c r="M26" s="4">
        <f t="shared" si="10"/>
        <v>0.36</v>
      </c>
      <c r="N26" s="4">
        <f t="shared" si="11"/>
        <v>-0.7369655942</v>
      </c>
      <c r="O26" s="22">
        <f t="shared" si="12"/>
        <v>0.4421793565</v>
      </c>
      <c r="P26" s="4"/>
      <c r="Q26" s="24" t="s">
        <v>10</v>
      </c>
      <c r="R26" s="25"/>
      <c r="S26" s="1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23"/>
      <c r="L27" s="4">
        <f>IF(R24=0,0,K27/R24)</f>
        <v>0</v>
      </c>
      <c r="M27" s="4">
        <f t="shared" si="10"/>
        <v>0</v>
      </c>
      <c r="N27" s="4">
        <f t="shared" si="11"/>
        <v>0</v>
      </c>
      <c r="O27" s="22">
        <f t="shared" si="12"/>
        <v>0</v>
      </c>
      <c r="P27" s="4"/>
      <c r="Q27" s="13" t="s">
        <v>11</v>
      </c>
      <c r="R27" s="27">
        <f>if(H13=0,0,R24/H13)</f>
        <v>0.3571428571</v>
      </c>
      <c r="S27" s="1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29"/>
      <c r="L28" s="4">
        <f>IF(R24=0,0,K28/R24)</f>
        <v>0</v>
      </c>
      <c r="M28" s="4">
        <f t="shared" si="10"/>
        <v>0</v>
      </c>
      <c r="N28" s="4">
        <f t="shared" si="11"/>
        <v>0</v>
      </c>
      <c r="O28" s="22">
        <f t="shared" si="12"/>
        <v>0</v>
      </c>
      <c r="P28" s="4"/>
      <c r="Q28" s="13" t="s">
        <v>13</v>
      </c>
      <c r="R28" s="4">
        <f>if(R27=0,0,-log(R27,2))</f>
        <v>1.485426827</v>
      </c>
      <c r="S28" s="1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29"/>
      <c r="L29" s="4">
        <f>IF(R24=0,0,K29/R24)</f>
        <v>0</v>
      </c>
      <c r="M29" s="4">
        <f t="shared" si="10"/>
        <v>0</v>
      </c>
      <c r="N29" s="4">
        <f t="shared" si="11"/>
        <v>0</v>
      </c>
      <c r="O29" s="22">
        <f t="shared" si="12"/>
        <v>0</v>
      </c>
      <c r="P29" s="4"/>
      <c r="Q29" s="13" t="s">
        <v>27</v>
      </c>
      <c r="R29" s="4">
        <f>1-sum(M25:M30)</f>
        <v>0.48</v>
      </c>
      <c r="S29" s="1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33"/>
      <c r="L30" s="31">
        <f>IF(R24=0,0,K30/R24)</f>
        <v>0</v>
      </c>
      <c r="M30" s="31">
        <f t="shared" si="10"/>
        <v>0</v>
      </c>
      <c r="N30" s="31">
        <f t="shared" si="11"/>
        <v>0</v>
      </c>
      <c r="O30" s="32">
        <f t="shared" si="12"/>
        <v>0</v>
      </c>
      <c r="P30" s="4"/>
      <c r="Q30" s="4"/>
      <c r="R30" s="4"/>
      <c r="S30" s="1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37"/>
      <c r="L31" s="38"/>
      <c r="M31" s="38"/>
      <c r="N31" s="38"/>
      <c r="O31" s="38"/>
      <c r="P31" s="38"/>
      <c r="Q31" s="38"/>
      <c r="R31" s="38"/>
      <c r="S31" s="39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5" t="s">
        <v>28</v>
      </c>
      <c r="L34" s="6"/>
      <c r="M34" s="6"/>
      <c r="N34" s="6"/>
      <c r="O34" s="6"/>
      <c r="P34" s="6"/>
      <c r="Q34" s="6"/>
      <c r="R34" s="6"/>
      <c r="S34" s="7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12" t="s">
        <v>2</v>
      </c>
      <c r="L35" s="9" t="s">
        <v>3</v>
      </c>
      <c r="M35" s="9" t="s">
        <v>4</v>
      </c>
      <c r="N35" s="9" t="s">
        <v>5</v>
      </c>
      <c r="O35" s="10" t="s">
        <v>6</v>
      </c>
      <c r="P35" s="4"/>
      <c r="Q35" s="13" t="s">
        <v>7</v>
      </c>
      <c r="R35" s="4">
        <f>sum(K36:K41)</f>
        <v>0</v>
      </c>
      <c r="S35" s="1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18"/>
      <c r="L36" s="16">
        <f>IF(R35=0,0,K36/R35)</f>
        <v>0</v>
      </c>
      <c r="M36" s="16">
        <f t="shared" ref="M36:M41" si="13">pow(L36,2)</f>
        <v>0</v>
      </c>
      <c r="N36" s="16">
        <f t="shared" ref="N36:N41" si="14">IF(L36=0,0,log(L36,2))</f>
        <v>0</v>
      </c>
      <c r="O36" s="17">
        <f t="shared" ref="O36:O41" si="15">-1*L36*N36</f>
        <v>0</v>
      </c>
      <c r="P36" s="4"/>
      <c r="Q36" s="19" t="s">
        <v>8</v>
      </c>
      <c r="R36" s="20">
        <f>sum(O36:O41)</f>
        <v>0</v>
      </c>
      <c r="S36" s="1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23"/>
      <c r="L37" s="4">
        <f>IF(R35=0,0,K37/R35)</f>
        <v>0</v>
      </c>
      <c r="M37" s="4">
        <f t="shared" si="13"/>
        <v>0</v>
      </c>
      <c r="N37" s="4">
        <f t="shared" si="14"/>
        <v>0</v>
      </c>
      <c r="O37" s="22">
        <f t="shared" si="15"/>
        <v>0</v>
      </c>
      <c r="P37" s="4"/>
      <c r="Q37" s="24" t="s">
        <v>10</v>
      </c>
      <c r="R37" s="25"/>
      <c r="S37" s="1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23"/>
      <c r="L38" s="4">
        <f>IF(R35=0,0,K38/R35)</f>
        <v>0</v>
      </c>
      <c r="M38" s="4">
        <f t="shared" si="13"/>
        <v>0</v>
      </c>
      <c r="N38" s="4">
        <f t="shared" si="14"/>
        <v>0</v>
      </c>
      <c r="O38" s="22">
        <f t="shared" si="15"/>
        <v>0</v>
      </c>
      <c r="P38" s="4"/>
      <c r="Q38" s="13" t="s">
        <v>11</v>
      </c>
      <c r="R38" s="27">
        <f>if(H13=0,0,R35/H13)</f>
        <v>0</v>
      </c>
      <c r="S38" s="1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29"/>
      <c r="L39" s="4">
        <f>IF(R35=0,0,K39/R35)</f>
        <v>0</v>
      </c>
      <c r="M39" s="4">
        <f t="shared" si="13"/>
        <v>0</v>
      </c>
      <c r="N39" s="4">
        <f t="shared" si="14"/>
        <v>0</v>
      </c>
      <c r="O39" s="22">
        <f t="shared" si="15"/>
        <v>0</v>
      </c>
      <c r="P39" s="4"/>
      <c r="Q39" s="13" t="s">
        <v>13</v>
      </c>
      <c r="R39" s="4">
        <f>if(R38=0,0,-log(R38,2))</f>
        <v>0</v>
      </c>
      <c r="S39" s="1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29"/>
      <c r="L40" s="4">
        <f>IF(R35=0,0,K40/R35)</f>
        <v>0</v>
      </c>
      <c r="M40" s="4">
        <f t="shared" si="13"/>
        <v>0</v>
      </c>
      <c r="N40" s="4">
        <f t="shared" si="14"/>
        <v>0</v>
      </c>
      <c r="O40" s="22">
        <f t="shared" si="15"/>
        <v>0</v>
      </c>
      <c r="P40" s="4"/>
      <c r="Q40" s="13" t="s">
        <v>29</v>
      </c>
      <c r="R40" s="4">
        <f>1-sum(M36:M41)</f>
        <v>1</v>
      </c>
      <c r="S40" s="1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33"/>
      <c r="L41" s="31">
        <f>IF(R35=0,0,K41/R35)</f>
        <v>0</v>
      </c>
      <c r="M41" s="31">
        <f t="shared" si="13"/>
        <v>0</v>
      </c>
      <c r="N41" s="31">
        <f t="shared" si="14"/>
        <v>0</v>
      </c>
      <c r="O41" s="32">
        <f t="shared" si="15"/>
        <v>0</v>
      </c>
      <c r="P41" s="4"/>
      <c r="Q41" s="4"/>
      <c r="R41" s="4"/>
      <c r="S41" s="1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37"/>
      <c r="L42" s="38"/>
      <c r="M42" s="38"/>
      <c r="N42" s="38"/>
      <c r="O42" s="38"/>
      <c r="P42" s="38"/>
      <c r="Q42" s="38"/>
      <c r="R42" s="38"/>
      <c r="S42" s="39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5" t="s">
        <v>30</v>
      </c>
      <c r="L45" s="6"/>
      <c r="M45" s="6"/>
      <c r="N45" s="6"/>
      <c r="O45" s="6"/>
      <c r="P45" s="6"/>
      <c r="Q45" s="6"/>
      <c r="R45" s="6"/>
      <c r="S45" s="7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12" t="s">
        <v>2</v>
      </c>
      <c r="L46" s="9" t="s">
        <v>3</v>
      </c>
      <c r="M46" s="9" t="s">
        <v>4</v>
      </c>
      <c r="N46" s="9" t="s">
        <v>5</v>
      </c>
      <c r="O46" s="10" t="s">
        <v>6</v>
      </c>
      <c r="P46" s="4"/>
      <c r="Q46" s="13" t="s">
        <v>7</v>
      </c>
      <c r="R46" s="4">
        <f>sum(K47:K52)</f>
        <v>0</v>
      </c>
      <c r="S46" s="1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18"/>
      <c r="L47" s="16">
        <f>IF(R46=0,0,K47/R46)</f>
        <v>0</v>
      </c>
      <c r="M47" s="16">
        <f t="shared" ref="M47:M52" si="16">pow(L47,2)</f>
        <v>0</v>
      </c>
      <c r="N47" s="16">
        <f t="shared" ref="N47:N52" si="17">IF(L47=0,0,log(L47,2))</f>
        <v>0</v>
      </c>
      <c r="O47" s="17">
        <f t="shared" ref="O47:O52" si="18">-1*L47*N47</f>
        <v>0</v>
      </c>
      <c r="P47" s="4"/>
      <c r="Q47" s="19" t="s">
        <v>8</v>
      </c>
      <c r="R47" s="20">
        <f>sum(O47:O52)</f>
        <v>0</v>
      </c>
      <c r="S47" s="1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23"/>
      <c r="L48" s="4">
        <f>IF(R46=0,0,K48/R46)</f>
        <v>0</v>
      </c>
      <c r="M48" s="4">
        <f t="shared" si="16"/>
        <v>0</v>
      </c>
      <c r="N48" s="4">
        <f t="shared" si="17"/>
        <v>0</v>
      </c>
      <c r="O48" s="22">
        <f t="shared" si="18"/>
        <v>0</v>
      </c>
      <c r="P48" s="4"/>
      <c r="Q48" s="24" t="s">
        <v>10</v>
      </c>
      <c r="R48" s="25"/>
      <c r="S48" s="1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23"/>
      <c r="L49" s="4">
        <f>IF(R46=0,0,K49/R46)</f>
        <v>0</v>
      </c>
      <c r="M49" s="4">
        <f t="shared" si="16"/>
        <v>0</v>
      </c>
      <c r="N49" s="4">
        <f t="shared" si="17"/>
        <v>0</v>
      </c>
      <c r="O49" s="22">
        <f t="shared" si="18"/>
        <v>0</v>
      </c>
      <c r="P49" s="4"/>
      <c r="Q49" s="13" t="s">
        <v>11</v>
      </c>
      <c r="R49" s="27">
        <f>if(H13=0,0,R46/H13)</f>
        <v>0</v>
      </c>
      <c r="S49" s="1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29"/>
      <c r="L50" s="4">
        <f>IF(R46=0,0,K50/R46)</f>
        <v>0</v>
      </c>
      <c r="M50" s="4">
        <f t="shared" si="16"/>
        <v>0</v>
      </c>
      <c r="N50" s="4">
        <f t="shared" si="17"/>
        <v>0</v>
      </c>
      <c r="O50" s="22">
        <f t="shared" si="18"/>
        <v>0</v>
      </c>
      <c r="P50" s="4"/>
      <c r="Q50" s="13" t="s">
        <v>13</v>
      </c>
      <c r="R50" s="4">
        <f>if(R49=0,0,-log(R49,2))</f>
        <v>0</v>
      </c>
      <c r="S50" s="1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29"/>
      <c r="L51" s="4">
        <f>IF(R46=0,0,K51/R46)</f>
        <v>0</v>
      </c>
      <c r="M51" s="4">
        <f t="shared" si="16"/>
        <v>0</v>
      </c>
      <c r="N51" s="4">
        <f t="shared" si="17"/>
        <v>0</v>
      </c>
      <c r="O51" s="22">
        <f t="shared" si="18"/>
        <v>0</v>
      </c>
      <c r="P51" s="4"/>
      <c r="Q51" s="13" t="s">
        <v>31</v>
      </c>
      <c r="R51" s="4">
        <f>1-sum(M47:M52)</f>
        <v>1</v>
      </c>
      <c r="S51" s="1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33"/>
      <c r="L52" s="31">
        <f>IF(R46=0,0,K52/R46)</f>
        <v>0</v>
      </c>
      <c r="M52" s="31">
        <f t="shared" si="16"/>
        <v>0</v>
      </c>
      <c r="N52" s="31">
        <f t="shared" si="17"/>
        <v>0</v>
      </c>
      <c r="O52" s="32">
        <f t="shared" si="18"/>
        <v>0</v>
      </c>
      <c r="P52" s="4"/>
      <c r="Q52" s="4"/>
      <c r="R52" s="4"/>
      <c r="S52" s="1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37"/>
      <c r="L53" s="38"/>
      <c r="M53" s="38"/>
      <c r="N53" s="38"/>
      <c r="O53" s="38"/>
      <c r="P53" s="38"/>
      <c r="Q53" s="38"/>
      <c r="R53" s="38"/>
      <c r="S53" s="39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</sheetData>
  <mergeCells count="14">
    <mergeCell ref="Q15:R15"/>
    <mergeCell ref="K23:S23"/>
    <mergeCell ref="Q26:R26"/>
    <mergeCell ref="K34:S34"/>
    <mergeCell ref="Q37:R37"/>
    <mergeCell ref="K45:S45"/>
    <mergeCell ref="Q48:R48"/>
    <mergeCell ref="A1:I1"/>
    <mergeCell ref="K1:S1"/>
    <mergeCell ref="Q4:R4"/>
    <mergeCell ref="G6:H6"/>
    <mergeCell ref="F12:I12"/>
    <mergeCell ref="K12:S12"/>
    <mergeCell ref="G15:H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8" max="8" width="19.57"/>
  </cols>
  <sheetData>
    <row r="1">
      <c r="A1" s="50" t="s">
        <v>32</v>
      </c>
      <c r="B1" s="51" t="s">
        <v>33</v>
      </c>
      <c r="C1" s="51" t="s">
        <v>34</v>
      </c>
      <c r="D1" s="51" t="s">
        <v>35</v>
      </c>
      <c r="E1" s="51" t="s">
        <v>36</v>
      </c>
      <c r="F1" s="50" t="s">
        <v>37</v>
      </c>
    </row>
    <row r="2">
      <c r="A2" s="51" t="s">
        <v>38</v>
      </c>
      <c r="B2" s="52">
        <v>6.0</v>
      </c>
      <c r="C2" s="53">
        <v>8.0</v>
      </c>
      <c r="D2" s="53">
        <v>2.0</v>
      </c>
      <c r="E2" s="54">
        <v>5.0</v>
      </c>
      <c r="F2" s="55">
        <f t="shared" ref="F2:F5" si="1">sum(B2:E2)</f>
        <v>21</v>
      </c>
    </row>
    <row r="3">
      <c r="A3" s="51" t="s">
        <v>39</v>
      </c>
      <c r="B3" s="56">
        <v>9.0</v>
      </c>
      <c r="C3" s="57">
        <v>10.0</v>
      </c>
      <c r="D3" s="57">
        <v>3.0</v>
      </c>
      <c r="E3" s="58">
        <v>11.0</v>
      </c>
      <c r="F3" s="55">
        <f t="shared" si="1"/>
        <v>33</v>
      </c>
    </row>
    <row r="4">
      <c r="A4" s="51" t="s">
        <v>40</v>
      </c>
      <c r="B4" s="56">
        <v>15.0</v>
      </c>
      <c r="C4" s="57">
        <v>1.0</v>
      </c>
      <c r="D4" s="57">
        <v>2.0</v>
      </c>
      <c r="E4" s="58">
        <v>1.0</v>
      </c>
      <c r="F4" s="55">
        <f t="shared" si="1"/>
        <v>19</v>
      </c>
    </row>
    <row r="5">
      <c r="A5" s="51" t="s">
        <v>41</v>
      </c>
      <c r="B5" s="59">
        <v>14.0</v>
      </c>
      <c r="C5" s="60">
        <v>5.0</v>
      </c>
      <c r="D5" s="60">
        <v>6.0</v>
      </c>
      <c r="E5" s="61">
        <v>2.0</v>
      </c>
      <c r="F5" s="55">
        <f t="shared" si="1"/>
        <v>27</v>
      </c>
    </row>
    <row r="6">
      <c r="A6" s="50" t="s">
        <v>37</v>
      </c>
      <c r="B6" s="55">
        <f t="shared" ref="B6:F6" si="2">sum(B2:B5)</f>
        <v>44</v>
      </c>
      <c r="C6" s="55">
        <f t="shared" si="2"/>
        <v>24</v>
      </c>
      <c r="D6" s="55">
        <f t="shared" si="2"/>
        <v>13</v>
      </c>
      <c r="E6" s="55">
        <f t="shared" si="2"/>
        <v>19</v>
      </c>
      <c r="F6" s="55">
        <f t="shared" si="2"/>
        <v>100</v>
      </c>
    </row>
    <row r="7" ht="7.5" customHeight="1"/>
    <row r="8" ht="7.5" customHeight="1"/>
    <row r="9">
      <c r="A9" s="50" t="s">
        <v>42</v>
      </c>
      <c r="B9" s="51" t="s">
        <v>33</v>
      </c>
      <c r="C9" s="51" t="s">
        <v>34</v>
      </c>
      <c r="D9" s="51" t="s">
        <v>35</v>
      </c>
      <c r="E9" s="51" t="s">
        <v>36</v>
      </c>
      <c r="F9" s="50" t="s">
        <v>37</v>
      </c>
      <c r="I9" s="62" t="s">
        <v>43</v>
      </c>
      <c r="J9" s="63">
        <f>M30</f>
        <v>1.670938571</v>
      </c>
    </row>
    <row r="10">
      <c r="A10" s="51" t="s">
        <v>38</v>
      </c>
      <c r="B10" s="64">
        <f>B2/F6</f>
        <v>0.06</v>
      </c>
      <c r="C10" s="64">
        <f>C2/F6</f>
        <v>0.08</v>
      </c>
      <c r="D10" s="64">
        <f>D2/F6</f>
        <v>0.02</v>
      </c>
      <c r="E10" s="64">
        <f>E2/F6</f>
        <v>0.05</v>
      </c>
      <c r="F10" s="55">
        <f t="shared" ref="F10:F13" si="3">sum(B10:E10)</f>
        <v>0.21</v>
      </c>
      <c r="I10" s="65" t="s">
        <v>44</v>
      </c>
      <c r="J10" s="66">
        <f>F30</f>
        <v>1.783680303</v>
      </c>
    </row>
    <row r="11">
      <c r="A11" s="51" t="s">
        <v>39</v>
      </c>
      <c r="B11" s="64">
        <f>B3/F6</f>
        <v>0.09</v>
      </c>
      <c r="C11" s="64">
        <f>C3/F6</f>
        <v>0.1</v>
      </c>
      <c r="D11" s="64">
        <f>D3/F6</f>
        <v>0.03</v>
      </c>
      <c r="E11" s="64">
        <f>E3/F6</f>
        <v>0.11</v>
      </c>
      <c r="F11" s="55">
        <f t="shared" si="3"/>
        <v>0.33</v>
      </c>
      <c r="I11" s="65" t="s">
        <v>45</v>
      </c>
      <c r="J11" s="66">
        <f>M42</f>
        <v>0.1822133159</v>
      </c>
    </row>
    <row r="12">
      <c r="A12" s="51" t="s">
        <v>40</v>
      </c>
      <c r="B12" s="64">
        <f>B4/F6</f>
        <v>0.15</v>
      </c>
      <c r="C12" s="64">
        <f>C4/F6</f>
        <v>0.01</v>
      </c>
      <c r="D12" s="64">
        <f>D4/F6</f>
        <v>0.02</v>
      </c>
      <c r="E12" s="64">
        <f>E4/F6</f>
        <v>0.01</v>
      </c>
      <c r="F12" s="55">
        <f t="shared" si="3"/>
        <v>0.19</v>
      </c>
      <c r="I12" s="67" t="s">
        <v>46</v>
      </c>
      <c r="J12" s="68">
        <f>F42</f>
        <v>0.2612424304</v>
      </c>
    </row>
    <row r="13">
      <c r="A13" s="51" t="s">
        <v>41</v>
      </c>
      <c r="B13" s="64">
        <f>B5/F6</f>
        <v>0.14</v>
      </c>
      <c r="C13" s="64">
        <f>C5/F6</f>
        <v>0.05</v>
      </c>
      <c r="D13" s="64">
        <f>D5/F6</f>
        <v>0.06</v>
      </c>
      <c r="E13" s="64">
        <f>E5/F6</f>
        <v>0.02</v>
      </c>
      <c r="F13" s="55">
        <f t="shared" si="3"/>
        <v>0.27</v>
      </c>
    </row>
    <row r="14">
      <c r="A14" s="50" t="s">
        <v>37</v>
      </c>
      <c r="B14" s="55">
        <f t="shared" ref="B14:F14" si="4">sum(B10:B13)</f>
        <v>0.44</v>
      </c>
      <c r="C14" s="55">
        <f t="shared" si="4"/>
        <v>0.24</v>
      </c>
      <c r="D14" s="55">
        <f t="shared" si="4"/>
        <v>0.13</v>
      </c>
      <c r="E14" s="55">
        <f t="shared" si="4"/>
        <v>0.19</v>
      </c>
      <c r="F14" s="55">
        <f t="shared" si="4"/>
        <v>1</v>
      </c>
    </row>
    <row r="15" ht="7.5" customHeight="1"/>
    <row r="16" ht="7.5" customHeight="1"/>
    <row r="17">
      <c r="A17" s="50" t="s">
        <v>47</v>
      </c>
      <c r="B17" s="51" t="s">
        <v>33</v>
      </c>
      <c r="C17" s="51" t="s">
        <v>34</v>
      </c>
      <c r="D17" s="51" t="s">
        <v>35</v>
      </c>
      <c r="E17" s="51" t="s">
        <v>36</v>
      </c>
      <c r="H17" s="50" t="s">
        <v>48</v>
      </c>
      <c r="I17" s="51" t="s">
        <v>33</v>
      </c>
      <c r="J17" s="51" t="s">
        <v>34</v>
      </c>
      <c r="K17" s="51" t="s">
        <v>35</v>
      </c>
      <c r="L17" s="51" t="s">
        <v>36</v>
      </c>
    </row>
    <row r="18">
      <c r="A18" s="51" t="s">
        <v>38</v>
      </c>
      <c r="B18" s="64">
        <f t="shared" ref="B18:E18" si="5">B2/B6</f>
        <v>0.1363636364</v>
      </c>
      <c r="C18" s="64">
        <f t="shared" si="5"/>
        <v>0.3333333333</v>
      </c>
      <c r="D18" s="64">
        <f t="shared" si="5"/>
        <v>0.1538461538</v>
      </c>
      <c r="E18" s="64">
        <f t="shared" si="5"/>
        <v>0.2631578947</v>
      </c>
      <c r="H18" s="51" t="s">
        <v>38</v>
      </c>
      <c r="I18" s="64">
        <f t="shared" ref="I18:I21" si="7">B2/F2</f>
        <v>0.2857142857</v>
      </c>
      <c r="J18" s="64">
        <f t="shared" ref="J18:J21" si="8">C2/F2</f>
        <v>0.380952381</v>
      </c>
      <c r="K18" s="64">
        <f t="shared" ref="K18:K21" si="9">D2/F2</f>
        <v>0.09523809524</v>
      </c>
      <c r="L18" s="64">
        <f t="shared" ref="L18:L21" si="10">E2/F2</f>
        <v>0.2380952381</v>
      </c>
    </row>
    <row r="19">
      <c r="A19" s="51" t="s">
        <v>39</v>
      </c>
      <c r="B19" s="64">
        <f t="shared" ref="B19:E19" si="6">B3/B6</f>
        <v>0.2045454545</v>
      </c>
      <c r="C19" s="64">
        <f t="shared" si="6"/>
        <v>0.4166666667</v>
      </c>
      <c r="D19" s="64">
        <f t="shared" si="6"/>
        <v>0.2307692308</v>
      </c>
      <c r="E19" s="64">
        <f t="shared" si="6"/>
        <v>0.5789473684</v>
      </c>
      <c r="H19" s="51" t="s">
        <v>39</v>
      </c>
      <c r="I19" s="64">
        <f t="shared" si="7"/>
        <v>0.2727272727</v>
      </c>
      <c r="J19" s="64">
        <f t="shared" si="8"/>
        <v>0.303030303</v>
      </c>
      <c r="K19" s="64">
        <f t="shared" si="9"/>
        <v>0.09090909091</v>
      </c>
      <c r="L19" s="64">
        <f t="shared" si="10"/>
        <v>0.3333333333</v>
      </c>
    </row>
    <row r="20">
      <c r="A20" s="51" t="s">
        <v>40</v>
      </c>
      <c r="B20" s="64">
        <f t="shared" ref="B20:E20" si="11">B4/B6</f>
        <v>0.3409090909</v>
      </c>
      <c r="C20" s="64">
        <f t="shared" si="11"/>
        <v>0.04166666667</v>
      </c>
      <c r="D20" s="64">
        <f t="shared" si="11"/>
        <v>0.1538461538</v>
      </c>
      <c r="E20" s="64">
        <f t="shared" si="11"/>
        <v>0.05263157895</v>
      </c>
      <c r="H20" s="51" t="s">
        <v>40</v>
      </c>
      <c r="I20" s="64">
        <f t="shared" si="7"/>
        <v>0.7894736842</v>
      </c>
      <c r="J20" s="64">
        <f t="shared" si="8"/>
        <v>0.05263157895</v>
      </c>
      <c r="K20" s="64">
        <f t="shared" si="9"/>
        <v>0.1052631579</v>
      </c>
      <c r="L20" s="64">
        <f t="shared" si="10"/>
        <v>0.05263157895</v>
      </c>
    </row>
    <row r="21">
      <c r="A21" s="51" t="s">
        <v>41</v>
      </c>
      <c r="B21" s="64">
        <f t="shared" ref="B21:E21" si="12">B5/B6</f>
        <v>0.3181818182</v>
      </c>
      <c r="C21" s="64">
        <f t="shared" si="12"/>
        <v>0.2083333333</v>
      </c>
      <c r="D21" s="64">
        <f t="shared" si="12"/>
        <v>0.4615384615</v>
      </c>
      <c r="E21" s="64">
        <f t="shared" si="12"/>
        <v>0.1052631579</v>
      </c>
      <c r="H21" s="51" t="s">
        <v>41</v>
      </c>
      <c r="I21" s="64">
        <f t="shared" si="7"/>
        <v>0.5185185185</v>
      </c>
      <c r="J21" s="64">
        <f t="shared" si="8"/>
        <v>0.1851851852</v>
      </c>
      <c r="K21" s="64">
        <f t="shared" si="9"/>
        <v>0.2222222222</v>
      </c>
      <c r="L21" s="64">
        <f t="shared" si="10"/>
        <v>0.07407407407</v>
      </c>
    </row>
    <row r="22">
      <c r="A22" s="50" t="s">
        <v>37</v>
      </c>
      <c r="B22" s="55">
        <f t="shared" ref="B22:E22" si="13">sum(B18:B21)</f>
        <v>1</v>
      </c>
      <c r="C22" s="55">
        <f t="shared" si="13"/>
        <v>1</v>
      </c>
      <c r="D22" s="55">
        <f t="shared" si="13"/>
        <v>1</v>
      </c>
      <c r="E22" s="55">
        <f t="shared" si="13"/>
        <v>1</v>
      </c>
      <c r="H22" s="50" t="s">
        <v>37</v>
      </c>
      <c r="I22" s="55">
        <f t="shared" ref="I22:L22" si="14">sum(I18:I21)</f>
        <v>1.866433761</v>
      </c>
      <c r="J22" s="55">
        <f t="shared" si="14"/>
        <v>0.9217994481</v>
      </c>
      <c r="K22" s="55">
        <f t="shared" si="14"/>
        <v>0.5136325663</v>
      </c>
      <c r="L22" s="55">
        <f t="shared" si="14"/>
        <v>0.6981342245</v>
      </c>
    </row>
    <row r="23" ht="7.5" customHeight="1"/>
    <row r="24" ht="7.5" customHeight="1"/>
    <row r="25">
      <c r="A25" s="50" t="s">
        <v>49</v>
      </c>
      <c r="B25" s="51" t="s">
        <v>33</v>
      </c>
      <c r="C25" s="51" t="s">
        <v>34</v>
      </c>
      <c r="D25" s="51" t="s">
        <v>35</v>
      </c>
      <c r="E25" s="51" t="s">
        <v>36</v>
      </c>
      <c r="F25" s="50" t="s">
        <v>37</v>
      </c>
      <c r="H25" s="50" t="s">
        <v>50</v>
      </c>
      <c r="I25" s="51" t="s">
        <v>33</v>
      </c>
      <c r="J25" s="51" t="s">
        <v>34</v>
      </c>
      <c r="K25" s="51" t="s">
        <v>35</v>
      </c>
      <c r="L25" s="51" t="s">
        <v>36</v>
      </c>
      <c r="M25" s="50" t="s">
        <v>37</v>
      </c>
    </row>
    <row r="26">
      <c r="A26" s="51" t="s">
        <v>38</v>
      </c>
      <c r="B26" s="64">
        <f t="shared" ref="B26:E26" si="15">-B10*log(B18,2)</f>
        <v>0.1724681471</v>
      </c>
      <c r="C26" s="64">
        <f t="shared" si="15"/>
        <v>0.1267970001</v>
      </c>
      <c r="D26" s="64">
        <f t="shared" si="15"/>
        <v>0.05400879436</v>
      </c>
      <c r="E26" s="64">
        <f t="shared" si="15"/>
        <v>0.09629997093</v>
      </c>
      <c r="F26" s="55">
        <f t="shared" ref="F26:F29" si="18">sum(B26:E26)</f>
        <v>0.4495739124</v>
      </c>
      <c r="H26" s="51" t="s">
        <v>38</v>
      </c>
      <c r="I26" s="64">
        <f t="shared" ref="I26:L26" si="16">-B10*log(I18,2)</f>
        <v>0.1084412953</v>
      </c>
      <c r="J26" s="64">
        <f t="shared" si="16"/>
        <v>0.1113853938</v>
      </c>
      <c r="K26" s="64">
        <f t="shared" si="16"/>
        <v>0.06784634846</v>
      </c>
      <c r="L26" s="64">
        <f t="shared" si="16"/>
        <v>0.1035194664</v>
      </c>
      <c r="M26" s="55">
        <f t="shared" ref="M26:M29" si="20">sum(I26:L26)</f>
        <v>0.391192504</v>
      </c>
    </row>
    <row r="27">
      <c r="A27" s="51" t="s">
        <v>39</v>
      </c>
      <c r="B27" s="64">
        <f t="shared" ref="B27:E27" si="17">-B11*log(B19,2)</f>
        <v>0.2060555955</v>
      </c>
      <c r="C27" s="64">
        <f t="shared" si="17"/>
        <v>0.1263034406</v>
      </c>
      <c r="D27" s="64">
        <f t="shared" si="17"/>
        <v>0.06346431652</v>
      </c>
      <c r="E27" s="64">
        <f t="shared" si="17"/>
        <v>0.08673454843</v>
      </c>
      <c r="F27" s="55">
        <f t="shared" si="18"/>
        <v>0.4825579011</v>
      </c>
      <c r="H27" s="51" t="s">
        <v>39</v>
      </c>
      <c r="I27" s="64">
        <f t="shared" ref="I27:L27" si="19">-B11*log(I19,2)</f>
        <v>0.1687022206</v>
      </c>
      <c r="J27" s="64">
        <f t="shared" si="19"/>
        <v>0.1722466024</v>
      </c>
      <c r="K27" s="64">
        <f t="shared" si="19"/>
        <v>0.1037829486</v>
      </c>
      <c r="L27" s="64">
        <f t="shared" si="19"/>
        <v>0.1743458751</v>
      </c>
      <c r="M27" s="55">
        <f t="shared" si="20"/>
        <v>0.6190776467</v>
      </c>
    </row>
    <row r="28">
      <c r="A28" s="51" t="s">
        <v>40</v>
      </c>
      <c r="B28" s="64">
        <f t="shared" ref="B28:E28" si="21">-B12*log(B20,2)</f>
        <v>0.2328811535</v>
      </c>
      <c r="C28" s="64">
        <f t="shared" si="21"/>
        <v>0.04584962501</v>
      </c>
      <c r="D28" s="64">
        <f t="shared" si="21"/>
        <v>0.05400879436</v>
      </c>
      <c r="E28" s="64">
        <f t="shared" si="21"/>
        <v>0.04247927513</v>
      </c>
      <c r="F28" s="55">
        <f t="shared" si="18"/>
        <v>0.375218848</v>
      </c>
      <c r="H28" s="51" t="s">
        <v>40</v>
      </c>
      <c r="I28" s="64">
        <f t="shared" ref="I28:L28" si="22">-B12*log(I20,2)</f>
        <v>0.05115553768</v>
      </c>
      <c r="J28" s="64">
        <f t="shared" si="22"/>
        <v>0.04247927513</v>
      </c>
      <c r="K28" s="64">
        <f t="shared" si="22"/>
        <v>0.06495855027</v>
      </c>
      <c r="L28" s="64">
        <f t="shared" si="22"/>
        <v>0.04247927513</v>
      </c>
      <c r="M28" s="55">
        <f t="shared" si="20"/>
        <v>0.2010726382</v>
      </c>
    </row>
    <row r="29">
      <c r="A29" s="51" t="s">
        <v>41</v>
      </c>
      <c r="B29" s="64">
        <f t="shared" ref="B29:E29" si="23">-B13*log(B21,2)</f>
        <v>0.2312907375</v>
      </c>
      <c r="C29" s="64">
        <f t="shared" si="23"/>
        <v>0.1131517203</v>
      </c>
      <c r="D29" s="64">
        <f t="shared" si="23"/>
        <v>0.06692863305</v>
      </c>
      <c r="E29" s="64">
        <f t="shared" si="23"/>
        <v>0.06495855027</v>
      </c>
      <c r="F29" s="55">
        <f t="shared" si="18"/>
        <v>0.4763296411</v>
      </c>
      <c r="H29" s="51" t="s">
        <v>41</v>
      </c>
      <c r="I29" s="64">
        <f t="shared" ref="I29:L29" si="24">-B13*log(I21,2)</f>
        <v>0.1326545612</v>
      </c>
      <c r="J29" s="64">
        <f t="shared" si="24"/>
        <v>0.1216479704</v>
      </c>
      <c r="K29" s="64">
        <f t="shared" si="24"/>
        <v>0.1301955001</v>
      </c>
      <c r="L29" s="64">
        <f t="shared" si="24"/>
        <v>0.07509775004</v>
      </c>
      <c r="M29" s="55">
        <f t="shared" si="20"/>
        <v>0.4595957817</v>
      </c>
    </row>
    <row r="30">
      <c r="A30" s="50" t="s">
        <v>37</v>
      </c>
      <c r="B30" s="55">
        <f t="shared" ref="B30:F30" si="25">sum(B26:B29)</f>
        <v>0.8426956336</v>
      </c>
      <c r="C30" s="55">
        <f t="shared" si="25"/>
        <v>0.4121017859</v>
      </c>
      <c r="D30" s="55">
        <f t="shared" si="25"/>
        <v>0.2384105383</v>
      </c>
      <c r="E30" s="55">
        <f t="shared" si="25"/>
        <v>0.2904723448</v>
      </c>
      <c r="F30" s="55">
        <f t="shared" si="25"/>
        <v>1.783680303</v>
      </c>
      <c r="H30" s="50" t="s">
        <v>37</v>
      </c>
      <c r="I30" s="55">
        <f t="shared" ref="I30:M30" si="26">sum(I26:I29)</f>
        <v>0.4609536148</v>
      </c>
      <c r="J30" s="55">
        <f t="shared" si="26"/>
        <v>0.4477592418</v>
      </c>
      <c r="K30" s="55">
        <f t="shared" si="26"/>
        <v>0.3667833474</v>
      </c>
      <c r="L30" s="55">
        <f t="shared" si="26"/>
        <v>0.3954423667</v>
      </c>
      <c r="M30" s="55">
        <f t="shared" si="26"/>
        <v>1.670938571</v>
      </c>
    </row>
    <row r="31" ht="7.5" customHeight="1"/>
    <row r="32" ht="7.5" customHeight="1"/>
    <row r="33">
      <c r="A33" s="50" t="s">
        <v>51</v>
      </c>
      <c r="B33" s="51" t="s">
        <v>38</v>
      </c>
      <c r="C33" s="51" t="s">
        <v>39</v>
      </c>
      <c r="D33" s="51" t="s">
        <v>40</v>
      </c>
      <c r="E33" s="51" t="s">
        <v>41</v>
      </c>
      <c r="F33" s="50" t="s">
        <v>37</v>
      </c>
      <c r="H33" s="50" t="s">
        <v>52</v>
      </c>
      <c r="I33" s="51" t="s">
        <v>33</v>
      </c>
      <c r="J33" s="51" t="s">
        <v>34</v>
      </c>
      <c r="K33" s="51" t="s">
        <v>35</v>
      </c>
      <c r="L33" s="51" t="s">
        <v>36</v>
      </c>
      <c r="M33" s="50" t="s">
        <v>37</v>
      </c>
    </row>
    <row r="34">
      <c r="A34" s="50" t="s">
        <v>51</v>
      </c>
      <c r="B34" s="64">
        <f>F2/F6</f>
        <v>0.21</v>
      </c>
      <c r="C34" s="64">
        <f>F3/F6</f>
        <v>0.33</v>
      </c>
      <c r="D34" s="64">
        <f>F4/F6</f>
        <v>0.19</v>
      </c>
      <c r="E34" s="64">
        <f>F5/F6</f>
        <v>0.27</v>
      </c>
      <c r="F34" s="64">
        <f>sum(B34:E34)</f>
        <v>1</v>
      </c>
      <c r="H34" s="50" t="s">
        <v>52</v>
      </c>
      <c r="I34" s="64">
        <f>B6/F6</f>
        <v>0.44</v>
      </c>
      <c r="J34" s="64">
        <f>C6/F6</f>
        <v>0.24</v>
      </c>
      <c r="K34" s="64">
        <f>D6/F6</f>
        <v>0.13</v>
      </c>
      <c r="L34" s="64">
        <f>E6/F6</f>
        <v>0.19</v>
      </c>
      <c r="M34" s="55">
        <f>sum(I34:L34)</f>
        <v>1</v>
      </c>
    </row>
    <row r="35" ht="7.5" customHeight="1"/>
    <row r="36" ht="7.5" customHeight="1"/>
    <row r="37">
      <c r="A37" s="50" t="s">
        <v>42</v>
      </c>
      <c r="B37" s="51" t="s">
        <v>33</v>
      </c>
      <c r="C37" s="51" t="s">
        <v>34</v>
      </c>
      <c r="D37" s="51" t="s">
        <v>35</v>
      </c>
      <c r="E37" s="51" t="s">
        <v>36</v>
      </c>
      <c r="F37" s="50" t="s">
        <v>37</v>
      </c>
      <c r="H37" s="50" t="s">
        <v>53</v>
      </c>
      <c r="I37" s="51" t="s">
        <v>33</v>
      </c>
      <c r="J37" s="51" t="s">
        <v>34</v>
      </c>
      <c r="K37" s="51" t="s">
        <v>35</v>
      </c>
      <c r="L37" s="51" t="s">
        <v>36</v>
      </c>
      <c r="M37" s="50" t="s">
        <v>37</v>
      </c>
    </row>
    <row r="38">
      <c r="A38" s="51" t="s">
        <v>38</v>
      </c>
      <c r="B38" s="64">
        <f t="shared" ref="B38:E38" si="27">B10*log(B18/B34,2)</f>
        <v>-0.03737582106</v>
      </c>
      <c r="C38" s="64">
        <f t="shared" si="27"/>
        <v>0.001159965576</v>
      </c>
      <c r="D38" s="64">
        <f t="shared" si="27"/>
        <v>-0.006090220836</v>
      </c>
      <c r="E38" s="64">
        <f t="shared" si="27"/>
        <v>-0.001851536547</v>
      </c>
      <c r="F38" s="55">
        <f t="shared" ref="F38:F41" si="30">sum(B38:E38)</f>
        <v>-0.04415761286</v>
      </c>
      <c r="H38" s="51" t="s">
        <v>38</v>
      </c>
      <c r="I38" s="64">
        <f t="shared" ref="I38:L38" si="28">B10*log(I18/I34,2)</f>
        <v>-0.03737582106</v>
      </c>
      <c r="J38" s="64">
        <f t="shared" si="28"/>
        <v>0.0533261013</v>
      </c>
      <c r="K38" s="64">
        <f t="shared" si="28"/>
        <v>-0.008978019023</v>
      </c>
      <c r="L38" s="64">
        <f t="shared" si="28"/>
        <v>0.01627696742</v>
      </c>
      <c r="M38" s="55">
        <f t="shared" ref="M38:M41" si="32">sum(I38:L38)</f>
        <v>0.02324922865</v>
      </c>
    </row>
    <row r="39">
      <c r="A39" s="51" t="s">
        <v>39</v>
      </c>
      <c r="B39" s="64">
        <f t="shared" ref="B39:E39" si="29">B11*log(B19/B34,2)</f>
        <v>-0.003417106518</v>
      </c>
      <c r="C39" s="64">
        <f t="shared" si="29"/>
        <v>0.03364276646</v>
      </c>
      <c r="D39" s="64">
        <f t="shared" si="29"/>
        <v>0.008413543767</v>
      </c>
      <c r="E39" s="64">
        <f t="shared" si="29"/>
        <v>0.1210520072</v>
      </c>
      <c r="F39" s="55">
        <f t="shared" si="30"/>
        <v>0.1596912109</v>
      </c>
      <c r="H39" s="51" t="s">
        <v>39</v>
      </c>
      <c r="I39" s="64">
        <f t="shared" ref="I39:L39" si="31">B11*log(I19/I34,2)</f>
        <v>-0.06210400921</v>
      </c>
      <c r="J39" s="64">
        <f t="shared" si="31"/>
        <v>0.03364276646</v>
      </c>
      <c r="K39" s="64">
        <f t="shared" si="31"/>
        <v>-0.01548045441</v>
      </c>
      <c r="L39" s="64">
        <f t="shared" si="31"/>
        <v>0.08920627932</v>
      </c>
      <c r="M39" s="55">
        <f t="shared" si="32"/>
        <v>0.04526458216</v>
      </c>
    </row>
    <row r="40">
      <c r="A40" s="51" t="s">
        <v>40</v>
      </c>
      <c r="B40" s="64">
        <f t="shared" ref="B40:E40" si="33">B12*log(B20/B34,2)</f>
        <v>0.1048496616</v>
      </c>
      <c r="C40" s="64">
        <f t="shared" si="33"/>
        <v>-0.0298550043</v>
      </c>
      <c r="D40" s="64">
        <f t="shared" si="33"/>
        <v>-0.006090220836</v>
      </c>
      <c r="E40" s="64">
        <f t="shared" si="33"/>
        <v>-0.02358958826</v>
      </c>
      <c r="F40" s="55">
        <f t="shared" si="30"/>
        <v>0.0453148482</v>
      </c>
      <c r="H40" s="51" t="s">
        <v>40</v>
      </c>
      <c r="I40" s="64">
        <f t="shared" ref="I40:L40" si="34">B12*log(I20/I34,2)</f>
        <v>0.126508148</v>
      </c>
      <c r="J40" s="64">
        <f t="shared" si="34"/>
        <v>-0.02189033824</v>
      </c>
      <c r="K40" s="64">
        <f t="shared" si="34"/>
        <v>-0.006090220836</v>
      </c>
      <c r="L40" s="64">
        <f t="shared" si="34"/>
        <v>-0.01851998837</v>
      </c>
      <c r="M40" s="55">
        <f t="shared" si="32"/>
        <v>0.08000760054</v>
      </c>
    </row>
    <row r="41">
      <c r="A41" s="51" t="s">
        <v>41</v>
      </c>
      <c r="B41" s="64">
        <f t="shared" ref="B41:E41" si="35">B13*log(B21/B34,2)</f>
        <v>0.08392468986</v>
      </c>
      <c r="C41" s="64">
        <f t="shared" si="35"/>
        <v>-0.03317861677</v>
      </c>
      <c r="D41" s="64">
        <f t="shared" si="35"/>
        <v>0.07682708753</v>
      </c>
      <c r="E41" s="64">
        <f t="shared" si="35"/>
        <v>-0.02717917652</v>
      </c>
      <c r="F41" s="55">
        <f t="shared" si="30"/>
        <v>0.1003939841</v>
      </c>
      <c r="H41" s="51" t="s">
        <v>41</v>
      </c>
      <c r="I41" s="64">
        <f t="shared" ref="I41:L41" si="36">B13*log(I21/I34,2)</f>
        <v>0.03316487874</v>
      </c>
      <c r="J41" s="64">
        <f t="shared" si="36"/>
        <v>-0.01870328591</v>
      </c>
      <c r="K41" s="64">
        <f t="shared" si="36"/>
        <v>0.04640948821</v>
      </c>
      <c r="L41" s="64">
        <f t="shared" si="36"/>
        <v>-0.02717917652</v>
      </c>
      <c r="M41" s="55">
        <f t="shared" si="32"/>
        <v>0.03369190453</v>
      </c>
    </row>
    <row r="42">
      <c r="A42" s="50" t="s">
        <v>37</v>
      </c>
      <c r="B42" s="55">
        <f t="shared" ref="B42:F42" si="37">sum(B38:B41)</f>
        <v>0.1479814239</v>
      </c>
      <c r="C42" s="55">
        <f t="shared" si="37"/>
        <v>-0.02823088904</v>
      </c>
      <c r="D42" s="55">
        <f t="shared" si="37"/>
        <v>0.07306018963</v>
      </c>
      <c r="E42" s="55">
        <f t="shared" si="37"/>
        <v>0.06843170589</v>
      </c>
      <c r="F42" s="55">
        <f t="shared" si="37"/>
        <v>0.2612424304</v>
      </c>
      <c r="H42" s="50" t="s">
        <v>37</v>
      </c>
      <c r="I42" s="55">
        <f t="shared" ref="I42:M42" si="38">sum(I38:I41)</f>
        <v>0.06019319647</v>
      </c>
      <c r="J42" s="55">
        <f t="shared" si="38"/>
        <v>0.04637524361</v>
      </c>
      <c r="K42" s="55">
        <f t="shared" si="38"/>
        <v>0.01586079394</v>
      </c>
      <c r="L42" s="55">
        <f t="shared" si="38"/>
        <v>0.05978408185</v>
      </c>
      <c r="M42" s="55">
        <f t="shared" si="38"/>
        <v>0.1822133159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7" max="7" width="63.71"/>
    <col customWidth="1" min="8" max="8" width="16.29"/>
  </cols>
  <sheetData>
    <row r="1">
      <c r="A1" s="69" t="s">
        <v>54</v>
      </c>
      <c r="B1" s="70" t="s">
        <v>55</v>
      </c>
      <c r="C1" s="71" t="s">
        <v>56</v>
      </c>
      <c r="D1" s="72" t="s">
        <v>57</v>
      </c>
    </row>
    <row r="2">
      <c r="A2" s="72" t="s">
        <v>58</v>
      </c>
      <c r="B2" s="73">
        <v>7900.0</v>
      </c>
      <c r="C2" s="74">
        <v>100.0</v>
      </c>
      <c r="D2" s="75">
        <f t="shared" ref="D2:D3" si="1">sum(B2:C2)</f>
        <v>8000</v>
      </c>
    </row>
    <row r="3">
      <c r="A3" s="72" t="s">
        <v>59</v>
      </c>
      <c r="B3" s="76">
        <v>500.0</v>
      </c>
      <c r="C3" s="77">
        <v>3500.0</v>
      </c>
      <c r="D3" s="75">
        <f t="shared" si="1"/>
        <v>4000</v>
      </c>
    </row>
    <row r="4">
      <c r="A4" s="72" t="s">
        <v>60</v>
      </c>
      <c r="B4" s="78">
        <f t="shared" ref="B4:D4" si="2">sum(B2:B3)</f>
        <v>8400</v>
      </c>
      <c r="C4" s="78">
        <f t="shared" si="2"/>
        <v>3600</v>
      </c>
      <c r="D4" s="78">
        <f t="shared" si="2"/>
        <v>12000</v>
      </c>
    </row>
    <row r="7">
      <c r="F7" s="79" t="s">
        <v>61</v>
      </c>
      <c r="G7" s="80" t="s">
        <v>62</v>
      </c>
      <c r="H7" s="81">
        <f>B2/D2</f>
        <v>0.9875</v>
      </c>
    </row>
    <row r="8">
      <c r="F8" s="82" t="s">
        <v>63</v>
      </c>
      <c r="G8" s="83" t="s">
        <v>64</v>
      </c>
      <c r="H8" s="84">
        <f>C3/D3</f>
        <v>0.875</v>
      </c>
    </row>
    <row r="9">
      <c r="F9" s="82" t="s">
        <v>65</v>
      </c>
      <c r="G9" s="83" t="s">
        <v>66</v>
      </c>
      <c r="H9" s="84">
        <f>B2/B4</f>
        <v>0.9404761905</v>
      </c>
    </row>
    <row r="10">
      <c r="F10" s="85" t="s">
        <v>67</v>
      </c>
      <c r="G10" s="86" t="s">
        <v>68</v>
      </c>
      <c r="H10" s="87">
        <f>(D3/D4)*H8+(D2/D4)*H7</f>
        <v>0.95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31.86"/>
  </cols>
  <sheetData>
    <row r="1">
      <c r="A1" s="88"/>
      <c r="B1" s="89" t="s">
        <v>69</v>
      </c>
      <c r="C1" s="90"/>
      <c r="D1" s="91"/>
      <c r="E1" s="89" t="s">
        <v>70</v>
      </c>
      <c r="F1" s="90"/>
      <c r="G1" s="91"/>
    </row>
    <row r="2">
      <c r="A2" s="88" t="s">
        <v>71</v>
      </c>
      <c r="B2" s="88" t="s">
        <v>72</v>
      </c>
      <c r="C2" s="88" t="s">
        <v>73</v>
      </c>
      <c r="D2" s="88" t="s">
        <v>74</v>
      </c>
      <c r="E2" s="88" t="s">
        <v>75</v>
      </c>
      <c r="F2" s="88" t="s">
        <v>73</v>
      </c>
      <c r="G2" s="88" t="s">
        <v>74</v>
      </c>
      <c r="I2" s="79" t="s">
        <v>76</v>
      </c>
      <c r="J2" s="92">
        <f>sum(C3:C1001)/count(A3:A1001)</f>
        <v>0.5</v>
      </c>
    </row>
    <row r="3">
      <c r="A3" s="93">
        <v>5.0</v>
      </c>
      <c r="B3" s="94">
        <v>5.6</v>
      </c>
      <c r="C3" s="95">
        <f t="shared" ref="C3:C33" si="1">abs(A3-B3)</f>
        <v>0.6</v>
      </c>
      <c r="D3" s="96">
        <f t="shared" ref="D3:D33" si="2">pow(A3-B3,2)</f>
        <v>0.36</v>
      </c>
      <c r="E3" s="96">
        <f>AVERAGE(A3:A1001)</f>
        <v>8</v>
      </c>
      <c r="F3" s="96">
        <f t="shared" ref="F3:F33" si="3">if(A3="",0,abs(A3-E3))</f>
        <v>3</v>
      </c>
      <c r="G3" s="97">
        <f t="shared" ref="G3:G33" si="4">if(A3="",0,pow(A3-E3,2))</f>
        <v>9</v>
      </c>
      <c r="I3" s="82" t="s">
        <v>77</v>
      </c>
      <c r="J3" s="98">
        <f>sum(D3:D1001)/count(A3:A1001)</f>
        <v>0.3</v>
      </c>
    </row>
    <row r="4">
      <c r="A4" s="99">
        <v>8.0</v>
      </c>
      <c r="B4" s="100">
        <v>7.2</v>
      </c>
      <c r="C4" s="101">
        <f t="shared" si="1"/>
        <v>0.8</v>
      </c>
      <c r="D4" s="96">
        <f t="shared" si="2"/>
        <v>0.64</v>
      </c>
      <c r="E4" s="102">
        <f>AVERAGE(A3:A1001)</f>
        <v>8</v>
      </c>
      <c r="F4" s="96">
        <f t="shared" si="3"/>
        <v>0</v>
      </c>
      <c r="G4" s="97">
        <f t="shared" si="4"/>
        <v>0</v>
      </c>
      <c r="I4" s="82" t="s">
        <v>78</v>
      </c>
      <c r="J4" s="98">
        <f>sum(C3:C1001)/sum(F3:F1001)</f>
        <v>0.3333333333</v>
      </c>
    </row>
    <row r="5">
      <c r="A5" s="99">
        <v>9.0</v>
      </c>
      <c r="B5" s="100">
        <v>8.8</v>
      </c>
      <c r="C5" s="101">
        <f t="shared" si="1"/>
        <v>0.2</v>
      </c>
      <c r="D5" s="96">
        <f t="shared" si="2"/>
        <v>0.04</v>
      </c>
      <c r="E5" s="102">
        <f>AVERAGE(A3:A1001)</f>
        <v>8</v>
      </c>
      <c r="F5" s="96">
        <f t="shared" si="3"/>
        <v>1</v>
      </c>
      <c r="G5" s="97">
        <f t="shared" si="4"/>
        <v>1</v>
      </c>
      <c r="I5" s="85" t="s">
        <v>79</v>
      </c>
      <c r="J5" s="103">
        <f>sum(D3:D1001)/sum(G3:G1001)</f>
        <v>0.08571428571</v>
      </c>
    </row>
    <row r="6">
      <c r="A6" s="99">
        <v>10.0</v>
      </c>
      <c r="B6" s="100">
        <v>10.4</v>
      </c>
      <c r="C6" s="101">
        <f t="shared" si="1"/>
        <v>0.4</v>
      </c>
      <c r="D6" s="96">
        <f t="shared" si="2"/>
        <v>0.16</v>
      </c>
      <c r="E6" s="102">
        <f>AVERAGE(A3:A1001)</f>
        <v>8</v>
      </c>
      <c r="F6" s="96">
        <f t="shared" si="3"/>
        <v>2</v>
      </c>
      <c r="G6" s="97">
        <f t="shared" si="4"/>
        <v>4</v>
      </c>
    </row>
    <row r="7">
      <c r="A7" s="104"/>
      <c r="B7" s="105"/>
      <c r="C7" s="101">
        <f t="shared" si="1"/>
        <v>0</v>
      </c>
      <c r="D7" s="96">
        <f t="shared" si="2"/>
        <v>0</v>
      </c>
      <c r="E7" s="102">
        <f>AVERAGE(A3:A1001)</f>
        <v>8</v>
      </c>
      <c r="F7" s="96">
        <f t="shared" si="3"/>
        <v>0</v>
      </c>
      <c r="G7" s="97">
        <f t="shared" si="4"/>
        <v>0</v>
      </c>
    </row>
    <row r="8">
      <c r="A8" s="104"/>
      <c r="B8" s="105"/>
      <c r="C8" s="101">
        <f t="shared" si="1"/>
        <v>0</v>
      </c>
      <c r="D8" s="96">
        <f t="shared" si="2"/>
        <v>0</v>
      </c>
      <c r="E8" s="102">
        <f>AVERAGE(A3:A1001)</f>
        <v>8</v>
      </c>
      <c r="F8" s="96">
        <f t="shared" si="3"/>
        <v>0</v>
      </c>
      <c r="G8" s="97">
        <f t="shared" si="4"/>
        <v>0</v>
      </c>
    </row>
    <row r="9">
      <c r="A9" s="104"/>
      <c r="B9" s="105"/>
      <c r="C9" s="101">
        <f t="shared" si="1"/>
        <v>0</v>
      </c>
      <c r="D9" s="96">
        <f t="shared" si="2"/>
        <v>0</v>
      </c>
      <c r="E9" s="102">
        <f>AVERAGE(A3:A1001)</f>
        <v>8</v>
      </c>
      <c r="F9" s="96">
        <f t="shared" si="3"/>
        <v>0</v>
      </c>
      <c r="G9" s="97">
        <f t="shared" si="4"/>
        <v>0</v>
      </c>
    </row>
    <row r="10">
      <c r="A10" s="104"/>
      <c r="B10" s="105"/>
      <c r="C10" s="101">
        <f t="shared" si="1"/>
        <v>0</v>
      </c>
      <c r="D10" s="96">
        <f t="shared" si="2"/>
        <v>0</v>
      </c>
      <c r="E10" s="102">
        <f>E9</f>
        <v>8</v>
      </c>
      <c r="F10" s="96">
        <f t="shared" si="3"/>
        <v>0</v>
      </c>
      <c r="G10" s="97">
        <f t="shared" si="4"/>
        <v>0</v>
      </c>
    </row>
    <row r="11">
      <c r="A11" s="104"/>
      <c r="B11" s="105"/>
      <c r="C11" s="101">
        <f t="shared" si="1"/>
        <v>0</v>
      </c>
      <c r="D11" s="96">
        <f t="shared" si="2"/>
        <v>0</v>
      </c>
      <c r="E11" s="102">
        <f t="shared" ref="E11:E12" si="5">E9</f>
        <v>8</v>
      </c>
      <c r="F11" s="96">
        <f t="shared" si="3"/>
        <v>0</v>
      </c>
      <c r="G11" s="97">
        <f t="shared" si="4"/>
        <v>0</v>
      </c>
    </row>
    <row r="12">
      <c r="A12" s="104"/>
      <c r="B12" s="105"/>
      <c r="C12" s="101">
        <f t="shared" si="1"/>
        <v>0</v>
      </c>
      <c r="D12" s="96">
        <f t="shared" si="2"/>
        <v>0</v>
      </c>
      <c r="E12" s="102">
        <f t="shared" si="5"/>
        <v>8</v>
      </c>
      <c r="F12" s="96">
        <f t="shared" si="3"/>
        <v>0</v>
      </c>
      <c r="G12" s="97">
        <f t="shared" si="4"/>
        <v>0</v>
      </c>
    </row>
    <row r="13">
      <c r="A13" s="104"/>
      <c r="B13" s="105"/>
      <c r="C13" s="101">
        <f t="shared" si="1"/>
        <v>0</v>
      </c>
      <c r="D13" s="96">
        <f t="shared" si="2"/>
        <v>0</v>
      </c>
      <c r="E13" s="102">
        <f>E12</f>
        <v>8</v>
      </c>
      <c r="F13" s="96">
        <f t="shared" si="3"/>
        <v>0</v>
      </c>
      <c r="G13" s="97">
        <f t="shared" si="4"/>
        <v>0</v>
      </c>
    </row>
    <row r="14">
      <c r="A14" s="104"/>
      <c r="B14" s="105"/>
      <c r="C14" s="101">
        <f t="shared" si="1"/>
        <v>0</v>
      </c>
      <c r="D14" s="96">
        <f t="shared" si="2"/>
        <v>0</v>
      </c>
      <c r="E14" s="102">
        <f t="shared" ref="E14:E15" si="6">E12</f>
        <v>8</v>
      </c>
      <c r="F14" s="96">
        <f t="shared" si="3"/>
        <v>0</v>
      </c>
      <c r="G14" s="97">
        <f t="shared" si="4"/>
        <v>0</v>
      </c>
    </row>
    <row r="15">
      <c r="A15" s="104"/>
      <c r="B15" s="105"/>
      <c r="C15" s="101">
        <f t="shared" si="1"/>
        <v>0</v>
      </c>
      <c r="D15" s="96">
        <f t="shared" si="2"/>
        <v>0</v>
      </c>
      <c r="E15" s="102">
        <f t="shared" si="6"/>
        <v>8</v>
      </c>
      <c r="F15" s="96">
        <f t="shared" si="3"/>
        <v>0</v>
      </c>
      <c r="G15" s="97">
        <f t="shared" si="4"/>
        <v>0</v>
      </c>
    </row>
    <row r="16">
      <c r="A16" s="104"/>
      <c r="B16" s="105"/>
      <c r="C16" s="101">
        <f t="shared" si="1"/>
        <v>0</v>
      </c>
      <c r="D16" s="96">
        <f t="shared" si="2"/>
        <v>0</v>
      </c>
      <c r="E16" s="102">
        <f>E15</f>
        <v>8</v>
      </c>
      <c r="F16" s="96">
        <f t="shared" si="3"/>
        <v>0</v>
      </c>
      <c r="G16" s="97">
        <f t="shared" si="4"/>
        <v>0</v>
      </c>
    </row>
    <row r="17">
      <c r="A17" s="104"/>
      <c r="B17" s="105"/>
      <c r="C17" s="101">
        <f t="shared" si="1"/>
        <v>0</v>
      </c>
      <c r="D17" s="96">
        <f t="shared" si="2"/>
        <v>0</v>
      </c>
      <c r="E17" s="102">
        <f t="shared" ref="E17:E18" si="7">E15</f>
        <v>8</v>
      </c>
      <c r="F17" s="96">
        <f t="shared" si="3"/>
        <v>0</v>
      </c>
      <c r="G17" s="97">
        <f t="shared" si="4"/>
        <v>0</v>
      </c>
    </row>
    <row r="18">
      <c r="A18" s="104"/>
      <c r="B18" s="105"/>
      <c r="C18" s="101">
        <f t="shared" si="1"/>
        <v>0</v>
      </c>
      <c r="D18" s="96">
        <f t="shared" si="2"/>
        <v>0</v>
      </c>
      <c r="E18" s="102">
        <f t="shared" si="7"/>
        <v>8</v>
      </c>
      <c r="F18" s="96">
        <f t="shared" si="3"/>
        <v>0</v>
      </c>
      <c r="G18" s="97">
        <f t="shared" si="4"/>
        <v>0</v>
      </c>
    </row>
    <row r="19">
      <c r="A19" s="104"/>
      <c r="B19" s="105"/>
      <c r="C19" s="101">
        <f t="shared" si="1"/>
        <v>0</v>
      </c>
      <c r="D19" s="96">
        <f t="shared" si="2"/>
        <v>0</v>
      </c>
      <c r="E19" s="102">
        <f>E18</f>
        <v>8</v>
      </c>
      <c r="F19" s="96">
        <f t="shared" si="3"/>
        <v>0</v>
      </c>
      <c r="G19" s="97">
        <f t="shared" si="4"/>
        <v>0</v>
      </c>
    </row>
    <row r="20">
      <c r="A20" s="104"/>
      <c r="B20" s="105"/>
      <c r="C20" s="101">
        <f t="shared" si="1"/>
        <v>0</v>
      </c>
      <c r="D20" s="96">
        <f t="shared" si="2"/>
        <v>0</v>
      </c>
      <c r="E20" s="102">
        <f t="shared" ref="E20:E21" si="8">E18</f>
        <v>8</v>
      </c>
      <c r="F20" s="96">
        <f t="shared" si="3"/>
        <v>0</v>
      </c>
      <c r="G20" s="97">
        <f t="shared" si="4"/>
        <v>0</v>
      </c>
    </row>
    <row r="21">
      <c r="A21" s="104"/>
      <c r="B21" s="105"/>
      <c r="C21" s="101">
        <f t="shared" si="1"/>
        <v>0</v>
      </c>
      <c r="D21" s="96">
        <f t="shared" si="2"/>
        <v>0</v>
      </c>
      <c r="E21" s="102">
        <f t="shared" si="8"/>
        <v>8</v>
      </c>
      <c r="F21" s="96">
        <f t="shared" si="3"/>
        <v>0</v>
      </c>
      <c r="G21" s="97">
        <f t="shared" si="4"/>
        <v>0</v>
      </c>
    </row>
    <row r="22">
      <c r="A22" s="104"/>
      <c r="B22" s="105"/>
      <c r="C22" s="101">
        <f t="shared" si="1"/>
        <v>0</v>
      </c>
      <c r="D22" s="96">
        <f t="shared" si="2"/>
        <v>0</v>
      </c>
      <c r="E22" s="102">
        <f>E21</f>
        <v>8</v>
      </c>
      <c r="F22" s="96">
        <f t="shared" si="3"/>
        <v>0</v>
      </c>
      <c r="G22" s="97">
        <f t="shared" si="4"/>
        <v>0</v>
      </c>
    </row>
    <row r="23">
      <c r="A23" s="104"/>
      <c r="B23" s="105"/>
      <c r="C23" s="101">
        <f t="shared" si="1"/>
        <v>0</v>
      </c>
      <c r="D23" s="96">
        <f t="shared" si="2"/>
        <v>0</v>
      </c>
      <c r="E23" s="102">
        <f t="shared" ref="E23:E24" si="9">E21</f>
        <v>8</v>
      </c>
      <c r="F23" s="96">
        <f t="shared" si="3"/>
        <v>0</v>
      </c>
      <c r="G23" s="97">
        <f t="shared" si="4"/>
        <v>0</v>
      </c>
    </row>
    <row r="24">
      <c r="A24" s="104"/>
      <c r="B24" s="105"/>
      <c r="C24" s="101">
        <f t="shared" si="1"/>
        <v>0</v>
      </c>
      <c r="D24" s="96">
        <f t="shared" si="2"/>
        <v>0</v>
      </c>
      <c r="E24" s="102">
        <f t="shared" si="9"/>
        <v>8</v>
      </c>
      <c r="F24" s="96">
        <f t="shared" si="3"/>
        <v>0</v>
      </c>
      <c r="G24" s="97">
        <f t="shared" si="4"/>
        <v>0</v>
      </c>
    </row>
    <row r="25">
      <c r="A25" s="104"/>
      <c r="B25" s="105"/>
      <c r="C25" s="101">
        <f t="shared" si="1"/>
        <v>0</v>
      </c>
      <c r="D25" s="96">
        <f t="shared" si="2"/>
        <v>0</v>
      </c>
      <c r="E25" s="102">
        <f>E24</f>
        <v>8</v>
      </c>
      <c r="F25" s="96">
        <f t="shared" si="3"/>
        <v>0</v>
      </c>
      <c r="G25" s="97">
        <f t="shared" si="4"/>
        <v>0</v>
      </c>
    </row>
    <row r="26">
      <c r="A26" s="104"/>
      <c r="B26" s="105"/>
      <c r="C26" s="101">
        <f t="shared" si="1"/>
        <v>0</v>
      </c>
      <c r="D26" s="96">
        <f t="shared" si="2"/>
        <v>0</v>
      </c>
      <c r="E26" s="102">
        <f t="shared" ref="E26:E27" si="10">E24</f>
        <v>8</v>
      </c>
      <c r="F26" s="96">
        <f t="shared" si="3"/>
        <v>0</v>
      </c>
      <c r="G26" s="97">
        <f t="shared" si="4"/>
        <v>0</v>
      </c>
    </row>
    <row r="27">
      <c r="A27" s="104"/>
      <c r="B27" s="105"/>
      <c r="C27" s="101">
        <f t="shared" si="1"/>
        <v>0</v>
      </c>
      <c r="D27" s="96">
        <f t="shared" si="2"/>
        <v>0</v>
      </c>
      <c r="E27" s="102">
        <f t="shared" si="10"/>
        <v>8</v>
      </c>
      <c r="F27" s="96">
        <f t="shared" si="3"/>
        <v>0</v>
      </c>
      <c r="G27" s="97">
        <f t="shared" si="4"/>
        <v>0</v>
      </c>
    </row>
    <row r="28">
      <c r="A28" s="104"/>
      <c r="B28" s="105"/>
      <c r="C28" s="101">
        <f t="shared" si="1"/>
        <v>0</v>
      </c>
      <c r="D28" s="96">
        <f t="shared" si="2"/>
        <v>0</v>
      </c>
      <c r="E28" s="102">
        <f>E27</f>
        <v>8</v>
      </c>
      <c r="F28" s="96">
        <f t="shared" si="3"/>
        <v>0</v>
      </c>
      <c r="G28" s="97">
        <f t="shared" si="4"/>
        <v>0</v>
      </c>
    </row>
    <row r="29">
      <c r="A29" s="104"/>
      <c r="B29" s="105"/>
      <c r="C29" s="101">
        <f t="shared" si="1"/>
        <v>0</v>
      </c>
      <c r="D29" s="96">
        <f t="shared" si="2"/>
        <v>0</v>
      </c>
      <c r="E29" s="102">
        <f t="shared" ref="E29:E30" si="11">E27</f>
        <v>8</v>
      </c>
      <c r="F29" s="96">
        <f t="shared" si="3"/>
        <v>0</v>
      </c>
      <c r="G29" s="97">
        <f t="shared" si="4"/>
        <v>0</v>
      </c>
    </row>
    <row r="30">
      <c r="A30" s="104"/>
      <c r="B30" s="105"/>
      <c r="C30" s="101">
        <f t="shared" si="1"/>
        <v>0</v>
      </c>
      <c r="D30" s="96">
        <f t="shared" si="2"/>
        <v>0</v>
      </c>
      <c r="E30" s="102">
        <f t="shared" si="11"/>
        <v>8</v>
      </c>
      <c r="F30" s="96">
        <f t="shared" si="3"/>
        <v>0</v>
      </c>
      <c r="G30" s="97">
        <f t="shared" si="4"/>
        <v>0</v>
      </c>
    </row>
    <row r="31">
      <c r="A31" s="104"/>
      <c r="B31" s="105"/>
      <c r="C31" s="101">
        <f t="shared" si="1"/>
        <v>0</v>
      </c>
      <c r="D31" s="96">
        <f t="shared" si="2"/>
        <v>0</v>
      </c>
      <c r="E31" s="102">
        <f>E30</f>
        <v>8</v>
      </c>
      <c r="F31" s="96">
        <f t="shared" si="3"/>
        <v>0</v>
      </c>
      <c r="G31" s="97">
        <f t="shared" si="4"/>
        <v>0</v>
      </c>
    </row>
    <row r="32">
      <c r="A32" s="104"/>
      <c r="B32" s="105"/>
      <c r="C32" s="101">
        <f t="shared" si="1"/>
        <v>0</v>
      </c>
      <c r="D32" s="96">
        <f t="shared" si="2"/>
        <v>0</v>
      </c>
      <c r="E32" s="102">
        <f t="shared" ref="E32:E33" si="12">E30</f>
        <v>8</v>
      </c>
      <c r="F32" s="96">
        <f t="shared" si="3"/>
        <v>0</v>
      </c>
      <c r="G32" s="97">
        <f t="shared" si="4"/>
        <v>0</v>
      </c>
    </row>
    <row r="33">
      <c r="A33" s="106"/>
      <c r="B33" s="107"/>
      <c r="C33" s="95">
        <f t="shared" si="1"/>
        <v>0</v>
      </c>
      <c r="D33" s="96">
        <f t="shared" si="2"/>
        <v>0</v>
      </c>
      <c r="E33" s="96">
        <f t="shared" si="12"/>
        <v>8</v>
      </c>
      <c r="F33" s="96">
        <f t="shared" si="3"/>
        <v>0</v>
      </c>
      <c r="G33" s="97">
        <f t="shared" si="4"/>
        <v>0</v>
      </c>
    </row>
  </sheetData>
  <mergeCells count="2">
    <mergeCell ref="B1:D1"/>
    <mergeCell ref="E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  <col customWidth="1" min="9" max="9" width="26.57"/>
    <col customWidth="1" min="15" max="15" width="4.86"/>
    <col customWidth="1" min="16" max="16" width="5.0"/>
    <col customWidth="1" min="17" max="17" width="4.0"/>
    <col customWidth="1" min="18" max="18" width="2.57"/>
    <col customWidth="1" min="19" max="19" width="4.71"/>
  </cols>
  <sheetData>
    <row r="1">
      <c r="A1" s="51" t="s">
        <v>80</v>
      </c>
      <c r="B1" s="51" t="s">
        <v>81</v>
      </c>
      <c r="C1" s="51" t="s">
        <v>82</v>
      </c>
      <c r="D1" s="51" t="s">
        <v>83</v>
      </c>
      <c r="E1" s="51" t="s">
        <v>84</v>
      </c>
      <c r="F1" s="108" t="s">
        <v>85</v>
      </c>
      <c r="G1" s="108" t="s">
        <v>86</v>
      </c>
      <c r="H1" s="51" t="s">
        <v>87</v>
      </c>
      <c r="I1" s="109" t="s">
        <v>88</v>
      </c>
      <c r="J1" s="110" t="s">
        <v>89</v>
      </c>
      <c r="K1" s="110" t="s">
        <v>90</v>
      </c>
      <c r="L1" s="110" t="s">
        <v>91</v>
      </c>
      <c r="M1" s="110" t="s">
        <v>92</v>
      </c>
      <c r="N1" s="110"/>
    </row>
    <row r="2">
      <c r="A2" s="102">
        <f t="shared" ref="A2:B2" si="1">F2-J2</f>
        <v>-1.5</v>
      </c>
      <c r="B2" s="102">
        <f t="shared" si="1"/>
        <v>-3</v>
      </c>
      <c r="C2" s="102">
        <f t="shared" ref="C2:C16" si="4">if(F2="",0,A2*B2)</f>
        <v>4.5</v>
      </c>
      <c r="D2" s="102">
        <f t="shared" ref="D2:D16" si="5">if(F2="",0,pow(A2,2))</f>
        <v>2.25</v>
      </c>
      <c r="E2" s="111">
        <f t="shared" ref="E2:E16" si="6">if(G2="",0,pow(G2-H2,2))</f>
        <v>0.36</v>
      </c>
      <c r="F2" s="57">
        <v>1.0</v>
      </c>
      <c r="G2" s="57">
        <v>5.0</v>
      </c>
      <c r="H2" s="101">
        <f>M2*F2+L2</f>
        <v>5.6</v>
      </c>
      <c r="I2" s="112">
        <f>sum(E2:E1000)</f>
        <v>1.2</v>
      </c>
      <c r="J2" s="113">
        <f t="shared" ref="J2:K2" si="2">if(F2="",0,AVERAGE(F2:F1000))</f>
        <v>2.5</v>
      </c>
      <c r="K2" s="113">
        <f t="shared" si="2"/>
        <v>8</v>
      </c>
      <c r="L2" s="113">
        <f>K2-M2*J2</f>
        <v>4</v>
      </c>
      <c r="M2" s="114">
        <f>sum(C2:C1000)/sum(D1:D1000)</f>
        <v>1.6</v>
      </c>
    </row>
    <row r="3">
      <c r="A3" s="102">
        <f t="shared" ref="A3:B3" si="3">F3-J2</f>
        <v>-0.5</v>
      </c>
      <c r="B3" s="102">
        <f t="shared" si="3"/>
        <v>0</v>
      </c>
      <c r="C3" s="102">
        <f t="shared" si="4"/>
        <v>0</v>
      </c>
      <c r="D3" s="102">
        <f t="shared" si="5"/>
        <v>0.25</v>
      </c>
      <c r="E3" s="111">
        <f t="shared" si="6"/>
        <v>0.64</v>
      </c>
      <c r="F3" s="57">
        <v>2.0</v>
      </c>
      <c r="G3" s="57">
        <v>8.0</v>
      </c>
      <c r="H3" s="101">
        <f>M2*F3+L2</f>
        <v>7.2</v>
      </c>
      <c r="O3" s="115" t="s">
        <v>93</v>
      </c>
      <c r="P3" s="116">
        <f>M2</f>
        <v>1.6</v>
      </c>
      <c r="Q3" s="117" t="s">
        <v>94</v>
      </c>
      <c r="R3" s="118" t="s">
        <v>95</v>
      </c>
      <c r="S3" s="119">
        <f>L2</f>
        <v>4</v>
      </c>
    </row>
    <row r="4">
      <c r="A4" s="102">
        <f t="shared" ref="A4:B4" si="7">F4-J2</f>
        <v>0.5</v>
      </c>
      <c r="B4" s="102">
        <f t="shared" si="7"/>
        <v>1</v>
      </c>
      <c r="C4" s="102">
        <f t="shared" si="4"/>
        <v>0.5</v>
      </c>
      <c r="D4" s="102">
        <f t="shared" si="5"/>
        <v>0.25</v>
      </c>
      <c r="E4" s="111">
        <f t="shared" si="6"/>
        <v>0.04</v>
      </c>
      <c r="F4" s="57">
        <v>3.0</v>
      </c>
      <c r="G4" s="57">
        <v>9.0</v>
      </c>
      <c r="H4" s="101">
        <f>M2*F4+L2</f>
        <v>8.8</v>
      </c>
    </row>
    <row r="5">
      <c r="A5" s="102">
        <f t="shared" ref="A5:B5" si="8">F5-J2</f>
        <v>1.5</v>
      </c>
      <c r="B5" s="102">
        <f t="shared" si="8"/>
        <v>2</v>
      </c>
      <c r="C5" s="102">
        <f t="shared" si="4"/>
        <v>3</v>
      </c>
      <c r="D5" s="102">
        <f t="shared" si="5"/>
        <v>2.25</v>
      </c>
      <c r="E5" s="111">
        <f t="shared" si="6"/>
        <v>0.16</v>
      </c>
      <c r="F5" s="57">
        <v>4.0</v>
      </c>
      <c r="G5" s="57">
        <v>10.0</v>
      </c>
      <c r="H5" s="101">
        <f>M2*F5+L2</f>
        <v>10.4</v>
      </c>
    </row>
    <row r="6">
      <c r="A6" s="102">
        <f t="shared" ref="A6:B6" si="9">F6-J2</f>
        <v>-2.5</v>
      </c>
      <c r="B6" s="102">
        <f t="shared" si="9"/>
        <v>-8</v>
      </c>
      <c r="C6" s="102">
        <f t="shared" si="4"/>
        <v>0</v>
      </c>
      <c r="D6" s="102">
        <f t="shared" si="5"/>
        <v>0</v>
      </c>
      <c r="E6" s="111">
        <f t="shared" si="6"/>
        <v>0</v>
      </c>
      <c r="F6" s="120"/>
      <c r="G6" s="120"/>
      <c r="H6" s="101">
        <f>M2*F6+L2</f>
        <v>4</v>
      </c>
    </row>
    <row r="7">
      <c r="A7" s="102">
        <f t="shared" ref="A7:B7" si="10">F7-J2</f>
        <v>-2.5</v>
      </c>
      <c r="B7" s="102">
        <f t="shared" si="10"/>
        <v>-8</v>
      </c>
      <c r="C7" s="102">
        <f t="shared" si="4"/>
        <v>0</v>
      </c>
      <c r="D7" s="102">
        <f t="shared" si="5"/>
        <v>0</v>
      </c>
      <c r="E7" s="111">
        <f t="shared" si="6"/>
        <v>0</v>
      </c>
      <c r="F7" s="120"/>
      <c r="G7" s="120"/>
      <c r="H7" s="101">
        <f>M2*F7+L2</f>
        <v>4</v>
      </c>
    </row>
    <row r="8">
      <c r="A8" s="102">
        <f t="shared" ref="A8:B8" si="11">F8-J2</f>
        <v>-2.5</v>
      </c>
      <c r="B8" s="102">
        <f t="shared" si="11"/>
        <v>-8</v>
      </c>
      <c r="C8" s="102">
        <f t="shared" si="4"/>
        <v>0</v>
      </c>
      <c r="D8" s="102">
        <f t="shared" si="5"/>
        <v>0</v>
      </c>
      <c r="E8" s="111">
        <f t="shared" si="6"/>
        <v>0</v>
      </c>
      <c r="F8" s="120"/>
      <c r="G8" s="120"/>
      <c r="H8" s="101">
        <f>M2*F8+L2</f>
        <v>4</v>
      </c>
    </row>
    <row r="9">
      <c r="A9" s="102">
        <f t="shared" ref="A9:B9" si="12">F9-J2</f>
        <v>-2.5</v>
      </c>
      <c r="B9" s="102">
        <f t="shared" si="12"/>
        <v>-8</v>
      </c>
      <c r="C9" s="102">
        <f t="shared" si="4"/>
        <v>0</v>
      </c>
      <c r="D9" s="102">
        <f t="shared" si="5"/>
        <v>0</v>
      </c>
      <c r="E9" s="111">
        <f t="shared" si="6"/>
        <v>0</v>
      </c>
      <c r="F9" s="120"/>
      <c r="G9" s="120"/>
      <c r="H9" s="101">
        <f>M2*F9+L2</f>
        <v>4</v>
      </c>
    </row>
    <row r="10">
      <c r="A10" s="102">
        <f t="shared" ref="A10:B10" si="13">F10-J2</f>
        <v>-2.5</v>
      </c>
      <c r="B10" s="102">
        <f t="shared" si="13"/>
        <v>-8</v>
      </c>
      <c r="C10" s="102">
        <f t="shared" si="4"/>
        <v>0</v>
      </c>
      <c r="D10" s="102">
        <f t="shared" si="5"/>
        <v>0</v>
      </c>
      <c r="E10" s="111">
        <f t="shared" si="6"/>
        <v>0</v>
      </c>
      <c r="F10" s="120"/>
      <c r="G10" s="120"/>
      <c r="H10" s="101">
        <f>M2*F10+L2</f>
        <v>4</v>
      </c>
    </row>
    <row r="11">
      <c r="A11" s="102">
        <f t="shared" ref="A11:B11" si="14">F11-J2</f>
        <v>-2.5</v>
      </c>
      <c r="B11" s="102">
        <f t="shared" si="14"/>
        <v>-8</v>
      </c>
      <c r="C11" s="102">
        <f t="shared" si="4"/>
        <v>0</v>
      </c>
      <c r="D11" s="102">
        <f t="shared" si="5"/>
        <v>0</v>
      </c>
      <c r="E11" s="111">
        <f t="shared" si="6"/>
        <v>0</v>
      </c>
      <c r="F11" s="120"/>
      <c r="G11" s="120"/>
      <c r="H11" s="101">
        <f>M2*F11+L2</f>
        <v>4</v>
      </c>
    </row>
    <row r="12">
      <c r="A12" s="102">
        <f t="shared" ref="A12:B12" si="15">F12-J2</f>
        <v>-2.5</v>
      </c>
      <c r="B12" s="102">
        <f t="shared" si="15"/>
        <v>-8</v>
      </c>
      <c r="C12" s="102">
        <f t="shared" si="4"/>
        <v>0</v>
      </c>
      <c r="D12" s="102">
        <f t="shared" si="5"/>
        <v>0</v>
      </c>
      <c r="E12" s="111">
        <f t="shared" si="6"/>
        <v>0</v>
      </c>
      <c r="F12" s="120"/>
      <c r="G12" s="120"/>
      <c r="H12" s="101">
        <f>M2*F12+L2</f>
        <v>4</v>
      </c>
    </row>
    <row r="13">
      <c r="A13" s="102">
        <f t="shared" ref="A13:B13" si="16">F13-J2</f>
        <v>-2.5</v>
      </c>
      <c r="B13" s="102">
        <f t="shared" si="16"/>
        <v>-8</v>
      </c>
      <c r="C13" s="102">
        <f t="shared" si="4"/>
        <v>0</v>
      </c>
      <c r="D13" s="102">
        <f t="shared" si="5"/>
        <v>0</v>
      </c>
      <c r="E13" s="111">
        <f t="shared" si="6"/>
        <v>0</v>
      </c>
      <c r="F13" s="120"/>
      <c r="G13" s="120"/>
      <c r="H13" s="101">
        <f>M2*F13+L2</f>
        <v>4</v>
      </c>
    </row>
    <row r="14">
      <c r="A14" s="102">
        <f t="shared" ref="A14:B14" si="17">F14-J2</f>
        <v>-2.5</v>
      </c>
      <c r="B14" s="102">
        <f t="shared" si="17"/>
        <v>-8</v>
      </c>
      <c r="C14" s="102">
        <f t="shared" si="4"/>
        <v>0</v>
      </c>
      <c r="D14" s="102">
        <f t="shared" si="5"/>
        <v>0</v>
      </c>
      <c r="E14" s="111">
        <f t="shared" si="6"/>
        <v>0</v>
      </c>
      <c r="F14" s="120"/>
      <c r="G14" s="120"/>
      <c r="H14" s="101">
        <f>M2*F14+L2</f>
        <v>4</v>
      </c>
    </row>
    <row r="15">
      <c r="A15" s="102">
        <f t="shared" ref="A15:B15" si="18">F15-J2</f>
        <v>-2.5</v>
      </c>
      <c r="B15" s="102">
        <f t="shared" si="18"/>
        <v>-8</v>
      </c>
      <c r="C15" s="102">
        <f t="shared" si="4"/>
        <v>0</v>
      </c>
      <c r="D15" s="102">
        <f t="shared" si="5"/>
        <v>0</v>
      </c>
      <c r="E15" s="111">
        <f t="shared" si="6"/>
        <v>0</v>
      </c>
      <c r="F15" s="120"/>
      <c r="G15" s="120"/>
      <c r="H15" s="101">
        <f>M2*F15+L2</f>
        <v>4</v>
      </c>
    </row>
    <row r="16">
      <c r="A16" s="102">
        <f t="shared" ref="A16:B16" si="19">F16-J2</f>
        <v>-2.5</v>
      </c>
      <c r="B16" s="102">
        <f t="shared" si="19"/>
        <v>-8</v>
      </c>
      <c r="C16" s="102">
        <f t="shared" si="4"/>
        <v>0</v>
      </c>
      <c r="D16" s="102">
        <f t="shared" si="5"/>
        <v>0</v>
      </c>
      <c r="E16" s="111">
        <f t="shared" si="6"/>
        <v>0</v>
      </c>
      <c r="F16" s="120"/>
      <c r="G16" s="120"/>
      <c r="H16" s="101">
        <f>M2*F16+L2</f>
        <v>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1" t="s">
        <v>96</v>
      </c>
      <c r="B1" s="121" t="s">
        <v>97</v>
      </c>
      <c r="C1" s="121" t="s">
        <v>98</v>
      </c>
      <c r="D1" s="121" t="s">
        <v>99</v>
      </c>
      <c r="G1" s="122" t="s">
        <v>100</v>
      </c>
      <c r="H1" s="123">
        <f>COUNT(A2:A1000)</f>
        <v>3</v>
      </c>
    </row>
    <row r="2">
      <c r="A2" s="124">
        <v>8.0</v>
      </c>
      <c r="B2" s="64">
        <f>A2-H2</f>
        <v>-14.66666667</v>
      </c>
      <c r="C2" s="64">
        <f t="shared" ref="C2:C18" si="1">if(A2="",0,abs(B2))</f>
        <v>14.66666667</v>
      </c>
      <c r="D2" s="64">
        <f>if(A2="",0,(C2/H3))</f>
        <v>1.269230769</v>
      </c>
      <c r="G2" s="125" t="s">
        <v>101</v>
      </c>
      <c r="H2" s="126">
        <f>if(A2="",0,AVERAGE(A2:A1000))</f>
        <v>22.66666667</v>
      </c>
      <c r="I2" s="127" t="s">
        <v>102</v>
      </c>
    </row>
    <row r="3">
      <c r="A3" s="128">
        <v>20.0</v>
      </c>
      <c r="B3" s="64">
        <f>A3-H2</f>
        <v>-2.666666667</v>
      </c>
      <c r="C3" s="64">
        <f t="shared" si="1"/>
        <v>2.666666667</v>
      </c>
      <c r="D3" s="64">
        <f>if(A3="",0,(C3/H3))</f>
        <v>0.2307692308</v>
      </c>
      <c r="G3" s="129" t="s">
        <v>103</v>
      </c>
      <c r="H3" s="112">
        <f>if(H1=0,0,sum(C2:C1000)/H1)</f>
        <v>11.55555556</v>
      </c>
    </row>
    <row r="4">
      <c r="A4" s="128">
        <v>40.0</v>
      </c>
      <c r="B4" s="64">
        <f>A4-H2</f>
        <v>17.33333333</v>
      </c>
      <c r="C4" s="64">
        <f t="shared" si="1"/>
        <v>17.33333333</v>
      </c>
      <c r="D4" s="64">
        <f>if(A4="",0,(C4/H3))</f>
        <v>1.5</v>
      </c>
    </row>
    <row r="5">
      <c r="A5" s="130"/>
      <c r="B5" s="64">
        <f>A5-H2</f>
        <v>-22.66666667</v>
      </c>
      <c r="C5" s="64">
        <f t="shared" si="1"/>
        <v>0</v>
      </c>
      <c r="D5" s="64">
        <f>if(A5="",0,(C5/H3))</f>
        <v>0</v>
      </c>
    </row>
    <row r="6">
      <c r="A6" s="130"/>
      <c r="B6" s="64">
        <f>A6-H2</f>
        <v>-22.66666667</v>
      </c>
      <c r="C6" s="64">
        <f t="shared" si="1"/>
        <v>0</v>
      </c>
      <c r="D6" s="64">
        <f>if(A6="",0,(C6/H3))</f>
        <v>0</v>
      </c>
    </row>
    <row r="7">
      <c r="A7" s="130"/>
      <c r="B7" s="64">
        <f>A7-H2</f>
        <v>-22.66666667</v>
      </c>
      <c r="C7" s="64">
        <f t="shared" si="1"/>
        <v>0</v>
      </c>
      <c r="D7" s="64">
        <f>if(A7="",0,(C7/H3))</f>
        <v>0</v>
      </c>
    </row>
    <row r="8">
      <c r="A8" s="130"/>
      <c r="B8" s="64">
        <f>A8-H2</f>
        <v>-22.66666667</v>
      </c>
      <c r="C8" s="64">
        <f t="shared" si="1"/>
        <v>0</v>
      </c>
      <c r="D8" s="64">
        <f>if(A8="",0,(C8/H3))</f>
        <v>0</v>
      </c>
    </row>
    <row r="9">
      <c r="A9" s="130"/>
      <c r="B9" s="64">
        <f>A9-H2</f>
        <v>-22.66666667</v>
      </c>
      <c r="C9" s="64">
        <f t="shared" si="1"/>
        <v>0</v>
      </c>
      <c r="D9" s="64">
        <f>if(A9="",0,(C9/H3))</f>
        <v>0</v>
      </c>
    </row>
    <row r="10">
      <c r="A10" s="130"/>
      <c r="B10" s="64">
        <f>A10-H2</f>
        <v>-22.66666667</v>
      </c>
      <c r="C10" s="64">
        <f t="shared" si="1"/>
        <v>0</v>
      </c>
      <c r="D10" s="64">
        <f>if(A10="",0,(C10/H3))</f>
        <v>0</v>
      </c>
    </row>
    <row r="11">
      <c r="A11" s="130"/>
      <c r="B11" s="64">
        <f>A11-H2</f>
        <v>-22.66666667</v>
      </c>
      <c r="C11" s="64">
        <f t="shared" si="1"/>
        <v>0</v>
      </c>
      <c r="D11" s="64">
        <f>if(A11="",0,(C11/H3))</f>
        <v>0</v>
      </c>
    </row>
    <row r="12">
      <c r="A12" s="130"/>
      <c r="B12" s="64">
        <f>A12-H2</f>
        <v>-22.66666667</v>
      </c>
      <c r="C12" s="64">
        <f t="shared" si="1"/>
        <v>0</v>
      </c>
      <c r="D12" s="64">
        <f>if(A12="",0,(C12/H3))</f>
        <v>0</v>
      </c>
    </row>
    <row r="13">
      <c r="A13" s="130"/>
      <c r="B13" s="64">
        <f>A13-H2</f>
        <v>-22.66666667</v>
      </c>
      <c r="C13" s="64">
        <f t="shared" si="1"/>
        <v>0</v>
      </c>
      <c r="D13" s="64">
        <f>if(A13="",0,(C13/H3))</f>
        <v>0</v>
      </c>
    </row>
    <row r="14">
      <c r="A14" s="130"/>
      <c r="B14" s="64">
        <f>A14-H2</f>
        <v>-22.66666667</v>
      </c>
      <c r="C14" s="64">
        <f t="shared" si="1"/>
        <v>0</v>
      </c>
      <c r="D14" s="64">
        <f>if(A14="",0,(C14/H3))</f>
        <v>0</v>
      </c>
    </row>
    <row r="15">
      <c r="A15" s="130"/>
      <c r="B15" s="64">
        <f>A15-H2</f>
        <v>-22.66666667</v>
      </c>
      <c r="C15" s="64">
        <f t="shared" si="1"/>
        <v>0</v>
      </c>
      <c r="D15" s="64">
        <f>if(A15="",0,(C15/H3))</f>
        <v>0</v>
      </c>
    </row>
    <row r="16">
      <c r="A16" s="130"/>
      <c r="B16" s="64">
        <f>A16-H2</f>
        <v>-22.66666667</v>
      </c>
      <c r="C16" s="64">
        <f t="shared" si="1"/>
        <v>0</v>
      </c>
      <c r="D16" s="64">
        <f>if(A16="",0,(C16/H3))</f>
        <v>0</v>
      </c>
    </row>
    <row r="17">
      <c r="A17" s="130"/>
      <c r="B17" s="64">
        <f>A17-H2</f>
        <v>-22.66666667</v>
      </c>
      <c r="C17" s="64">
        <f t="shared" si="1"/>
        <v>0</v>
      </c>
      <c r="D17" s="64">
        <f>if(A17="",0,(C17/H3))</f>
        <v>0</v>
      </c>
    </row>
    <row r="18">
      <c r="A18" s="131"/>
      <c r="B18" s="64">
        <f>A18-H2</f>
        <v>-22.66666667</v>
      </c>
      <c r="C18" s="64">
        <f t="shared" si="1"/>
        <v>0</v>
      </c>
      <c r="D18" s="64">
        <f>if(A18="",0,(C18/H3))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0"/>
      <c r="C1" s="110"/>
      <c r="D1" s="110"/>
      <c r="E1" s="110"/>
      <c r="F1" s="110"/>
      <c r="G1" s="110"/>
    </row>
    <row r="2">
      <c r="A2" s="132"/>
      <c r="B2" s="133" t="s">
        <v>104</v>
      </c>
      <c r="C2" s="133" t="s">
        <v>105</v>
      </c>
      <c r="D2" s="133" t="s">
        <v>106</v>
      </c>
      <c r="E2" s="133" t="s">
        <v>107</v>
      </c>
      <c r="F2" s="110"/>
      <c r="G2" s="110"/>
    </row>
    <row r="3">
      <c r="A3" s="134" t="s">
        <v>85</v>
      </c>
      <c r="B3" s="135">
        <v>0.0</v>
      </c>
      <c r="C3" s="136">
        <v>3.0</v>
      </c>
      <c r="D3" s="136">
        <v>6.0</v>
      </c>
      <c r="E3" s="137">
        <v>10.0</v>
      </c>
      <c r="F3" s="110"/>
      <c r="G3" s="110"/>
    </row>
    <row r="4">
      <c r="A4" s="134" t="s">
        <v>86</v>
      </c>
      <c r="B4" s="138">
        <v>1.0</v>
      </c>
      <c r="C4" s="139">
        <v>4.0</v>
      </c>
      <c r="D4" s="139">
        <v>7.0</v>
      </c>
      <c r="E4" s="140">
        <v>11.0</v>
      </c>
      <c r="F4" s="110"/>
      <c r="G4" s="110"/>
    </row>
    <row r="5">
      <c r="A5" s="134" t="s">
        <v>108</v>
      </c>
      <c r="B5" s="141">
        <v>2.0</v>
      </c>
      <c r="C5" s="142">
        <v>5.0</v>
      </c>
      <c r="D5" s="142">
        <v>8.0</v>
      </c>
      <c r="E5" s="143">
        <v>12.0</v>
      </c>
      <c r="F5" s="110"/>
      <c r="G5" s="110"/>
    </row>
    <row r="6">
      <c r="B6" s="110"/>
      <c r="C6" s="110"/>
      <c r="D6" s="110"/>
      <c r="E6" s="110"/>
      <c r="F6" s="110"/>
      <c r="G6" s="110"/>
    </row>
    <row r="7">
      <c r="B7" s="144" t="s">
        <v>109</v>
      </c>
      <c r="J7" s="144" t="s">
        <v>110</v>
      </c>
    </row>
    <row r="8">
      <c r="A8" s="132"/>
      <c r="B8" s="133" t="s">
        <v>111</v>
      </c>
      <c r="C8" s="133" t="s">
        <v>112</v>
      </c>
      <c r="D8" s="133" t="s">
        <v>113</v>
      </c>
      <c r="E8" s="133" t="s">
        <v>114</v>
      </c>
      <c r="F8" s="133" t="s">
        <v>115</v>
      </c>
      <c r="G8" s="133" t="s">
        <v>116</v>
      </c>
      <c r="I8" s="145"/>
      <c r="J8" s="121" t="s">
        <v>111</v>
      </c>
      <c r="K8" s="121" t="s">
        <v>112</v>
      </c>
      <c r="L8" s="121" t="s">
        <v>113</v>
      </c>
      <c r="M8" s="121" t="s">
        <v>114</v>
      </c>
      <c r="N8" s="121" t="s">
        <v>115</v>
      </c>
      <c r="O8" s="121" t="s">
        <v>116</v>
      </c>
    </row>
    <row r="9">
      <c r="A9" s="133" t="s">
        <v>85</v>
      </c>
      <c r="B9" s="135">
        <v>1.0</v>
      </c>
      <c r="C9" s="136">
        <v>4.0</v>
      </c>
      <c r="D9" s="136">
        <v>7.0</v>
      </c>
      <c r="E9" s="136">
        <v>9.0</v>
      </c>
      <c r="F9" s="136">
        <v>3.0</v>
      </c>
      <c r="G9" s="137">
        <v>4.0</v>
      </c>
      <c r="I9" s="121" t="s">
        <v>85</v>
      </c>
      <c r="J9" s="135">
        <v>1.0</v>
      </c>
      <c r="K9" s="136">
        <v>4.0</v>
      </c>
      <c r="L9" s="136">
        <v>7.0</v>
      </c>
      <c r="M9" s="136">
        <v>9.0</v>
      </c>
      <c r="N9" s="136">
        <v>3.0</v>
      </c>
      <c r="O9" s="137">
        <v>4.0</v>
      </c>
    </row>
    <row r="10">
      <c r="A10" s="133" t="s">
        <v>86</v>
      </c>
      <c r="B10" s="138">
        <v>2.0</v>
      </c>
      <c r="C10" s="139">
        <v>5.0</v>
      </c>
      <c r="D10" s="139">
        <v>6.0</v>
      </c>
      <c r="E10" s="139">
        <v>8.0</v>
      </c>
      <c r="F10" s="139">
        <v>8.0</v>
      </c>
      <c r="G10" s="140">
        <v>-1.0</v>
      </c>
      <c r="I10" s="121" t="s">
        <v>86</v>
      </c>
      <c r="J10" s="138">
        <v>2.0</v>
      </c>
      <c r="K10" s="139">
        <v>5.0</v>
      </c>
      <c r="L10" s="139">
        <v>6.0</v>
      </c>
      <c r="M10" s="139">
        <v>8.0</v>
      </c>
      <c r="N10" s="139">
        <v>8.0</v>
      </c>
      <c r="O10" s="140">
        <v>-1.0</v>
      </c>
    </row>
    <row r="11">
      <c r="A11" s="133" t="s">
        <v>108</v>
      </c>
      <c r="B11" s="141">
        <v>3.0</v>
      </c>
      <c r="C11" s="142">
        <v>6.0</v>
      </c>
      <c r="D11" s="142">
        <v>5.0</v>
      </c>
      <c r="E11" s="142">
        <v>3.0</v>
      </c>
      <c r="F11" s="142">
        <v>2.0</v>
      </c>
      <c r="G11" s="143">
        <v>10.0</v>
      </c>
      <c r="I11" s="121" t="s">
        <v>108</v>
      </c>
      <c r="J11" s="141">
        <v>3.0</v>
      </c>
      <c r="K11" s="142">
        <v>6.0</v>
      </c>
      <c r="L11" s="142">
        <v>5.0</v>
      </c>
      <c r="M11" s="142">
        <v>3.0</v>
      </c>
      <c r="N11" s="142">
        <v>2.0</v>
      </c>
      <c r="O11" s="143">
        <v>10.0</v>
      </c>
    </row>
    <row r="13">
      <c r="A13" s="132"/>
      <c r="B13" s="133" t="s">
        <v>111</v>
      </c>
      <c r="C13" s="133" t="s">
        <v>112</v>
      </c>
      <c r="D13" s="133" t="s">
        <v>113</v>
      </c>
      <c r="E13" s="133" t="s">
        <v>114</v>
      </c>
      <c r="F13" s="133" t="s">
        <v>115</v>
      </c>
      <c r="G13" s="133" t="s">
        <v>116</v>
      </c>
      <c r="I13" s="145"/>
      <c r="J13" s="121" t="s">
        <v>111</v>
      </c>
      <c r="K13" s="121" t="s">
        <v>112</v>
      </c>
      <c r="L13" s="121" t="s">
        <v>113</v>
      </c>
      <c r="M13" s="121" t="s">
        <v>114</v>
      </c>
      <c r="N13" s="121" t="s">
        <v>115</v>
      </c>
      <c r="O13" s="121" t="s">
        <v>116</v>
      </c>
    </row>
    <row r="14">
      <c r="A14" s="133" t="s">
        <v>104</v>
      </c>
      <c r="B14" s="146">
        <f t="shared" ref="B14:G14" si="1">SQRT((ABS(B9-$B$3))^2+(ABS(B10-$B$4))^2+(ABS(B11-$B$5))^2)</f>
        <v>1.732050808</v>
      </c>
      <c r="C14" s="146">
        <f t="shared" si="1"/>
        <v>6.92820323</v>
      </c>
      <c r="D14" s="146">
        <f t="shared" si="1"/>
        <v>9.110433579</v>
      </c>
      <c r="E14" s="146">
        <f t="shared" si="1"/>
        <v>11.44552314</v>
      </c>
      <c r="F14" s="146">
        <f t="shared" si="1"/>
        <v>7.615773106</v>
      </c>
      <c r="G14" s="146">
        <f t="shared" si="1"/>
        <v>9.16515139</v>
      </c>
      <c r="I14" s="121" t="s">
        <v>104</v>
      </c>
      <c r="J14" s="146">
        <f t="shared" ref="J14:O14" si="2">(ABS(J9-$B$3))+(ABS(J10-$B$4))+(ABS(J11-$B$5))</f>
        <v>3</v>
      </c>
      <c r="K14" s="146">
        <f t="shared" si="2"/>
        <v>12</v>
      </c>
      <c r="L14" s="146">
        <f t="shared" si="2"/>
        <v>15</v>
      </c>
      <c r="M14" s="146">
        <f t="shared" si="2"/>
        <v>17</v>
      </c>
      <c r="N14" s="146">
        <f t="shared" si="2"/>
        <v>10</v>
      </c>
      <c r="O14" s="146">
        <f t="shared" si="2"/>
        <v>14</v>
      </c>
    </row>
    <row r="15">
      <c r="A15" s="133" t="s">
        <v>105</v>
      </c>
      <c r="B15" s="146">
        <f t="shared" ref="B15:G15" si="3">SQRT((ABS(B9-$C$3))^2+(ABS(B10-$C$4))^2+(ABS(B11-$C$5))^2)</f>
        <v>3.464101615</v>
      </c>
      <c r="C15" s="146">
        <f t="shared" si="3"/>
        <v>1.732050808</v>
      </c>
      <c r="D15" s="146">
        <f t="shared" si="3"/>
        <v>4.472135955</v>
      </c>
      <c r="E15" s="146">
        <f t="shared" si="3"/>
        <v>7.483314774</v>
      </c>
      <c r="F15" s="146">
        <f t="shared" si="3"/>
        <v>5</v>
      </c>
      <c r="G15" s="146">
        <f t="shared" si="3"/>
        <v>7.141428429</v>
      </c>
      <c r="I15" s="121" t="s">
        <v>105</v>
      </c>
      <c r="J15" s="146">
        <f t="shared" ref="J15:O15" si="4">(ABS(J9-$C$3))+(ABS(J10-$C$4))+(ABS(J11-$C$5))</f>
        <v>6</v>
      </c>
      <c r="K15" s="146">
        <f t="shared" si="4"/>
        <v>3</v>
      </c>
      <c r="L15" s="146">
        <f t="shared" si="4"/>
        <v>6</v>
      </c>
      <c r="M15" s="146">
        <f t="shared" si="4"/>
        <v>12</v>
      </c>
      <c r="N15" s="146">
        <f t="shared" si="4"/>
        <v>7</v>
      </c>
      <c r="O15" s="146">
        <f t="shared" si="4"/>
        <v>11</v>
      </c>
    </row>
    <row r="16">
      <c r="A16" s="147" t="s">
        <v>106</v>
      </c>
      <c r="B16" s="148">
        <f t="shared" ref="B16:G16" si="5">SQRT((ABS(B9-$D$3))^2+(ABS(B10-$D$4))^2+(ABS(B11-$D$5))^2)</f>
        <v>8.660254038</v>
      </c>
      <c r="C16" s="148">
        <f t="shared" si="5"/>
        <v>3.464101615</v>
      </c>
      <c r="D16" s="148">
        <f t="shared" si="5"/>
        <v>3.31662479</v>
      </c>
      <c r="E16" s="148">
        <f t="shared" si="5"/>
        <v>5.916079783</v>
      </c>
      <c r="F16" s="148">
        <f t="shared" si="5"/>
        <v>6.782329983</v>
      </c>
      <c r="G16" s="148">
        <f t="shared" si="5"/>
        <v>8.485281374</v>
      </c>
      <c r="I16" s="149" t="s">
        <v>106</v>
      </c>
      <c r="J16" s="148">
        <f t="shared" ref="J16:O16" si="6">(ABS(J9-$D$3))+(ABS(J10-$D$4))+(ABS(J11-$D$5))</f>
        <v>15</v>
      </c>
      <c r="K16" s="148">
        <f t="shared" si="6"/>
        <v>6</v>
      </c>
      <c r="L16" s="148">
        <f t="shared" si="6"/>
        <v>5</v>
      </c>
      <c r="M16" s="148">
        <f t="shared" si="6"/>
        <v>9</v>
      </c>
      <c r="N16" s="148">
        <f t="shared" si="6"/>
        <v>10</v>
      </c>
      <c r="O16" s="148">
        <f t="shared" si="6"/>
        <v>12</v>
      </c>
    </row>
    <row r="17">
      <c r="A17" s="150" t="s">
        <v>117</v>
      </c>
      <c r="B17" s="151" t="str">
        <f t="shared" ref="B17:G17" si="7">if(AND(B14&lt;B16,B14&lt;B15),"C1",IF(AND(B15&lt;B14,B15&lt;B16),"C2","C3"))</f>
        <v>C1</v>
      </c>
      <c r="C17" s="151" t="str">
        <f t="shared" si="7"/>
        <v>C2</v>
      </c>
      <c r="D17" s="151" t="str">
        <f t="shared" si="7"/>
        <v>C3</v>
      </c>
      <c r="E17" s="151" t="str">
        <f t="shared" si="7"/>
        <v>C3</v>
      </c>
      <c r="F17" s="151" t="str">
        <f t="shared" si="7"/>
        <v>C2</v>
      </c>
      <c r="G17" s="152" t="str">
        <f t="shared" si="7"/>
        <v>C2</v>
      </c>
      <c r="I17" s="153" t="s">
        <v>117</v>
      </c>
      <c r="J17" s="151" t="str">
        <f t="shared" ref="J17:O17" si="8">if(AND(J14&lt;J16,J14&lt;J15),"C1",IF(AND(J15&lt;J14,J15&lt;J16),"C2","C3"))</f>
        <v>C1</v>
      </c>
      <c r="K17" s="151" t="str">
        <f t="shared" si="8"/>
        <v>C2</v>
      </c>
      <c r="L17" s="151" t="str">
        <f t="shared" si="8"/>
        <v>C3</v>
      </c>
      <c r="M17" s="151" t="str">
        <f t="shared" si="8"/>
        <v>C3</v>
      </c>
      <c r="N17" s="151" t="str">
        <f t="shared" si="8"/>
        <v>C2</v>
      </c>
      <c r="O17" s="152" t="str">
        <f t="shared" si="8"/>
        <v>C2</v>
      </c>
    </row>
  </sheetData>
  <mergeCells count="2">
    <mergeCell ref="B7:G7"/>
    <mergeCell ref="J7:O7"/>
  </mergeCells>
  <drawing r:id="rId1"/>
</worksheet>
</file>