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bin" ContentType="application/vnd.openxmlformats-officedocument.wordprocessingml.printerSettings"/>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Résumé de l’exportation" sheetId="1" r:id="rId3"/>
    <sheet name="Salaires - Salaires" sheetId="2" r:id="rId4"/>
    <sheet name="Compte de résultat prévisionnel" sheetId="3" r:id="rId5"/>
    <sheet name="Impots" sheetId="4" r:id="rId6"/>
    <sheet name="Bilan - Tableau 1" sheetId="5" r:id="rId7"/>
    <sheet name="Bilan - Tableau 2" sheetId="6" r:id="rId8"/>
  </sheets>
</workbook>
</file>

<file path=xl/sharedStrings.xml><?xml version="1.0" encoding="utf-8"?>
<sst xmlns="http://schemas.openxmlformats.org/spreadsheetml/2006/main" uniqueCount="60">
  <si>
    <t>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</si>
  <si>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Nom de la feuille Numbers</t>
  </si>
  <si>
    <t>Nom du tableau Numbers</t>
  </si>
  <si>
    <t>Nom de la feuille de calcul Excel</t>
  </si>
  <si>
    <t>Salaires</t>
  </si>
  <si>
    <t>Salaires - Salaires</t>
  </si>
  <si>
    <t>Catégorie</t>
  </si>
  <si>
    <t>Salaire brut</t>
  </si>
  <si>
    <t>Charges salariales</t>
  </si>
  <si>
    <t>Salaire net</t>
  </si>
  <si>
    <t>Charges patronales</t>
  </si>
  <si>
    <t>Budget</t>
  </si>
  <si>
    <t>Personnel</t>
  </si>
  <si>
    <t>David Vitoux</t>
  </si>
  <si>
    <t>Axel Goering</t>
  </si>
  <si>
    <t>Sofiane Mahiou</t>
  </si>
  <si>
    <t>Maxime Ernoult</t>
  </si>
  <si>
    <t>Adrien De La Vaissière</t>
  </si>
  <si>
    <t>Clément Joudet</t>
  </si>
  <si>
    <t>Clément Roig</t>
  </si>
  <si>
    <t>Anis Khlif</t>
  </si>
  <si>
    <t>Paul Mustière</t>
  </si>
  <si>
    <t>Matthieu Denoux</t>
  </si>
  <si>
    <t>Julien Caillard</t>
  </si>
  <si>
    <t>Nathanaël Kasriel</t>
  </si>
  <si>
    <t>Thomas Debarre</t>
  </si>
  <si>
    <t>Total</t>
  </si>
  <si>
    <t>Compte de résultat prévisionnel</t>
  </si>
  <si>
    <t>Produit</t>
  </si>
  <si>
    <t>Charges</t>
  </si>
  <si>
    <t>Vente</t>
  </si>
  <si>
    <t>Prix unité (Hors taxes)</t>
  </si>
  <si>
    <t>Prix unité TTC</t>
  </si>
  <si>
    <t>Nombre</t>
  </si>
  <si>
    <t xml:space="preserve">Logiciel </t>
  </si>
  <si>
    <t>Frais pub (google)</t>
  </si>
  <si>
    <t>Licences</t>
  </si>
  <si>
    <t>Impots</t>
  </si>
  <si>
    <t>Tableau 1</t>
  </si>
  <si>
    <t>Impôts</t>
  </si>
  <si>
    <t>Sur les sociétés</t>
  </si>
  <si>
    <t>33% des bénéfices</t>
  </si>
  <si>
    <t>TVA</t>
  </si>
  <si>
    <t>20% sur les ventes</t>
  </si>
  <si>
    <t>Bilan</t>
  </si>
  <si>
    <t>Bilan - Tableau 1</t>
  </si>
  <si>
    <t>Actifs</t>
  </si>
  <si>
    <t>Passif</t>
  </si>
  <si>
    <t>Actifs incorporels</t>
  </si>
  <si>
    <t>Fonds propres</t>
  </si>
  <si>
    <t>Créances</t>
  </si>
  <si>
    <t xml:space="preserve">Dettes long terme </t>
  </si>
  <si>
    <t>Mines Paristech : 100 000€</t>
  </si>
  <si>
    <t>Actifs immobiliers</t>
  </si>
  <si>
    <t>Compte de Résultat prévisionnel</t>
  </si>
  <si>
    <t>Créances clients</t>
  </si>
  <si>
    <t>Trésorerie</t>
  </si>
  <si>
    <t>Tableau 2</t>
  </si>
  <si>
    <t>Bilan - Tableau 2</t>
  </si>
  <si>
    <t xml:space="preserve">Bénéfices </t>
  </si>
</sst>
</file>

<file path=xl/styles.xml><?xml version="1.0" encoding="utf-8"?>
<styleSheet xmlns="http://schemas.openxmlformats.org/spreadsheetml/2006/main">
  <numFmts count="3">
    <numFmt numFmtId="0" formatCode="General"/>
    <numFmt numFmtId="59" formatCode="&quot;€&quot;-2 0.00"/>
    <numFmt numFmtId="60" formatCode="&quot;€&quot;-2 #,##0.00_);[Red]\(&quot;€&quot;-2 #,##0.00\)"/>
  </numFmts>
  <fonts count="8">
    <font>
      <sz val="12"/>
      <color indexed="8"/>
      <name val="Verdana"/>
    </font>
    <font>
      <sz val="14"/>
      <color indexed="8"/>
      <name val="Verdana"/>
    </font>
    <font>
      <u val="single"/>
      <sz val="12"/>
      <color indexed="11"/>
      <name val="Verdana"/>
    </font>
    <font>
      <sz val="10"/>
      <color indexed="12"/>
      <name val="Avenir Next"/>
    </font>
    <font>
      <sz val="12"/>
      <color indexed="12"/>
      <name val="Avenir Next"/>
    </font>
    <font>
      <b val="1"/>
      <sz val="10"/>
      <color indexed="13"/>
      <name val="Avenir Next"/>
    </font>
    <font>
      <b val="1"/>
      <sz val="10"/>
      <color indexed="12"/>
      <name val="Avenir Next"/>
    </font>
    <font>
      <b val="1"/>
      <sz val="10"/>
      <color indexed="18"/>
      <name val="Avenir Next"/>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22"/>
        <bgColor auto="1"/>
      </patternFill>
    </fill>
    <fill>
      <patternFill patternType="solid">
        <fgColor indexed="23"/>
        <bgColor auto="1"/>
      </patternFill>
    </fill>
  </fills>
  <borders count="12">
    <border>
      <left/>
      <right/>
      <top/>
      <bottom/>
      <diagonal/>
    </border>
    <border>
      <left style="thin">
        <color indexed="15"/>
      </left>
      <right style="thin">
        <color indexed="15"/>
      </right>
      <top style="thin">
        <color indexed="15"/>
      </top>
      <bottom style="thin">
        <color indexed="15"/>
      </bottom>
      <diagonal/>
    </border>
    <border>
      <left style="thin">
        <color indexed="12"/>
      </left>
      <right style="thin">
        <color indexed="12"/>
      </right>
      <top style="thin">
        <color indexed="12"/>
      </top>
      <bottom style="thin">
        <color indexed="12"/>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style="thin">
        <color indexed="12"/>
      </top>
      <bottom style="thin">
        <color indexed="12"/>
      </bottom>
      <diagonal/>
    </border>
    <border>
      <left style="thin">
        <color indexed="15"/>
      </left>
      <right style="thin">
        <color indexed="12"/>
      </right>
      <top style="thin">
        <color indexed="12"/>
      </top>
      <bottom style="thin">
        <color indexed="12"/>
      </bottom>
      <diagonal/>
    </border>
    <border>
      <left style="thin">
        <color indexed="21"/>
      </left>
      <right/>
      <top style="thin">
        <color indexed="21"/>
      </top>
      <bottom style="thin">
        <color indexed="21"/>
      </bottom>
      <diagonal/>
    </border>
    <border>
      <left/>
      <right/>
      <top style="thin">
        <color indexed="21"/>
      </top>
      <bottom style="thin">
        <color indexed="21"/>
      </bottom>
      <diagonal/>
    </border>
    <border>
      <left/>
      <right style="thin">
        <color indexed="21"/>
      </right>
      <top style="thin">
        <color indexed="21"/>
      </top>
      <bottom style="thin">
        <color indexed="21"/>
      </bottom>
      <diagonal/>
    </border>
    <border>
      <left style="thin">
        <color indexed="21"/>
      </left>
      <right style="thin">
        <color indexed="21"/>
      </right>
      <top style="thin">
        <color indexed="21"/>
      </top>
      <bottom style="thin">
        <color indexed="21"/>
      </bottom>
      <diagonal/>
    </border>
    <border>
      <left style="thin">
        <color indexed="12"/>
      </left>
      <right/>
      <top style="thin">
        <color indexed="12"/>
      </top>
      <bottom style="thin">
        <color indexed="12"/>
      </bottom>
      <diagonal/>
    </border>
    <border>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top" wrapText="1"/>
    </xf>
  </cellStyleXfs>
  <cellXfs count="54">
    <xf numFmtId="0" fontId="0" applyNumberFormat="0" applyFont="1" applyFill="0" applyBorder="0" applyAlignment="1" applyProtection="0">
      <alignment vertical="top" wrapText="1"/>
    </xf>
    <xf numFmtId="0" fontId="0" applyNumberFormat="0" applyFont="1" applyFill="0" applyBorder="0" applyAlignment="1" applyProtection="0">
      <alignment vertical="top" wrapText="1"/>
    </xf>
    <xf numFmtId="0" fontId="1" applyNumberFormat="0" applyFont="1" applyFill="0" applyBorder="0" applyAlignment="0" applyProtection="0"/>
    <xf numFmtId="0" fontId="0" fillId="2" applyNumberFormat="0" applyFont="1" applyFill="1" applyBorder="0" applyAlignment="0" applyProtection="0"/>
    <xf numFmtId="0" fontId="0" fillId="3" applyNumberFormat="0" applyFont="1" applyFill="1" applyBorder="0" applyAlignment="0" applyProtection="0"/>
    <xf numFmtId="0" fontId="2" fillId="3" applyNumberFormat="0" applyFont="1" applyFill="1" applyBorder="0" applyAlignment="0" applyProtection="0"/>
    <xf numFmtId="0" fontId="3" applyNumberFormat="1" applyFont="1" applyFill="0" applyBorder="0" applyAlignment="1" applyProtection="0">
      <alignment vertical="top" wrapText="1"/>
    </xf>
    <xf numFmtId="0" fontId="4" applyNumberFormat="0" applyFont="1" applyFill="0" applyBorder="0" applyAlignment="1" applyProtection="0">
      <alignment horizontal="center"/>
    </xf>
    <xf numFmtId="0" fontId="5" fillId="4" borderId="1" applyNumberFormat="1" applyFont="1" applyFill="1" applyBorder="1" applyAlignment="1" applyProtection="0">
      <alignment horizontal="left" vertical="top" wrapText="1"/>
    </xf>
    <xf numFmtId="0" fontId="5" fillId="4" borderId="1" applyNumberFormat="1" applyFont="1" applyFill="1" applyBorder="1" applyAlignment="1" applyProtection="0">
      <alignment horizontal="right" vertical="top" wrapText="1"/>
    </xf>
    <xf numFmtId="0" fontId="6" fillId="5" borderId="1" applyNumberFormat="1" applyFont="1" applyFill="1" applyBorder="1" applyAlignment="1" applyProtection="0">
      <alignment horizontal="left" vertical="top" wrapText="1"/>
    </xf>
    <xf numFmtId="59" fontId="6" fillId="5" borderId="1" applyNumberFormat="1" applyFont="1" applyFill="1" applyBorder="1" applyAlignment="1" applyProtection="0">
      <alignment horizontal="left" vertical="top" wrapText="1"/>
    </xf>
    <xf numFmtId="60" fontId="3" fillId="6" borderId="1" applyNumberFormat="1" applyFont="1" applyFill="1" applyBorder="1" applyAlignment="1" applyProtection="0">
      <alignment horizontal="right" vertical="top" wrapText="1"/>
    </xf>
    <xf numFmtId="0" fontId="3" fillId="5" borderId="1" applyNumberFormat="1" applyFont="1" applyFill="1" applyBorder="1" applyAlignment="1" applyProtection="0">
      <alignment horizontal="left" vertical="top" wrapText="1"/>
    </xf>
    <xf numFmtId="0" fontId="6" borderId="1" applyNumberFormat="1" applyFont="1" applyFill="0" applyBorder="1" applyAlignment="1" applyProtection="0">
      <alignment horizontal="right" vertical="top" wrapText="1"/>
    </xf>
    <xf numFmtId="59" fontId="6" borderId="1" applyNumberFormat="1" applyFont="1" applyFill="0" applyBorder="1" applyAlignment="1" applyProtection="0">
      <alignment horizontal="right" vertical="top" wrapText="1"/>
    </xf>
    <xf numFmtId="0" fontId="3" applyNumberFormat="1" applyFont="1" applyFill="0" applyBorder="0" applyAlignment="1" applyProtection="0">
      <alignment vertical="top" wrapText="1"/>
    </xf>
    <xf numFmtId="0" fontId="5" fillId="4" borderId="2" applyNumberFormat="1" applyFont="1" applyFill="1" applyBorder="1" applyAlignment="1" applyProtection="0">
      <alignment horizontal="center" vertical="top" wrapText="1"/>
    </xf>
    <xf numFmtId="0" fontId="5" fillId="4" borderId="3" applyNumberFormat="1" applyFont="1" applyFill="1" applyBorder="1" applyAlignment="1" applyProtection="0">
      <alignment horizontal="center" vertical="top" wrapText="1"/>
    </xf>
    <xf numFmtId="0" fontId="5" fillId="4" borderId="4" applyNumberFormat="1" applyFont="1" applyFill="1" applyBorder="1" applyAlignment="1" applyProtection="0">
      <alignment horizontal="left" vertical="top" wrapText="1"/>
    </xf>
    <xf numFmtId="0" fontId="5" fillId="4" borderId="4" applyNumberFormat="1" applyFont="1" applyFill="1" applyBorder="1" applyAlignment="1" applyProtection="0">
      <alignment vertical="top" wrapText="1"/>
    </xf>
    <xf numFmtId="0" fontId="5" fillId="4" borderId="4" applyNumberFormat="1" applyFont="1" applyFill="1" applyBorder="1" applyAlignment="1" applyProtection="0">
      <alignment horizontal="center" vertical="top" wrapText="1"/>
    </xf>
    <xf numFmtId="0" fontId="5" fillId="4" borderId="5" applyNumberFormat="1" applyFont="1" applyFill="1" applyBorder="1" applyAlignment="1" applyProtection="0">
      <alignment horizontal="center" vertical="top" wrapText="1"/>
    </xf>
    <xf numFmtId="0" fontId="7" fillId="7" borderId="2" applyNumberFormat="0" applyFont="1" applyFill="1" applyBorder="1" applyAlignment="1" applyProtection="0">
      <alignment horizontal="center" vertical="top" wrapText="1"/>
    </xf>
    <xf numFmtId="0" fontId="7" fillId="7" borderId="2" applyNumberFormat="1" applyFont="1" applyFill="1" applyBorder="1" applyAlignment="1" applyProtection="0">
      <alignment horizontal="center" vertical="top" wrapText="1"/>
    </xf>
    <xf numFmtId="0" fontId="6" fillId="7" borderId="2" applyNumberFormat="1" applyFont="1" applyFill="1" applyBorder="1" applyAlignment="1" applyProtection="0">
      <alignment horizontal="center" vertical="top" wrapText="1"/>
    </xf>
    <xf numFmtId="60" fontId="3" fillId="6" borderId="2" applyNumberFormat="1" applyFont="1" applyFill="1" applyBorder="1" applyAlignment="1" applyProtection="0">
      <alignment horizontal="right" vertical="top" wrapText="1"/>
    </xf>
    <xf numFmtId="0" fontId="6" fillId="6" borderId="2" applyNumberFormat="0" applyFont="1" applyFill="1" applyBorder="1" applyAlignment="1" applyProtection="0">
      <alignment horizontal="left" vertical="top" wrapText="1"/>
    </xf>
    <xf numFmtId="0" fontId="6" fillId="6" borderId="2" applyNumberFormat="1" applyFont="1" applyFill="1" applyBorder="1" applyAlignment="1" applyProtection="0">
      <alignment horizontal="left" vertical="top" wrapText="1"/>
    </xf>
    <xf numFmtId="0" fontId="3" fillId="6" borderId="2" applyNumberFormat="1" applyFont="1" applyFill="1" applyBorder="1" applyAlignment="1" applyProtection="0">
      <alignment horizontal="right" vertical="top" wrapText="1"/>
    </xf>
    <xf numFmtId="59" fontId="6" fillId="6" borderId="2" applyNumberFormat="1" applyFont="1" applyFill="1" applyBorder="1" applyAlignment="1" applyProtection="0">
      <alignment horizontal="left" vertical="top" wrapText="1"/>
    </xf>
    <xf numFmtId="0" fontId="6" fillId="7" borderId="2" applyNumberFormat="0" applyFont="1" applyFill="1" applyBorder="1" applyAlignment="1" applyProtection="0">
      <alignment horizontal="center" vertical="top" wrapText="1"/>
    </xf>
    <xf numFmtId="0" fontId="6" borderId="2" applyNumberFormat="1" applyFont="1" applyFill="0" applyBorder="1" applyAlignment="1" applyProtection="0">
      <alignment horizontal="right" vertical="top" wrapText="1"/>
    </xf>
    <xf numFmtId="59" fontId="6" borderId="3" applyNumberFormat="1" applyFont="1" applyFill="0" applyBorder="1" applyAlignment="1" applyProtection="0">
      <alignment horizontal="center" vertical="top" wrapText="1"/>
    </xf>
    <xf numFmtId="0" fontId="6" borderId="4" applyNumberFormat="1" applyFont="1" applyFill="0" applyBorder="1" applyAlignment="1" applyProtection="0">
      <alignment horizontal="right" vertical="top" wrapText="1"/>
    </xf>
    <xf numFmtId="0" fontId="6" borderId="4" applyNumberFormat="1" applyFont="1" applyFill="0" applyBorder="1" applyAlignment="1" applyProtection="0">
      <alignment vertical="top" wrapText="1"/>
    </xf>
    <xf numFmtId="0" fontId="6" borderId="5" applyNumberFormat="1" applyFont="1" applyFill="0" applyBorder="1" applyAlignment="1" applyProtection="0">
      <alignment horizontal="right" vertical="top" wrapText="1"/>
    </xf>
    <xf numFmtId="0" fontId="3" applyNumberFormat="1" applyFont="1" applyFill="0" applyBorder="0" applyAlignment="1" applyProtection="0">
      <alignment vertical="top" wrapText="1"/>
    </xf>
    <xf numFmtId="0" fontId="5" fillId="8" borderId="6" applyNumberFormat="1" applyFont="1" applyFill="1" applyBorder="1" applyAlignment="1" applyProtection="0">
      <alignment horizontal="center" vertical="top" wrapText="1"/>
    </xf>
    <xf numFmtId="0" fontId="5" fillId="8" borderId="7" applyNumberFormat="1" applyFont="1" applyFill="1" applyBorder="1" applyAlignment="1" applyProtection="0">
      <alignment vertical="top" wrapText="1"/>
    </xf>
    <xf numFmtId="0" fontId="5" fillId="8" borderId="8" applyNumberFormat="1" applyFont="1" applyFill="1" applyBorder="1" applyAlignment="1" applyProtection="0">
      <alignment vertical="top" wrapText="1"/>
    </xf>
    <xf numFmtId="0" fontId="5" fillId="9" borderId="9" applyNumberFormat="1" applyFont="1" applyFill="1" applyBorder="1" applyAlignment="1" applyProtection="0">
      <alignment vertical="top" wrapText="1"/>
    </xf>
    <xf numFmtId="0" fontId="3" borderId="9" applyNumberFormat="1" applyFont="1" applyFill="0" applyBorder="1" applyAlignment="1" applyProtection="0">
      <alignment vertical="top" wrapText="1"/>
    </xf>
    <xf numFmtId="59" fontId="3" borderId="9" applyNumberFormat="1" applyFont="1" applyFill="0" applyBorder="1" applyAlignment="1" applyProtection="0">
      <alignment vertical="top" wrapText="1"/>
    </xf>
    <xf numFmtId="0" fontId="3" fillId="10" borderId="9" applyNumberFormat="1" applyFont="1" applyFill="1" applyBorder="1" applyAlignment="1" applyProtection="0">
      <alignment vertical="top" wrapText="1"/>
    </xf>
    <xf numFmtId="60" fontId="3" fillId="10" borderId="9" applyNumberFormat="1" applyFont="1" applyFill="1" applyBorder="1" applyAlignment="1" applyProtection="0">
      <alignment vertical="top" wrapText="1"/>
    </xf>
    <xf numFmtId="0" fontId="3" applyNumberFormat="1" applyFont="1" applyFill="0" applyBorder="0" applyAlignment="1" applyProtection="0">
      <alignment vertical="top" wrapText="1"/>
    </xf>
    <xf numFmtId="0" fontId="5" fillId="8" borderId="10" applyNumberFormat="1" applyFont="1" applyFill="1" applyBorder="1" applyAlignment="1" applyProtection="0">
      <alignment horizontal="center" vertical="top" wrapText="1"/>
    </xf>
    <xf numFmtId="0" fontId="5" fillId="8" borderId="11" applyNumberFormat="1" applyFont="1" applyFill="1" applyBorder="1" applyAlignment="1" applyProtection="0">
      <alignment vertical="top" wrapText="1"/>
    </xf>
    <xf numFmtId="0" fontId="3" borderId="2" applyNumberFormat="1" applyFont="1" applyFill="0" applyBorder="1" applyAlignment="1" applyProtection="0">
      <alignment vertical="top" wrapText="1"/>
    </xf>
    <xf numFmtId="59" fontId="3" borderId="2" applyNumberFormat="1" applyFont="1" applyFill="0" applyBorder="1" applyAlignment="1" applyProtection="0">
      <alignment vertical="top" wrapText="1"/>
    </xf>
    <xf numFmtId="0" fontId="3" fillId="10" borderId="2" applyNumberFormat="1" applyFont="1" applyFill="1" applyBorder="1" applyAlignment="1" applyProtection="0">
      <alignment vertical="top" wrapText="1"/>
    </xf>
    <xf numFmtId="59" fontId="3" fillId="10" borderId="2" applyNumberFormat="1" applyFont="1" applyFill="1" applyBorder="1" applyAlignment="1" applyProtection="0">
      <alignment vertical="top" wrapText="1"/>
    </xf>
    <xf numFmtId="0" fontId="3"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594a3a"/>
      <rgbColor rgb="fffefffe"/>
      <rgbColor rgb="ffa2917d"/>
      <rgbColor rgb="ff7e6a54"/>
      <rgbColor rgb="ffe4e2de"/>
      <rgbColor rgb="fffff8df"/>
      <rgbColor rgb="ff59441d"/>
      <rgbColor rgb="ffcbccc1"/>
      <rgbColor rgb="ff387774"/>
      <rgbColor rgb="ffc8c2ba"/>
      <rgbColor rgb="ff99948e"/>
      <rgbColor rgb="ffe3e0dc"/>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worksheet" Target="worksheets/sheet.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worksheets/sheet.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4</v>
      </c>
      <c r="D10" t="s" s="5">
        <v>5</v>
      </c>
    </row>
    <row r="11">
      <c r="B11" t="s" s="3">
        <v>27</v>
      </c>
      <c r="C11" s="3"/>
      <c r="D11" s="3"/>
    </row>
    <row r="12">
      <c r="B12" s="4"/>
      <c r="C12" t="s" s="4">
        <v>27</v>
      </c>
      <c r="D12" t="s" s="5">
        <v>27</v>
      </c>
    </row>
    <row r="13">
      <c r="B13" t="s" s="3">
        <v>37</v>
      </c>
      <c r="C13" s="3"/>
      <c r="D13" s="3"/>
    </row>
    <row r="14">
      <c r="B14" s="4"/>
      <c r="C14" t="s" s="4">
        <v>38</v>
      </c>
      <c r="D14" t="s" s="5">
        <v>37</v>
      </c>
    </row>
    <row r="15">
      <c r="B15" t="s" s="3">
        <v>44</v>
      </c>
      <c r="C15" s="3"/>
      <c r="D15" s="3"/>
    </row>
    <row r="16">
      <c r="B16" s="4"/>
      <c r="C16" t="s" s="4">
        <v>38</v>
      </c>
      <c r="D16" t="s" s="5">
        <v>45</v>
      </c>
    </row>
    <row r="17">
      <c r="B17" s="4"/>
      <c r="C17" t="s" s="4">
        <v>57</v>
      </c>
      <c r="D17" t="s" s="5">
        <v>58</v>
      </c>
    </row>
  </sheetData>
  <mergeCells count="1">
    <mergeCell ref="B3:D3"/>
  </mergeCells>
  <hyperlinks>
    <hyperlink ref="D10" location="'Salaires - Salaires'!R3C2" tooltip="" display="Salaires - Salaires"/>
    <hyperlink ref="D12" location="'Compte de résultat prévisionnel'!R2C2" tooltip="" display="Compte de résultat prévisionnel"/>
    <hyperlink ref="D14" location="'Impots'!R2C2" tooltip="" display="Impots"/>
    <hyperlink ref="D16" location="'Bilan - Tableau 1'!R1C1" tooltip="" display="Bilan - Tableau 1"/>
    <hyperlink ref="D17" location="'Bilan - Tableau 2'!R1C1" tooltip="" display="Bilan - Tableau 2"/>
  </hyperlinks>
</worksheet>
</file>

<file path=xl/worksheets/sheet1.xml><?xml version="1.0" encoding="utf-8"?>
<worksheet xmlns:r="http://schemas.openxmlformats.org/officeDocument/2006/relationships" xmlns="http://schemas.openxmlformats.org/spreadsheetml/2006/main">
  <sheetPr>
    <pageSetUpPr fitToPage="1"/>
  </sheetPr>
  <dimension ref="B3:G18"/>
  <sheetViews>
    <sheetView workbookViewId="0" showGridLines="0" defaultGridColor="1">
      <pane topLeftCell="A4" xSplit="0" ySplit="3" activePane="bottomLeft" state="frozenSplit"/>
    </sheetView>
  </sheetViews>
  <sheetFormatPr defaultColWidth="15.4311" defaultRowHeight="21" customHeight="1" outlineLevelRow="0" outlineLevelCol="0"/>
  <cols>
    <col min="1" max="1" width="1.625" style="6" customWidth="1"/>
    <col min="2" max="2" width="15.8438" style="6" customWidth="1"/>
    <col min="3" max="3" width="15.8438" style="6" customWidth="1"/>
    <col min="4" max="4" width="15.8438" style="6" customWidth="1"/>
    <col min="5" max="5" width="15.8438" style="6" customWidth="1"/>
    <col min="6" max="6" width="15.8438" style="6" customWidth="1"/>
    <col min="7" max="7" width="16.2188" style="6" customWidth="1"/>
    <col min="8" max="256" width="15.4531" style="6" customWidth="1"/>
  </cols>
  <sheetData>
    <row r="1" ht="19" customHeight="1"/>
    <row r="2">
      <c r="B2" t="s" s="7">
        <v>4</v>
      </c>
      <c r="C2"/>
      <c r="D2"/>
      <c r="E2"/>
      <c r="F2"/>
      <c r="G2"/>
    </row>
    <row r="3" ht="23" customHeight="1">
      <c r="B3" t="s" s="8">
        <v>6</v>
      </c>
      <c r="C3" t="s" s="8">
        <v>7</v>
      </c>
      <c r="D3" t="s" s="8">
        <v>8</v>
      </c>
      <c r="E3" t="s" s="8">
        <v>9</v>
      </c>
      <c r="F3" t="s" s="8">
        <v>10</v>
      </c>
      <c r="G3" t="s" s="9">
        <v>11</v>
      </c>
    </row>
    <row r="4" ht="26" customHeight="1">
      <c r="B4" t="s" s="10">
        <v>12</v>
      </c>
      <c r="C4" s="11"/>
      <c r="D4" s="10"/>
      <c r="E4" s="10"/>
      <c r="F4" s="10"/>
      <c r="G4" s="12"/>
    </row>
    <row r="5" ht="23" customHeight="1">
      <c r="B5" t="s" s="13">
        <v>13</v>
      </c>
      <c r="C5" s="11">
        <v>2290</v>
      </c>
      <c r="D5" s="11">
        <f>C5*0.22</f>
        <v>503.8</v>
      </c>
      <c r="E5" s="11">
        <f>C5-D5</f>
        <v>1786.2</v>
      </c>
      <c r="F5" s="11">
        <f>C5*0.44</f>
        <v>1007.6</v>
      </c>
      <c r="G5" s="12">
        <f>C5+F5</f>
        <v>3297.6</v>
      </c>
    </row>
    <row r="6" ht="24" customHeight="1">
      <c r="B6" t="s" s="13">
        <v>14</v>
      </c>
      <c r="C6" s="11">
        <v>2290</v>
      </c>
      <c r="D6" s="11">
        <f>C6*0.22</f>
        <v>503.8</v>
      </c>
      <c r="E6" s="11">
        <f>C6-D6</f>
        <v>1786.2</v>
      </c>
      <c r="F6" s="11">
        <f>C6*0.44</f>
        <v>1007.6</v>
      </c>
      <c r="G6" s="12">
        <f>C6+F6</f>
        <v>3297.6</v>
      </c>
    </row>
    <row r="7" ht="24" customHeight="1">
      <c r="B7" t="s" s="13">
        <v>15</v>
      </c>
      <c r="C7" s="11">
        <v>2290</v>
      </c>
      <c r="D7" s="11">
        <f>C7*0.22</f>
        <v>503.8</v>
      </c>
      <c r="E7" s="11">
        <f>C7-D7</f>
        <v>1786.2</v>
      </c>
      <c r="F7" s="11">
        <f>C7*0.44</f>
        <v>1007.6</v>
      </c>
      <c r="G7" s="12">
        <f>C7+F7</f>
        <v>3297.6</v>
      </c>
    </row>
    <row r="8" ht="24" customHeight="1">
      <c r="B8" t="s" s="13">
        <v>16</v>
      </c>
      <c r="C8" s="11">
        <v>2290</v>
      </c>
      <c r="D8" s="11">
        <f>C8*0.22</f>
        <v>503.8</v>
      </c>
      <c r="E8" s="11">
        <f>C8-D8</f>
        <v>1786.2</v>
      </c>
      <c r="F8" s="11">
        <f>C8*0.44</f>
        <v>1007.6</v>
      </c>
      <c r="G8" s="12">
        <f>C8+F8</f>
        <v>3297.6</v>
      </c>
    </row>
    <row r="9" ht="24" customHeight="1">
      <c r="B9" t="s" s="13">
        <v>17</v>
      </c>
      <c r="C9" s="11">
        <v>2290</v>
      </c>
      <c r="D9" s="11">
        <f>C9*0.22</f>
        <v>503.8</v>
      </c>
      <c r="E9" s="11">
        <f>C9-D9</f>
        <v>1786.2</v>
      </c>
      <c r="F9" s="11">
        <f>C9*0.44</f>
        <v>1007.6</v>
      </c>
      <c r="G9" s="12">
        <f>C9+F9</f>
        <v>3297.6</v>
      </c>
    </row>
    <row r="10" ht="24" customHeight="1">
      <c r="B10" t="s" s="13">
        <v>18</v>
      </c>
      <c r="C10" s="11">
        <v>2290</v>
      </c>
      <c r="D10" s="11">
        <f>C10*0.22</f>
        <v>503.8</v>
      </c>
      <c r="E10" s="11">
        <f>C10-D10</f>
        <v>1786.2</v>
      </c>
      <c r="F10" s="11">
        <f>C10*0.44</f>
        <v>1007.6</v>
      </c>
      <c r="G10" s="12">
        <f>C10+F10</f>
        <v>3297.6</v>
      </c>
    </row>
    <row r="11" ht="24" customHeight="1">
      <c r="B11" t="s" s="13">
        <v>19</v>
      </c>
      <c r="C11" s="11">
        <v>2290</v>
      </c>
      <c r="D11" s="11">
        <f>C11*0.22</f>
        <v>503.8</v>
      </c>
      <c r="E11" s="11">
        <f>C11-D11</f>
        <v>1786.2</v>
      </c>
      <c r="F11" s="11">
        <f>C11*0.44</f>
        <v>1007.6</v>
      </c>
      <c r="G11" s="12">
        <f>C11+F11</f>
        <v>3297.6</v>
      </c>
    </row>
    <row r="12" ht="24" customHeight="1">
      <c r="B12" t="s" s="13">
        <v>20</v>
      </c>
      <c r="C12" s="11">
        <v>2290</v>
      </c>
      <c r="D12" s="11">
        <f>C12*0.22</f>
        <v>503.8</v>
      </c>
      <c r="E12" s="11">
        <f>C12-D12</f>
        <v>1786.2</v>
      </c>
      <c r="F12" s="11">
        <f>C12*0.44</f>
        <v>1007.6</v>
      </c>
      <c r="G12" s="12">
        <f>C12+F12</f>
        <v>3297.6</v>
      </c>
    </row>
    <row r="13" ht="24" customHeight="1">
      <c r="B13" t="s" s="13">
        <v>21</v>
      </c>
      <c r="C13" s="11">
        <v>2290</v>
      </c>
      <c r="D13" s="11">
        <f>C13*0.22</f>
        <v>503.8</v>
      </c>
      <c r="E13" s="11">
        <f>C13-D13</f>
        <v>1786.2</v>
      </c>
      <c r="F13" s="11">
        <f>C13*0.44</f>
        <v>1007.6</v>
      </c>
      <c r="G13" s="12">
        <f>C13+F13</f>
        <v>3297.6</v>
      </c>
    </row>
    <row r="14" ht="24" customHeight="1">
      <c r="B14" t="s" s="13">
        <v>22</v>
      </c>
      <c r="C14" s="11">
        <v>2290</v>
      </c>
      <c r="D14" s="11">
        <f>C14*0.22</f>
        <v>503.8</v>
      </c>
      <c r="E14" s="11">
        <f>C14-D14</f>
        <v>1786.2</v>
      </c>
      <c r="F14" s="11">
        <f>C14*0.44</f>
        <v>1007.6</v>
      </c>
      <c r="G14" s="12">
        <f>C14+F14</f>
        <v>3297.6</v>
      </c>
    </row>
    <row r="15" ht="24" customHeight="1">
      <c r="B15" t="s" s="13">
        <v>23</v>
      </c>
      <c r="C15" s="11">
        <v>2290</v>
      </c>
      <c r="D15" s="11">
        <f>C15*0.22</f>
        <v>503.8</v>
      </c>
      <c r="E15" s="11">
        <f>C15-D15</f>
        <v>1786.2</v>
      </c>
      <c r="F15" s="11">
        <f>C15*0.44</f>
        <v>1007.6</v>
      </c>
      <c r="G15" s="12">
        <f>C15+F15</f>
        <v>3297.6</v>
      </c>
    </row>
    <row r="16" ht="24" customHeight="1">
      <c r="B16" t="s" s="13">
        <v>24</v>
      </c>
      <c r="C16" s="11">
        <v>2750</v>
      </c>
      <c r="D16" s="11">
        <f>C16*0.22</f>
        <v>605</v>
      </c>
      <c r="E16" s="11">
        <f>C16-D16</f>
        <v>2145</v>
      </c>
      <c r="F16" s="11">
        <f>C16*0.44</f>
        <v>1210</v>
      </c>
      <c r="G16" s="12">
        <f>C16+F16</f>
        <v>3960</v>
      </c>
    </row>
    <row r="17" ht="24" customHeight="1">
      <c r="B17" t="s" s="13">
        <v>25</v>
      </c>
      <c r="C17" s="11">
        <v>2750</v>
      </c>
      <c r="D17" s="11">
        <f>C17*0.22</f>
        <v>605</v>
      </c>
      <c r="E17" s="11">
        <f>C17-D17</f>
        <v>2145</v>
      </c>
      <c r="F17" s="11">
        <f>C17*0.44</f>
        <v>1210</v>
      </c>
      <c r="G17" s="12">
        <f>C17+F17</f>
        <v>3960</v>
      </c>
    </row>
    <row r="18" ht="24" customHeight="1">
      <c r="B18" t="s" s="14">
        <v>26</v>
      </c>
      <c r="C18" s="15">
        <f>SUM(C4:C17)</f>
        <v>30690</v>
      </c>
      <c r="D18" s="15">
        <f>SUM(D4:D17)</f>
        <v>6751.800000000001</v>
      </c>
      <c r="E18" s="15">
        <f>SUM(E4:E17)</f>
        <v>23938.2</v>
      </c>
      <c r="F18" s="15">
        <f>SUM(F4:F17)</f>
        <v>13503.6</v>
      </c>
      <c r="G18" s="15">
        <f>SUM(G4:G17)</f>
        <v>44193.599999999991</v>
      </c>
    </row>
  </sheetData>
  <mergeCells count="1">
    <mergeCell ref="B2:G2"/>
  </mergeCells>
  <pageMargins left="0" right="0" top="0" bottom="0" header="0" footer="0"/>
  <pageSetup firstPageNumber="1" fitToHeight="1" fitToWidth="1" scale="100" useFirstPageNumber="0" orientation="portrait" pageOrder="downThenOver"/>
  <headerFooter>
    <oddFooter>&amp;"HoeflerText-Regular,Regular"&amp;11&amp;P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B2:I6"/>
  <sheetViews>
    <sheetView workbookViewId="0" showGridLines="0" defaultGridColor="1">
      <pane topLeftCell="A3" xSplit="0" ySplit="2" activePane="bottomLeft" state="frozenSplit"/>
    </sheetView>
  </sheetViews>
  <sheetFormatPr defaultColWidth="15.4311" defaultRowHeight="21" customHeight="1" outlineLevelRow="0" outlineLevelCol="0"/>
  <cols>
    <col min="1" max="1" width="15.4311" style="16" customWidth="1"/>
    <col min="2" max="2" width="15.4531" style="16" customWidth="1"/>
    <col min="3" max="3" width="15.4531" style="16" customWidth="1"/>
    <col min="4" max="4" width="15.8125" style="16" customWidth="1"/>
    <col min="5" max="5" width="15.8125" style="16" customWidth="1"/>
    <col min="6" max="6" width="15.8125" style="16" customWidth="1"/>
    <col min="7" max="7" width="15.8125" style="16" customWidth="1"/>
    <col min="8" max="8" width="15.8125" style="16" customWidth="1"/>
    <col min="9" max="9" width="15.8125" style="16" customWidth="1"/>
    <col min="10" max="256" width="15.4531" style="16" customWidth="1"/>
  </cols>
  <sheetData>
    <row r="1">
      <c r="B1" t="s" s="7">
        <v>27</v>
      </c>
      <c r="C1"/>
      <c r="D1"/>
      <c r="E1"/>
      <c r="F1"/>
      <c r="G1"/>
      <c r="H1"/>
      <c r="I1"/>
    </row>
    <row r="2" ht="23" customHeight="1">
      <c r="B2" s="17"/>
      <c r="C2" t="s" s="18">
        <v>28</v>
      </c>
      <c r="D2" s="19"/>
      <c r="E2" s="20"/>
      <c r="F2" s="21"/>
      <c r="G2" s="22"/>
      <c r="H2" t="s" s="18">
        <v>29</v>
      </c>
      <c r="I2" s="22"/>
    </row>
    <row r="3" ht="26" customHeight="1">
      <c r="B3" s="23"/>
      <c r="C3" t="s" s="24">
        <v>30</v>
      </c>
      <c r="D3" t="s" s="24">
        <v>31</v>
      </c>
      <c r="E3" t="s" s="24">
        <v>32</v>
      </c>
      <c r="F3" t="s" s="24">
        <v>33</v>
      </c>
      <c r="G3" t="s" s="24">
        <v>26</v>
      </c>
      <c r="H3" t="s" s="25">
        <v>4</v>
      </c>
      <c r="I3" s="26">
        <v>45777</v>
      </c>
    </row>
    <row r="4" ht="23" customHeight="1">
      <c r="B4" s="27"/>
      <c r="C4" t="s" s="28">
        <v>34</v>
      </c>
      <c r="D4" s="26">
        <v>4.17</v>
      </c>
      <c r="E4" s="26">
        <f>D4*1.2</f>
        <v>5.004</v>
      </c>
      <c r="F4" s="29">
        <v>24000</v>
      </c>
      <c r="G4" s="26">
        <f>E4*F4</f>
        <v>120096</v>
      </c>
      <c r="H4" t="s" s="25">
        <v>35</v>
      </c>
      <c r="I4" s="26">
        <f>F4</f>
        <v>24000</v>
      </c>
    </row>
    <row r="5" ht="24" customHeight="1">
      <c r="B5" s="30"/>
      <c r="C5" t="s" s="28">
        <v>36</v>
      </c>
      <c r="D5" s="26">
        <v>833.333</v>
      </c>
      <c r="E5" s="26">
        <f>D5*1.2</f>
        <v>999.9995999999999</v>
      </c>
      <c r="F5" s="29">
        <v>10</v>
      </c>
      <c r="G5" s="26">
        <f>E5*F5</f>
        <v>9999.995999999999</v>
      </c>
      <c r="H5" s="31"/>
      <c r="I5" s="26"/>
    </row>
    <row r="6" ht="24" customHeight="1">
      <c r="B6" t="s" s="32">
        <v>26</v>
      </c>
      <c r="C6" s="33">
        <f>SUM(G3:G5)-SUM(I3:I5)</f>
        <v>60318.995999999985</v>
      </c>
      <c r="D6" s="34"/>
      <c r="E6" s="35"/>
      <c r="F6" s="34"/>
      <c r="G6" s="34"/>
      <c r="H6" s="34"/>
      <c r="I6" s="36"/>
    </row>
  </sheetData>
  <mergeCells count="4">
    <mergeCell ref="B1:I1"/>
    <mergeCell ref="H2:I2"/>
    <mergeCell ref="C2:G2"/>
    <mergeCell ref="C6:I6"/>
  </mergeCells>
  <pageMargins left="0" right="0" top="0" bottom="0" header="0" footer="0"/>
  <pageSetup firstPageNumber="1" fitToHeight="1" fitToWidth="1" scale="100" useFirstPageNumber="0" orientation="portrait" pageOrder="downThenOver"/>
  <headerFooter>
    <oddFooter>&amp;"HoeflerText-Regular,Regular"&amp;11&amp;P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B2:D4"/>
  <sheetViews>
    <sheetView workbookViewId="0" showGridLines="0" defaultGridColor="1">
      <pane topLeftCell="C3" xSplit="2" ySplit="2" activePane="bottomRight" state="frozenSplit"/>
    </sheetView>
  </sheetViews>
  <sheetFormatPr defaultColWidth="12.25" defaultRowHeight="21" customHeight="1" outlineLevelRow="0" outlineLevelCol="0"/>
  <cols>
    <col min="1" max="1" width="0.25" style="37" customWidth="1"/>
    <col min="2" max="2" width="12.25" style="37" customWidth="1"/>
    <col min="3" max="3" width="12.25" style="37" customWidth="1"/>
    <col min="4" max="4" width="12.25" style="37" customWidth="1"/>
    <col min="5" max="256" width="12.25" style="37" customWidth="1"/>
  </cols>
  <sheetData>
    <row r="1" ht="2" customHeight="1"/>
    <row r="2" ht="22" customHeight="1">
      <c r="B2" t="s" s="38">
        <v>39</v>
      </c>
      <c r="C2" s="39"/>
      <c r="D2" s="40"/>
    </row>
    <row r="3" ht="22" customHeight="1">
      <c r="B3" t="s" s="41">
        <v>40</v>
      </c>
      <c r="C3" t="s" s="42">
        <v>41</v>
      </c>
      <c r="D3" s="43">
        <f>0.33*'Bilan - Tableau 2'!B1</f>
        <v>11318.932944</v>
      </c>
    </row>
    <row r="4" ht="22" customHeight="1">
      <c r="B4" t="s" s="41">
        <v>42</v>
      </c>
      <c r="C4" t="s" s="44">
        <v>43</v>
      </c>
      <c r="D4" s="45">
        <f>0.2*'Compte de résultat prévisionnel'!G4+0.2*'Compte de résultat prévisionnel'!G5</f>
        <v>26019.1992</v>
      </c>
    </row>
  </sheetData>
  <mergeCells count="1">
    <mergeCell ref="B2:D2"/>
  </mergeCells>
  <pageMargins left="0" right="0" top="0" bottom="0" header="0" footer="0"/>
  <pageSetup firstPageNumber="1" fitToHeight="1" fitToWidth="1" scale="100" useFirstPageNumber="0" orientation="portrait" pageOrder="downThenOver"/>
  <headerFooter>
    <oddFooter>&amp;"HoeflerText-Regular,Regular"&amp;11&amp;P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D6"/>
  <sheetViews>
    <sheetView workbookViewId="0" showGridLines="0" defaultGridColor="1">
      <pane topLeftCell="A2" xSplit="0" ySplit="1" activePane="bottomLeft" state="frozenSplit"/>
    </sheetView>
  </sheetViews>
  <sheetFormatPr defaultColWidth="12.25" defaultRowHeight="21" customHeight="1" outlineLevelRow="0" outlineLevelCol="0"/>
  <cols>
    <col min="1" max="1" width="14.3125" style="46" customWidth="1"/>
    <col min="2" max="2" width="12.25" style="46" customWidth="1"/>
    <col min="3" max="3" width="12.25" style="46" customWidth="1"/>
    <col min="4" max="4" width="12.25" style="46" customWidth="1"/>
    <col min="5" max="256" width="12.25" style="46" customWidth="1"/>
  </cols>
  <sheetData>
    <row r="1" ht="23" customHeight="1">
      <c r="A1" t="s" s="47">
        <v>46</v>
      </c>
      <c r="B1" s="48"/>
      <c r="C1" t="s" s="47">
        <v>47</v>
      </c>
      <c r="D1" s="48"/>
    </row>
    <row r="2" ht="23" customHeight="1">
      <c r="A2" t="s" s="49">
        <v>48</v>
      </c>
      <c r="B2" s="50">
        <v>0</v>
      </c>
      <c r="C2" t="s" s="49">
        <v>49</v>
      </c>
      <c r="D2" s="50">
        <v>0</v>
      </c>
    </row>
    <row r="3" ht="37" customHeight="1">
      <c r="A3" t="s" s="51">
        <v>50</v>
      </c>
      <c r="B3" s="52">
        <v>0</v>
      </c>
      <c r="C3" t="s" s="51">
        <v>51</v>
      </c>
      <c r="D3" t="s" s="51">
        <v>52</v>
      </c>
    </row>
    <row r="4" ht="51" customHeight="1">
      <c r="A4" t="s" s="49">
        <v>53</v>
      </c>
      <c r="B4" s="50">
        <v>0</v>
      </c>
      <c r="C4" t="s" s="49">
        <v>54</v>
      </c>
      <c r="D4" s="50">
        <f>'Compte de résultat prévisionnel'!C6</f>
        <v>60318.995999999985</v>
      </c>
    </row>
    <row r="5" ht="23" customHeight="1">
      <c r="A5" t="s" s="51">
        <v>55</v>
      </c>
      <c r="B5" s="52">
        <v>0</v>
      </c>
      <c r="C5" s="51"/>
      <c r="D5" s="51"/>
    </row>
    <row r="6" ht="23" customHeight="1">
      <c r="A6" t="s" s="49">
        <v>56</v>
      </c>
      <c r="B6" s="50">
        <v>0</v>
      </c>
      <c r="C6" s="49"/>
      <c r="D6" s="49"/>
    </row>
  </sheetData>
  <mergeCells count="2">
    <mergeCell ref="C1:D1"/>
    <mergeCell ref="A1:B1"/>
  </mergeCells>
  <pageMargins left="0" right="0" top="0" bottom="0" header="0" footer="0"/>
  <pageSetup firstPageNumber="1" fitToHeight="1" fitToWidth="1" scale="100" useFirstPageNumber="0" orientation="portrait" pageOrder="downThenOver"/>
  <headerFooter>
    <oddFooter>&amp;"HoeflerText-Regular,Regular"&amp;11&amp;P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B1"/>
  <sheetViews>
    <sheetView workbookViewId="0" showGridLines="0" defaultGridColor="1">
      <pane topLeftCell="B1" xSplit="1" ySplit="0" activePane="topRight" state="frozenSplit"/>
    </sheetView>
  </sheetViews>
  <sheetFormatPr defaultColWidth="12.25" defaultRowHeight="21" customHeight="1" outlineLevelRow="0" outlineLevelCol="0"/>
  <cols>
    <col min="1" max="1" width="12" style="53" customWidth="1"/>
    <col min="2" max="2" width="12" style="53" customWidth="1"/>
    <col min="3" max="256" width="12.25" style="53" customWidth="1"/>
  </cols>
  <sheetData>
    <row r="1" ht="22" customHeight="1">
      <c r="A1" t="s" s="41">
        <v>59</v>
      </c>
      <c r="B1" s="43">
        <f>'Compte de résultat prévisionnel'!C6-'Impots'!D4</f>
        <v>34299.796799999989</v>
      </c>
    </row>
  </sheetData>
  <pageMargins left="0" right="0" top="0" bottom="0" header="0" footer="0"/>
  <pageSetup firstPageNumber="1" fitToHeight="1" fitToWidth="1" scale="100" useFirstPageNumber="0" orientation="portrait" pageOrder="downThenOver"/>
  <headerFooter>
    <oddFooter>&amp;"HoeflerText-Regular,Regular"&amp;11&amp;P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