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bin" ContentType="application/vnd.openxmlformats-officedocument.wordprocessingml.printerSettings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alaires - Salaires" sheetId="1" r:id="rId3"/>
    <sheet name="Compte de résultat prévisionnel" sheetId="2" r:id="rId4"/>
    <sheet name="Bilan" sheetId="3" r:id="rId5"/>
    <sheet name="Impots" sheetId="4" r:id="rId6"/>
  </sheets>
</workbook>
</file>

<file path=xl/sharedStrings.xml><?xml version="1.0" encoding="utf-8"?>
<sst xmlns="http://schemas.openxmlformats.org/spreadsheetml/2006/main" uniqueCount="43">
  <si>
    <t>Salaires</t>
  </si>
  <si>
    <t>Catégorie</t>
  </si>
  <si>
    <t>Salaire brut</t>
  </si>
  <si>
    <t>Charges salariales</t>
  </si>
  <si>
    <t>Salaire net</t>
  </si>
  <si>
    <t>Charges patronales</t>
  </si>
  <si>
    <t>Budget</t>
  </si>
  <si>
    <t>Personnel</t>
  </si>
  <si>
    <t>David Vitoux</t>
  </si>
  <si>
    <t>Axel Goering</t>
  </si>
  <si>
    <t>Sofiane Mahiou</t>
  </si>
  <si>
    <t>Maxime Ernoult</t>
  </si>
  <si>
    <t>Adrien De La Vaissière</t>
  </si>
  <si>
    <t>Clément Joudet</t>
  </si>
  <si>
    <t>Clément Roig</t>
  </si>
  <si>
    <t>Anis Khlif</t>
  </si>
  <si>
    <t>Paul Mustière</t>
  </si>
  <si>
    <t>Matthieu Denoux</t>
  </si>
  <si>
    <t>Julien Caillard</t>
  </si>
  <si>
    <t>Nathanaël Kasriel</t>
  </si>
  <si>
    <t>Thomas Debarre</t>
  </si>
  <si>
    <t>Total</t>
  </si>
  <si>
    <t>Compte de résultat prévisionnel</t>
  </si>
  <si>
    <t>Produit</t>
  </si>
  <si>
    <t>Charges</t>
  </si>
  <si>
    <t>Vente</t>
  </si>
  <si>
    <t>Prix unité</t>
  </si>
  <si>
    <t>Nombre</t>
  </si>
  <si>
    <t xml:space="preserve">Logiciel </t>
  </si>
  <si>
    <t>Frais pub (google)</t>
  </si>
  <si>
    <t>Actifs</t>
  </si>
  <si>
    <t>Passif</t>
  </si>
  <si>
    <t>Actifs incorporels</t>
  </si>
  <si>
    <t>Fonds propres</t>
  </si>
  <si>
    <t>Créances</t>
  </si>
  <si>
    <t xml:space="preserve">Dettes long terme </t>
  </si>
  <si>
    <t>Mines Paristech : 100 000€</t>
  </si>
  <si>
    <t>Actifs immobiliers</t>
  </si>
  <si>
    <t>Compte de Résultat prévisionnel</t>
  </si>
  <si>
    <t>Créances clients</t>
  </si>
  <si>
    <t>Trésorerie</t>
  </si>
  <si>
    <t>Sur les sociétés</t>
  </si>
  <si>
    <t>33% des bénéfices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</si>
</sst>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&quot;€&quot;-2 0.00"/>
    <numFmt numFmtId="60" formatCode="&quot;€&quot;-2 #,##0.00_);[Red]\(&quot;€&quot;-2 #,##0.00\)"/>
  </numFmts>
  <fonts count="6">
    <font>
      <sz val="12"/>
      <color indexed="8"/>
      <name val="Verdana"/>
    </font>
    <font>
      <sz val="10"/>
      <color indexed="9"/>
      <name val="Avenir Next"/>
    </font>
    <font>
      <sz val="12"/>
      <color indexed="9"/>
      <name val="Avenir Next"/>
    </font>
    <font>
      <b val="1"/>
      <sz val="10"/>
      <color indexed="10"/>
      <name val="Avenir Next"/>
    </font>
    <font>
      <b val="1"/>
      <sz val="10"/>
      <color indexed="9"/>
      <name val="Avenir Next"/>
    </font>
    <font>
      <b val="1"/>
      <sz val="10"/>
      <color indexed="15"/>
      <name val="Avenir Next"/>
    </font>
  </fonts>
  <fills count="9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</fills>
  <borders count="12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12"/>
      </right>
      <top style="thin">
        <color indexed="9"/>
      </top>
      <bottom style="thin">
        <color indexed="9"/>
      </bottom>
      <diagonal/>
    </border>
    <border>
      <left style="thin">
        <color indexed="12"/>
      </left>
      <right style="thin">
        <color indexed="12"/>
      </right>
      <top style="thin">
        <color indexed="9"/>
      </top>
      <bottom style="thin">
        <color indexed="9"/>
      </bottom>
      <diagonal/>
    </border>
    <border>
      <left style="thin">
        <color indexed="12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9"/>
      </left>
      <right/>
      <top style="thin">
        <color indexed="19"/>
      </top>
      <bottom style="thin">
        <color indexed="19"/>
      </bottom>
      <diagonal/>
    </border>
    <border>
      <left/>
      <right/>
      <top style="thin">
        <color indexed="19"/>
      </top>
      <bottom style="thin">
        <color indexed="19"/>
      </bottom>
      <diagonal/>
    </border>
    <border>
      <left/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19"/>
      </left>
      <right style="thin">
        <color indexed="19"/>
      </right>
      <top style="thin">
        <color indexed="19"/>
      </top>
      <bottom style="thin">
        <color indexed="1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7">
    <xf numFmtId="0" fontId="0" applyNumberFormat="0" applyFont="1" applyFill="0" applyBorder="0" applyAlignment="1" applyProtection="0">
      <alignment vertical="top" wrapText="1"/>
    </xf>
    <xf numFmtId="0" fontId="1" applyNumberFormat="1" applyFont="1" applyFill="0" applyBorder="0" applyAlignment="1" applyProtection="0">
      <alignment vertical="top" wrapText="1"/>
    </xf>
    <xf numFmtId="0" fontId="2" applyNumberFormat="0" applyFont="1" applyFill="0" applyBorder="0" applyAlignment="1" applyProtection="0">
      <alignment horizontal="center"/>
    </xf>
    <xf numFmtId="0" fontId="3" fillId="2" borderId="1" applyNumberFormat="1" applyFont="1" applyFill="1" applyBorder="1" applyAlignment="1" applyProtection="0">
      <alignment horizontal="left" vertical="top" wrapText="1"/>
    </xf>
    <xf numFmtId="0" fontId="3" fillId="2" borderId="1" applyNumberFormat="1" applyFont="1" applyFill="1" applyBorder="1" applyAlignment="1" applyProtection="0">
      <alignment horizontal="right" vertical="top" wrapText="1"/>
    </xf>
    <xf numFmtId="0" fontId="4" fillId="3" borderId="1" applyNumberFormat="1" applyFont="1" applyFill="1" applyBorder="1" applyAlignment="1" applyProtection="0">
      <alignment horizontal="left" vertical="top" wrapText="1"/>
    </xf>
    <xf numFmtId="59" fontId="4" fillId="3" borderId="1" applyNumberFormat="1" applyFont="1" applyFill="1" applyBorder="1" applyAlignment="1" applyProtection="0">
      <alignment horizontal="left" vertical="top" wrapText="1"/>
    </xf>
    <xf numFmtId="60" fontId="1" fillId="4" borderId="1" applyNumberFormat="1" applyFont="1" applyFill="1" applyBorder="1" applyAlignment="1" applyProtection="0">
      <alignment horizontal="right" vertical="top" wrapText="1"/>
    </xf>
    <xf numFmtId="0" fontId="1" fillId="3" borderId="1" applyNumberFormat="1" applyFont="1" applyFill="1" applyBorder="1" applyAlignment="1" applyProtection="0">
      <alignment horizontal="left" vertical="top" wrapText="1"/>
    </xf>
    <xf numFmtId="0" fontId="4" borderId="1" applyNumberFormat="1" applyFont="1" applyFill="0" applyBorder="1" applyAlignment="1" applyProtection="0">
      <alignment horizontal="right" vertical="top" wrapText="1"/>
    </xf>
    <xf numFmtId="59" fontId="4" borderId="1" applyNumberFormat="1" applyFont="1" applyFill="0" applyBorder="1" applyAlignment="1" applyProtection="0">
      <alignment horizontal="right" vertical="top" wrapText="1"/>
    </xf>
    <xf numFmtId="0" fontId="1" applyNumberFormat="1" applyFont="1" applyFill="0" applyBorder="0" applyAlignment="1" applyProtection="0">
      <alignment vertical="top" wrapText="1"/>
    </xf>
    <xf numFmtId="0" fontId="3" fillId="2" borderId="2" applyNumberFormat="1" applyFont="1" applyFill="1" applyBorder="1" applyAlignment="1" applyProtection="0">
      <alignment horizontal="center" vertical="top" wrapText="1"/>
    </xf>
    <xf numFmtId="0" fontId="3" fillId="2" borderId="3" applyNumberFormat="1" applyFont="1" applyFill="1" applyBorder="1" applyAlignment="1" applyProtection="0">
      <alignment horizontal="center" vertical="top" wrapText="1"/>
    </xf>
    <xf numFmtId="0" fontId="3" fillId="2" borderId="4" applyNumberFormat="1" applyFont="1" applyFill="1" applyBorder="1" applyAlignment="1" applyProtection="0">
      <alignment horizontal="left" vertical="top" wrapText="1"/>
    </xf>
    <xf numFmtId="0" fontId="3" fillId="2" borderId="4" applyNumberFormat="1" applyFont="1" applyFill="1" applyBorder="1" applyAlignment="1" applyProtection="0">
      <alignment horizontal="center" vertical="top" wrapText="1"/>
    </xf>
    <xf numFmtId="0" fontId="3" fillId="2" borderId="5" applyNumberFormat="1" applyFont="1" applyFill="1" applyBorder="1" applyAlignment="1" applyProtection="0">
      <alignment horizontal="center" vertical="top" wrapText="1"/>
    </xf>
    <xf numFmtId="0" fontId="5" fillId="5" borderId="2" applyNumberFormat="0" applyFont="1" applyFill="1" applyBorder="1" applyAlignment="1" applyProtection="0">
      <alignment horizontal="center" vertical="top" wrapText="1"/>
    </xf>
    <xf numFmtId="0" fontId="5" fillId="5" borderId="2" applyNumberFormat="1" applyFont="1" applyFill="1" applyBorder="1" applyAlignment="1" applyProtection="0">
      <alignment horizontal="center" vertical="top" wrapText="1"/>
    </xf>
    <xf numFmtId="0" fontId="4" fillId="5" borderId="2" applyNumberFormat="1" applyFont="1" applyFill="1" applyBorder="1" applyAlignment="1" applyProtection="0">
      <alignment horizontal="center" vertical="top" wrapText="1"/>
    </xf>
    <xf numFmtId="60" fontId="1" fillId="4" borderId="2" applyNumberFormat="1" applyFont="1" applyFill="1" applyBorder="1" applyAlignment="1" applyProtection="0">
      <alignment horizontal="right" vertical="top" wrapText="1"/>
    </xf>
    <xf numFmtId="0" fontId="4" fillId="4" borderId="2" applyNumberFormat="0" applyFont="1" applyFill="1" applyBorder="1" applyAlignment="1" applyProtection="0">
      <alignment horizontal="left" vertical="top" wrapText="1"/>
    </xf>
    <xf numFmtId="0" fontId="4" fillId="4" borderId="2" applyNumberFormat="1" applyFont="1" applyFill="1" applyBorder="1" applyAlignment="1" applyProtection="0">
      <alignment horizontal="left" vertical="top" wrapText="1"/>
    </xf>
    <xf numFmtId="0" fontId="1" fillId="4" borderId="2" applyNumberFormat="1" applyFont="1" applyFill="1" applyBorder="1" applyAlignment="1" applyProtection="0">
      <alignment horizontal="right" vertical="top" wrapText="1"/>
    </xf>
    <xf numFmtId="59" fontId="4" fillId="4" borderId="2" applyNumberFormat="1" applyFont="1" applyFill="1" applyBorder="1" applyAlignment="1" applyProtection="0">
      <alignment horizontal="left" vertical="top" wrapText="1"/>
    </xf>
    <xf numFmtId="0" fontId="4" fillId="5" borderId="2" applyNumberFormat="0" applyFont="1" applyFill="1" applyBorder="1" applyAlignment="1" applyProtection="0">
      <alignment horizontal="center" vertical="top" wrapText="1"/>
    </xf>
    <xf numFmtId="0" fontId="4" borderId="2" applyNumberFormat="1" applyFont="1" applyFill="0" applyBorder="1" applyAlignment="1" applyProtection="0">
      <alignment horizontal="right" vertical="top" wrapText="1"/>
    </xf>
    <xf numFmtId="59" fontId="4" borderId="3" applyNumberFormat="1" applyFont="1" applyFill="0" applyBorder="1" applyAlignment="1" applyProtection="0">
      <alignment horizontal="center" vertical="top" wrapText="1"/>
    </xf>
    <xf numFmtId="0" fontId="4" borderId="4" applyNumberFormat="1" applyFont="1" applyFill="0" applyBorder="1" applyAlignment="1" applyProtection="0">
      <alignment horizontal="right" vertical="top" wrapText="1"/>
    </xf>
    <xf numFmtId="0" fontId="4" borderId="5" applyNumberFormat="1" applyFont="1" applyFill="0" applyBorder="1" applyAlignment="1" applyProtection="0">
      <alignment horizontal="right" vertical="top" wrapText="1"/>
    </xf>
    <xf numFmtId="0" fontId="1" applyNumberFormat="1" applyFont="1" applyFill="0" applyBorder="0" applyAlignment="1" applyProtection="0">
      <alignment vertical="top" wrapText="1"/>
    </xf>
    <xf numFmtId="0" fontId="3" fillId="6" borderId="6" applyNumberFormat="1" applyFont="1" applyFill="1" applyBorder="1" applyAlignment="1" applyProtection="0">
      <alignment horizontal="center" vertical="top" wrapText="1"/>
    </xf>
    <xf numFmtId="0" fontId="3" fillId="6" borderId="7" applyNumberFormat="1" applyFont="1" applyFill="1" applyBorder="1" applyAlignment="1" applyProtection="0">
      <alignment vertical="top" wrapText="1"/>
    </xf>
    <xf numFmtId="0" fontId="1" borderId="2" applyNumberFormat="1" applyFont="1" applyFill="0" applyBorder="1" applyAlignment="1" applyProtection="0">
      <alignment vertical="top" wrapText="1"/>
    </xf>
    <xf numFmtId="59" fontId="1" borderId="2" applyNumberFormat="1" applyFont="1" applyFill="0" applyBorder="1" applyAlignment="1" applyProtection="0">
      <alignment vertical="top" wrapText="1"/>
    </xf>
    <xf numFmtId="0" fontId="1" fillId="7" borderId="2" applyNumberFormat="1" applyFont="1" applyFill="1" applyBorder="1" applyAlignment="1" applyProtection="0">
      <alignment vertical="top" wrapText="1"/>
    </xf>
    <xf numFmtId="59" fontId="1" fillId="7" borderId="2" applyNumberFormat="1" applyFont="1" applyFill="1" applyBorder="1" applyAlignment="1" applyProtection="0">
      <alignment vertical="top" wrapText="1"/>
    </xf>
    <xf numFmtId="0" fontId="1" applyNumberFormat="1" applyFont="1" applyFill="0" applyBorder="0" applyAlignment="1" applyProtection="0">
      <alignment vertical="top" wrapText="1"/>
    </xf>
    <xf numFmtId="0" fontId="3" fillId="6" borderId="8" applyNumberFormat="0" applyFont="1" applyFill="1" applyBorder="1" applyAlignment="1" applyProtection="0">
      <alignment vertical="top" wrapText="1"/>
    </xf>
    <xf numFmtId="0" fontId="3" fillId="6" borderId="9" applyNumberFormat="0" applyFont="1" applyFill="1" applyBorder="1" applyAlignment="1" applyProtection="0">
      <alignment vertical="top" wrapText="1"/>
    </xf>
    <xf numFmtId="0" fontId="3" fillId="6" borderId="10" applyNumberFormat="0" applyFont="1" applyFill="1" applyBorder="1" applyAlignment="1" applyProtection="0">
      <alignment vertical="top" wrapText="1"/>
    </xf>
    <xf numFmtId="0" fontId="3" fillId="8" borderId="11" applyNumberFormat="1" applyFont="1" applyFill="1" applyBorder="1" applyAlignment="1" applyProtection="0">
      <alignment vertical="top" wrapText="1"/>
    </xf>
    <xf numFmtId="0" fontId="1" borderId="11" applyNumberFormat="1" applyFont="1" applyFill="0" applyBorder="1" applyAlignment="1" applyProtection="0">
      <alignment vertical="top" wrapText="1"/>
    </xf>
    <xf numFmtId="59" fontId="1" borderId="11" applyNumberFormat="1" applyFont="1" applyFill="0" applyBorder="1" applyAlignment="1" applyProtection="0">
      <alignment vertical="top" wrapText="1"/>
    </xf>
    <xf numFmtId="0" fontId="1" borderId="11" applyNumberFormat="0" applyFont="1" applyFill="0" applyBorder="1" applyAlignment="1" applyProtection="0">
      <alignment vertical="top" wrapText="1"/>
    </xf>
    <xf numFmtId="0" fontId="3" fillId="8" borderId="11" applyNumberFormat="0" applyFont="1" applyFill="1" applyBorder="1" applyAlignment="1" applyProtection="0">
      <alignment vertical="top" wrapText="1"/>
    </xf>
    <xf numFmtId="0" fontId="1" fillId="7" borderId="11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94a3a"/>
      <rgbColor rgb="fffefffe"/>
      <rgbColor rgb="ffa2917d"/>
      <rgbColor rgb="ff7e6a54"/>
      <rgbColor rgb="ffe4e2de"/>
      <rgbColor rgb="fffff8df"/>
      <rgbColor rgb="ff59441d"/>
      <rgbColor rgb="ffcbccc1"/>
      <rgbColor rgb="ff387774"/>
      <rgbColor rgb="ffe3e0dc"/>
      <rgbColor rgb="ffc8c2ba"/>
      <rgbColor rgb="ff99948e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worksheet" Target="worksheets/sheet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worksheets/sheet.xml><?xml version="1.0" encoding="utf-8"?>
<worksheet xmlns:r="http://schemas.openxmlformats.org/officeDocument/2006/relationships" xmlns="http://schemas.openxmlformats.org/spreadsheetml/2006/main">
  <sheetPr>
    <pageSetUpPr fitToPage="1"/>
  </sheetPr>
  <dimension ref="B3:G18"/>
  <sheetViews>
    <sheetView workbookViewId="0" showGridLines="0" defaultGridColor="1">
      <pane topLeftCell="A4" xSplit="0" ySplit="3" activePane="bottomLeft" state="frozenSplit"/>
    </sheetView>
  </sheetViews>
  <sheetFormatPr defaultColWidth="15.4311" defaultRowHeight="21" customHeight="1" outlineLevelRow="0" outlineLevelCol="0"/>
  <cols>
    <col min="1" max="1" width="1.625" style="1" customWidth="1"/>
    <col min="2" max="2" width="15.8438" style="1" customWidth="1"/>
    <col min="3" max="3" width="15.8438" style="1" customWidth="1"/>
    <col min="4" max="4" width="15.8438" style="1" customWidth="1"/>
    <col min="5" max="5" width="15.8438" style="1" customWidth="1"/>
    <col min="6" max="6" width="15.8438" style="1" customWidth="1"/>
    <col min="7" max="7" width="16.2188" style="1" customWidth="1"/>
    <col min="8" max="256" width="15.4531" style="1" customWidth="1"/>
  </cols>
  <sheetData>
    <row r="1" ht="19" customHeight="1"/>
    <row r="2">
      <c r="B2" t="s" s="2">
        <v>0</v>
      </c>
      <c r="C2"/>
      <c r="D2"/>
      <c r="E2"/>
      <c r="F2"/>
      <c r="G2"/>
    </row>
    <row r="3" ht="23" customHeight="1">
      <c r="B3" t="s" s="3">
        <v>1</v>
      </c>
      <c r="C3" t="s" s="3">
        <v>2</v>
      </c>
      <c r="D3" t="s" s="3">
        <v>3</v>
      </c>
      <c r="E3" t="s" s="3">
        <v>4</v>
      </c>
      <c r="F3" t="s" s="3">
        <v>5</v>
      </c>
      <c r="G3" t="s" s="4">
        <v>6</v>
      </c>
    </row>
    <row r="4" ht="26" customHeight="1">
      <c r="B4" t="s" s="5">
        <v>7</v>
      </c>
      <c r="C4" s="6"/>
      <c r="D4" s="5"/>
      <c r="E4" s="5"/>
      <c r="F4" s="5"/>
      <c r="G4" s="7"/>
    </row>
    <row r="5" ht="23" customHeight="1">
      <c r="B5" t="s" s="8">
        <v>8</v>
      </c>
      <c r="C5" s="6">
        <v>2290</v>
      </c>
      <c r="D5" s="6">
        <f>C5*0.22</f>
        <v>503.8</v>
      </c>
      <c r="E5" s="6">
        <f>C5-D5</f>
        <v>1786.2</v>
      </c>
      <c r="F5" s="6">
        <f>C5*0.44</f>
        <v>1007.6</v>
      </c>
      <c r="G5" s="7">
        <f>C5+F5</f>
        <v>3297.6</v>
      </c>
    </row>
    <row r="6" ht="24" customHeight="1">
      <c r="B6" t="s" s="8">
        <v>9</v>
      </c>
      <c r="C6" s="6">
        <v>2290</v>
      </c>
      <c r="D6" s="6">
        <f>C6*0.22</f>
        <v>503.8</v>
      </c>
      <c r="E6" s="6">
        <f>C6-D6</f>
        <v>1786.2</v>
      </c>
      <c r="F6" s="6">
        <f>C6*0.44</f>
        <v>1007.6</v>
      </c>
      <c r="G6" s="7">
        <f>C6+F6</f>
        <v>3297.6</v>
      </c>
    </row>
    <row r="7" ht="24" customHeight="1">
      <c r="B7" t="s" s="8">
        <v>10</v>
      </c>
      <c r="C7" s="6">
        <v>2290</v>
      </c>
      <c r="D7" s="6">
        <f>C7*0.22</f>
        <v>503.8</v>
      </c>
      <c r="E7" s="6">
        <f>C7-D7</f>
        <v>1786.2</v>
      </c>
      <c r="F7" s="6">
        <f>C7*0.44</f>
        <v>1007.6</v>
      </c>
      <c r="G7" s="7">
        <f>C7+F7</f>
        <v>3297.6</v>
      </c>
    </row>
    <row r="8" ht="24" customHeight="1">
      <c r="B8" t="s" s="8">
        <v>11</v>
      </c>
      <c r="C8" s="6">
        <v>2290</v>
      </c>
      <c r="D8" s="6">
        <f>C8*0.22</f>
        <v>503.8</v>
      </c>
      <c r="E8" s="6">
        <f>C8-D8</f>
        <v>1786.2</v>
      </c>
      <c r="F8" s="6">
        <f>C8*0.44</f>
        <v>1007.6</v>
      </c>
      <c r="G8" s="7">
        <f>C8+F8</f>
        <v>3297.6</v>
      </c>
    </row>
    <row r="9" ht="24" customHeight="1">
      <c r="B9" t="s" s="8">
        <v>12</v>
      </c>
      <c r="C9" s="6">
        <v>2290</v>
      </c>
      <c r="D9" s="6">
        <f>C9*0.22</f>
        <v>503.8</v>
      </c>
      <c r="E9" s="6">
        <f>C9-D9</f>
        <v>1786.2</v>
      </c>
      <c r="F9" s="6">
        <f>C9*0.44</f>
        <v>1007.6</v>
      </c>
      <c r="G9" s="7">
        <f>C9+F9</f>
        <v>3297.6</v>
      </c>
    </row>
    <row r="10" ht="24" customHeight="1">
      <c r="B10" t="s" s="8">
        <v>13</v>
      </c>
      <c r="C10" s="6">
        <v>2290</v>
      </c>
      <c r="D10" s="6">
        <f>C10*0.22</f>
        <v>503.8</v>
      </c>
      <c r="E10" s="6">
        <f>C10-D10</f>
        <v>1786.2</v>
      </c>
      <c r="F10" s="6">
        <f>C10*0.44</f>
        <v>1007.6</v>
      </c>
      <c r="G10" s="7">
        <f>C10+F10</f>
        <v>3297.6</v>
      </c>
    </row>
    <row r="11" ht="24" customHeight="1">
      <c r="B11" t="s" s="8">
        <v>14</v>
      </c>
      <c r="C11" s="6">
        <v>2290</v>
      </c>
      <c r="D11" s="6">
        <f>C11*0.22</f>
        <v>503.8</v>
      </c>
      <c r="E11" s="6">
        <f>C11-D11</f>
        <v>1786.2</v>
      </c>
      <c r="F11" s="6">
        <f>C11*0.44</f>
        <v>1007.6</v>
      </c>
      <c r="G11" s="7">
        <f>C11+F11</f>
        <v>3297.6</v>
      </c>
    </row>
    <row r="12" ht="24" customHeight="1">
      <c r="B12" t="s" s="8">
        <v>15</v>
      </c>
      <c r="C12" s="6">
        <v>2290</v>
      </c>
      <c r="D12" s="6">
        <f>C12*0.22</f>
        <v>503.8</v>
      </c>
      <c r="E12" s="6">
        <f>C12-D12</f>
        <v>1786.2</v>
      </c>
      <c r="F12" s="6">
        <f>C12*0.44</f>
        <v>1007.6</v>
      </c>
      <c r="G12" s="7">
        <f>C12+F12</f>
        <v>3297.6</v>
      </c>
    </row>
    <row r="13" ht="24" customHeight="1">
      <c r="B13" t="s" s="8">
        <v>16</v>
      </c>
      <c r="C13" s="6">
        <v>2290</v>
      </c>
      <c r="D13" s="6">
        <f>C13*0.22</f>
        <v>503.8</v>
      </c>
      <c r="E13" s="6">
        <f>C13-D13</f>
        <v>1786.2</v>
      </c>
      <c r="F13" s="6">
        <f>C13*0.44</f>
        <v>1007.6</v>
      </c>
      <c r="G13" s="7">
        <f>C13+F13</f>
        <v>3297.6</v>
      </c>
    </row>
    <row r="14" ht="24" customHeight="1">
      <c r="B14" t="s" s="8">
        <v>17</v>
      </c>
      <c r="C14" s="6">
        <v>2290</v>
      </c>
      <c r="D14" s="6">
        <f>C14*0.22</f>
        <v>503.8</v>
      </c>
      <c r="E14" s="6">
        <f>C14-D14</f>
        <v>1786.2</v>
      </c>
      <c r="F14" s="6">
        <f>C14*0.44</f>
        <v>1007.6</v>
      </c>
      <c r="G14" s="7">
        <f>C14+F14</f>
        <v>3297.6</v>
      </c>
    </row>
    <row r="15" ht="24" customHeight="1">
      <c r="B15" t="s" s="8">
        <v>18</v>
      </c>
      <c r="C15" s="6">
        <v>2290</v>
      </c>
      <c r="D15" s="6">
        <f>C15*0.22</f>
        <v>503.8</v>
      </c>
      <c r="E15" s="6">
        <f>C15-D15</f>
        <v>1786.2</v>
      </c>
      <c r="F15" s="6">
        <f>C15*0.44</f>
        <v>1007.6</v>
      </c>
      <c r="G15" s="7">
        <f>C15+F15</f>
        <v>3297.6</v>
      </c>
    </row>
    <row r="16" ht="24" customHeight="1">
      <c r="B16" t="s" s="8">
        <v>19</v>
      </c>
      <c r="C16" s="6">
        <v>3300</v>
      </c>
      <c r="D16" s="6">
        <f>C16*0.22</f>
        <v>726</v>
      </c>
      <c r="E16" s="6">
        <f>C16-D16</f>
        <v>2574</v>
      </c>
      <c r="F16" s="6">
        <f>C16*0.44</f>
        <v>1452</v>
      </c>
      <c r="G16" s="7">
        <f>C16+F16</f>
        <v>4752</v>
      </c>
    </row>
    <row r="17" ht="24" customHeight="1">
      <c r="B17" t="s" s="8">
        <v>20</v>
      </c>
      <c r="C17" s="6">
        <v>1667</v>
      </c>
      <c r="D17" s="6">
        <f>C17*0.22</f>
        <v>366.74</v>
      </c>
      <c r="E17" s="6">
        <f>C17-D17</f>
        <v>1300.26</v>
      </c>
      <c r="F17" s="6">
        <f>C17*0.44</f>
        <v>733.48</v>
      </c>
      <c r="G17" s="7">
        <f>C17+F17</f>
        <v>2400.48</v>
      </c>
    </row>
    <row r="18" ht="24" customHeight="1">
      <c r="B18" t="s" s="9">
        <v>21</v>
      </c>
      <c r="C18" s="10">
        <f>SUM(C4:C17)</f>
        <v>30157</v>
      </c>
      <c r="D18" s="10">
        <f>SUM(D4:D17)</f>
        <v>6634.540000000001</v>
      </c>
      <c r="E18" s="10">
        <f>SUM(E4:E17)</f>
        <v>23522.46</v>
      </c>
      <c r="F18" s="10">
        <f>SUM(F4:F17)</f>
        <v>13269.08</v>
      </c>
      <c r="G18" s="10">
        <f>SUM(G4:G17)</f>
        <v>43426.079999999994</v>
      </c>
    </row>
  </sheetData>
  <mergeCells count="1">
    <mergeCell ref="B2:G2"/>
  </mergeCells>
  <pageMargins left="0" right="0" top="0" bottom="0" header="0" footer="0"/>
  <pageSetup firstPageNumber="1" fitToHeight="1" fitToWidth="1" scale="100" useFirstPageNumber="0" orientation="portrait" pageOrder="downThenOver"/>
  <headerFooter>
    <oddFooter>&amp;"HoeflerText-Regular,Regular"&amp;11&amp;P</oddFooter>
  </headerFooter>
</worksheet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B2:H6"/>
  <sheetViews>
    <sheetView workbookViewId="0" showGridLines="0" defaultGridColor="1">
      <pane topLeftCell="A3" xSplit="0" ySplit="2" activePane="bottomLeft" state="frozenSplit"/>
    </sheetView>
  </sheetViews>
  <sheetFormatPr defaultColWidth="15.4311" defaultRowHeight="21" customHeight="1" outlineLevelRow="0" outlineLevelCol="0"/>
  <cols>
    <col min="1" max="1" width="15.4311" style="11" customWidth="1"/>
    <col min="2" max="2" width="15.4531" style="11" customWidth="1"/>
    <col min="3" max="3" width="15.4531" style="11" customWidth="1"/>
    <col min="4" max="4" width="15.8125" style="11" customWidth="1"/>
    <col min="5" max="5" width="15.8125" style="11" customWidth="1"/>
    <col min="6" max="6" width="15.8125" style="11" customWidth="1"/>
    <col min="7" max="7" width="15.8125" style="11" customWidth="1"/>
    <col min="8" max="8" width="15.8125" style="11" customWidth="1"/>
    <col min="9" max="256" width="15.4531" style="11" customWidth="1"/>
  </cols>
  <sheetData>
    <row r="1">
      <c r="B1" t="s" s="2">
        <v>22</v>
      </c>
      <c r="C1"/>
      <c r="D1"/>
      <c r="E1"/>
      <c r="F1"/>
      <c r="G1"/>
      <c r="H1"/>
    </row>
    <row r="2" ht="23" customHeight="1">
      <c r="B2" s="12"/>
      <c r="C2" t="s" s="13">
        <v>23</v>
      </c>
      <c r="D2" s="14"/>
      <c r="E2" s="15"/>
      <c r="F2" s="16"/>
      <c r="G2" t="s" s="13">
        <v>24</v>
      </c>
      <c r="H2" s="16"/>
    </row>
    <row r="3" ht="26" customHeight="1">
      <c r="B3" s="17"/>
      <c r="C3" t="s" s="18">
        <v>25</v>
      </c>
      <c r="D3" t="s" s="18">
        <v>26</v>
      </c>
      <c r="E3" t="s" s="18">
        <v>27</v>
      </c>
      <c r="F3" t="s" s="18">
        <v>21</v>
      </c>
      <c r="G3" t="s" s="19">
        <v>0</v>
      </c>
      <c r="H3" s="20">
        <v>45777</v>
      </c>
    </row>
    <row r="4" ht="23" customHeight="1">
      <c r="B4" s="21"/>
      <c r="C4" t="s" s="22">
        <v>28</v>
      </c>
      <c r="D4" s="20">
        <v>5</v>
      </c>
      <c r="E4" s="23">
        <v>50000</v>
      </c>
      <c r="F4" s="20">
        <f>D4*E4</f>
        <v>250000</v>
      </c>
      <c r="G4" t="s" s="19">
        <v>29</v>
      </c>
      <c r="H4" s="20">
        <f>500000*0.1</f>
        <v>50000</v>
      </c>
    </row>
    <row r="5" ht="24" customHeight="1">
      <c r="B5" s="24"/>
      <c r="C5" s="24"/>
      <c r="D5" s="20"/>
      <c r="E5" s="23"/>
      <c r="F5" s="20"/>
      <c r="G5" s="25"/>
      <c r="H5" s="20"/>
    </row>
    <row r="6" ht="24" customHeight="1">
      <c r="B6" t="s" s="26">
        <v>21</v>
      </c>
      <c r="C6" s="27">
        <f>SUM(F3:F5)-SUM(H3:H5)</f>
        <v>154223</v>
      </c>
      <c r="D6" s="28"/>
      <c r="E6" s="28"/>
      <c r="F6" s="28"/>
      <c r="G6" s="28"/>
      <c r="H6" s="29"/>
    </row>
  </sheetData>
  <mergeCells count="4">
    <mergeCell ref="B1:H1"/>
    <mergeCell ref="C6:H6"/>
    <mergeCell ref="G2:H2"/>
    <mergeCell ref="C2:F2"/>
  </mergeCells>
  <pageMargins left="0" right="0" top="0" bottom="0" header="0" footer="0"/>
  <pageSetup firstPageNumber="1" fitToHeight="1" fitToWidth="1" scale="100" useFirstPageNumber="0" orientation="portrait" pageOrder="downThenOver"/>
  <headerFooter>
    <oddFooter>&amp;"HoeflerText-Regular,Regular"&amp;11&amp;P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B2:E10"/>
  <sheetViews>
    <sheetView workbookViewId="0" showGridLines="0" defaultGridColor="1">
      <pane topLeftCell="A3" xSplit="0" ySplit="2" activePane="bottomLeft" state="frozenSplit"/>
    </sheetView>
  </sheetViews>
  <sheetFormatPr defaultColWidth="12.25" defaultRowHeight="21" customHeight="1" outlineLevelRow="0" outlineLevelCol="0"/>
  <cols>
    <col min="1" max="1" width="4.25" style="30" customWidth="1"/>
    <col min="2" max="2" width="14.3125" style="30" customWidth="1"/>
    <col min="3" max="3" width="12.25" style="30" customWidth="1"/>
    <col min="4" max="4" width="12.25" style="30" customWidth="1"/>
    <col min="5" max="5" width="12.25" style="30" customWidth="1"/>
    <col min="6" max="256" width="12.25" style="30" customWidth="1"/>
  </cols>
  <sheetData>
    <row r="1" ht="24" customHeight="1"/>
    <row r="2" ht="23" customHeight="1">
      <c r="B2" t="s" s="31">
        <v>30</v>
      </c>
      <c r="C2" s="32"/>
      <c r="D2" t="s" s="31">
        <v>31</v>
      </c>
      <c r="E2" s="32"/>
    </row>
    <row r="3" ht="23" customHeight="1">
      <c r="B3" t="s" s="33">
        <v>32</v>
      </c>
      <c r="C3" s="34">
        <v>0</v>
      </c>
      <c r="D3" t="s" s="33">
        <v>33</v>
      </c>
      <c r="E3" s="34">
        <v>0</v>
      </c>
    </row>
    <row r="4" ht="37" customHeight="1">
      <c r="B4" t="s" s="35">
        <v>34</v>
      </c>
      <c r="C4" s="36">
        <v>0</v>
      </c>
      <c r="D4" t="s" s="35">
        <v>35</v>
      </c>
      <c r="E4" t="s" s="35">
        <v>36</v>
      </c>
    </row>
    <row r="5" ht="51" customHeight="1">
      <c r="B5" t="s" s="33">
        <v>37</v>
      </c>
      <c r="C5" s="34">
        <v>0</v>
      </c>
      <c r="D5" t="s" s="33">
        <v>38</v>
      </c>
      <c r="E5" s="34">
        <v>154223</v>
      </c>
    </row>
    <row r="6" ht="23" customHeight="1">
      <c r="B6" t="s" s="35">
        <v>39</v>
      </c>
      <c r="C6" s="36">
        <v>0</v>
      </c>
      <c r="D6" s="35"/>
      <c r="E6" s="35"/>
    </row>
    <row r="7" ht="23" customHeight="1">
      <c r="B7" t="s" s="33">
        <v>40</v>
      </c>
      <c r="C7" s="34">
        <v>0</v>
      </c>
      <c r="D7" s="33"/>
      <c r="E7" s="33"/>
    </row>
    <row r="8" ht="23" customHeight="1">
      <c r="B8" s="35"/>
      <c r="C8" s="36"/>
      <c r="D8" s="35"/>
      <c r="E8" s="35"/>
    </row>
    <row r="9" ht="23" customHeight="1">
      <c r="B9" s="33"/>
      <c r="C9" s="34"/>
      <c r="D9" s="33"/>
      <c r="E9" s="33"/>
    </row>
    <row r="10" ht="23" customHeight="1">
      <c r="B10" s="35"/>
      <c r="C10" s="36"/>
      <c r="D10" s="35"/>
      <c r="E10" s="35"/>
    </row>
  </sheetData>
  <mergeCells count="2">
    <mergeCell ref="D2:E2"/>
    <mergeCell ref="B2:C2"/>
  </mergeCells>
  <pageMargins left="0" right="0" top="0" bottom="0" header="0" footer="0"/>
  <pageSetup firstPageNumber="1" fitToHeight="1" fitToWidth="1" scale="100" useFirstPageNumber="0" orientation="portrait" pageOrder="downThenOver"/>
  <headerFooter>
    <oddFooter>&amp;"HoeflerText-Regular,Regular"&amp;11&amp;P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B2:F11"/>
  <sheetViews>
    <sheetView workbookViewId="0" showGridLines="0" defaultGridColor="1">
      <pane topLeftCell="C3" xSplit="2" ySplit="2" activePane="bottomRight" state="frozenSplit"/>
    </sheetView>
  </sheetViews>
  <sheetFormatPr defaultColWidth="12.25" defaultRowHeight="21" customHeight="1" outlineLevelRow="0" outlineLevelCol="0"/>
  <cols>
    <col min="1" max="1" width="0.25" style="37" customWidth="1"/>
    <col min="2" max="2" width="12.25" style="37" customWidth="1"/>
    <col min="3" max="3" width="12.25" style="37" customWidth="1"/>
    <col min="4" max="4" width="12.25" style="37" customWidth="1"/>
    <col min="5" max="5" width="12.25" style="37" customWidth="1"/>
    <col min="6" max="6" width="12.25" style="37" customWidth="1"/>
    <col min="7" max="256" width="12.25" style="37" customWidth="1"/>
  </cols>
  <sheetData>
    <row r="1" ht="2" customHeight="1"/>
    <row r="2" ht="22" customHeight="1">
      <c r="B2" s="38"/>
      <c r="C2" s="39"/>
      <c r="D2" s="39"/>
      <c r="E2" s="39"/>
      <c r="F2" s="40"/>
    </row>
    <row r="3" ht="22" customHeight="1">
      <c r="B3" t="s" s="41">
        <v>41</v>
      </c>
      <c r="C3" t="s" s="42">
        <v>42</v>
      </c>
      <c r="D3" s="43">
        <v>51407.666666666664</v>
      </c>
      <c r="E3" s="44"/>
      <c r="F3" s="44"/>
    </row>
    <row r="4" ht="22" customHeight="1">
      <c r="B4" s="45"/>
      <c r="C4" s="46"/>
      <c r="D4" s="46"/>
      <c r="E4" s="46"/>
      <c r="F4" s="46"/>
    </row>
    <row r="5" ht="22" customHeight="1">
      <c r="B5" s="45"/>
      <c r="C5" s="44"/>
      <c r="D5" s="44"/>
      <c r="E5" s="44"/>
      <c r="F5" s="44"/>
    </row>
    <row r="6" ht="22" customHeight="1">
      <c r="B6" s="45"/>
      <c r="C6" s="46"/>
      <c r="D6" s="46"/>
      <c r="E6" s="46"/>
      <c r="F6" s="46"/>
    </row>
    <row r="7" ht="22" customHeight="1">
      <c r="B7" s="45"/>
      <c r="C7" s="44"/>
      <c r="D7" s="44"/>
      <c r="E7" s="44"/>
      <c r="F7" s="44"/>
    </row>
    <row r="8" ht="22" customHeight="1">
      <c r="B8" s="45"/>
      <c r="C8" s="46"/>
      <c r="D8" s="46"/>
      <c r="E8" s="46"/>
      <c r="F8" s="46"/>
    </row>
    <row r="9" ht="22" customHeight="1">
      <c r="B9" s="45"/>
      <c r="C9" s="44"/>
      <c r="D9" s="44"/>
      <c r="E9" s="44"/>
      <c r="F9" s="44"/>
    </row>
    <row r="10" ht="22" customHeight="1">
      <c r="B10" s="45"/>
      <c r="C10" s="46"/>
      <c r="D10" s="46"/>
      <c r="E10" s="46"/>
      <c r="F10" s="46"/>
    </row>
    <row r="11" ht="22" customHeight="1">
      <c r="B11" s="45"/>
      <c r="C11" s="44"/>
      <c r="D11" s="44"/>
      <c r="E11" s="44"/>
      <c r="F11" s="44"/>
    </row>
  </sheetData>
  <pageMargins left="0" right="0" top="0" bottom="0" header="0" footer="0"/>
  <pageSetup firstPageNumber="1" fitToHeight="1" fitToWidth="1" scale="100" useFirstPageNumber="0" orientation="portrait" pageOrder="downThenOver"/>
  <headerFooter>
    <oddFooter>&amp;"HoeflerText-Regular,Regular"&amp;11&amp;P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