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cupa-my.sharepoint.com/personal/gg974904_wcupa_edu/Documents/Spring 24/GEO 531 PLN 331 - Transportation Planning/Exercise 3/"/>
    </mc:Choice>
  </mc:AlternateContent>
  <xr:revisionPtr revIDLastSave="0" documentId="8_{F1ADFADF-A4FF-4648-9A3B-F896F62B27E6}" xr6:coauthVersionLast="47" xr6:coauthVersionMax="47" xr10:uidLastSave="{00000000-0000-0000-0000-000000000000}"/>
  <bookViews>
    <workbookView xWindow="1080" yWindow="1240" windowWidth="27640" windowHeight="16760" xr2:uid="{F6E8114A-CA7F-5D4F-B693-E034C1B034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F65" i="1"/>
  <c r="D65" i="1"/>
  <c r="H65" i="1" s="1"/>
  <c r="I65" i="1" s="1"/>
  <c r="H64" i="1"/>
  <c r="I64" i="1" s="1"/>
  <c r="G64" i="1"/>
  <c r="F64" i="1"/>
  <c r="D64" i="1"/>
  <c r="G63" i="1"/>
  <c r="F63" i="1"/>
  <c r="D63" i="1"/>
  <c r="H63" i="1" s="1"/>
  <c r="I63" i="1" s="1"/>
  <c r="G62" i="1"/>
  <c r="F62" i="1"/>
  <c r="D62" i="1"/>
  <c r="H62" i="1" s="1"/>
  <c r="I62" i="1" s="1"/>
  <c r="H61" i="1"/>
  <c r="I61" i="1" s="1"/>
  <c r="G61" i="1"/>
  <c r="F61" i="1"/>
  <c r="D61" i="1"/>
  <c r="G60" i="1"/>
  <c r="F60" i="1"/>
  <c r="D60" i="1"/>
  <c r="H60" i="1" s="1"/>
  <c r="I60" i="1" s="1"/>
  <c r="G58" i="1"/>
  <c r="F58" i="1"/>
  <c r="D58" i="1"/>
  <c r="H58" i="1" s="1"/>
  <c r="I58" i="1" s="1"/>
  <c r="G57" i="1"/>
  <c r="F57" i="1"/>
  <c r="H57" i="1" s="1"/>
  <c r="I57" i="1" s="1"/>
  <c r="D57" i="1"/>
  <c r="G56" i="1"/>
  <c r="F56" i="1"/>
  <c r="D56" i="1"/>
  <c r="H56" i="1" s="1"/>
  <c r="I56" i="1" s="1"/>
  <c r="H55" i="1"/>
  <c r="I55" i="1" s="1"/>
  <c r="G55" i="1"/>
  <c r="F55" i="1"/>
  <c r="D55" i="1"/>
  <c r="H54" i="1"/>
  <c r="I54" i="1" s="1"/>
  <c r="I52" i="1"/>
  <c r="H52" i="1"/>
  <c r="G51" i="1"/>
  <c r="F51" i="1"/>
  <c r="D51" i="1"/>
  <c r="H51" i="1" s="1"/>
  <c r="I51" i="1" s="1"/>
  <c r="G50" i="1"/>
  <c r="F50" i="1"/>
  <c r="H50" i="1" s="1"/>
  <c r="I50" i="1" s="1"/>
  <c r="D50" i="1"/>
  <c r="G49" i="1"/>
  <c r="F49" i="1"/>
  <c r="D49" i="1"/>
  <c r="H49" i="1" s="1"/>
  <c r="I49" i="1" s="1"/>
  <c r="H48" i="1"/>
  <c r="I48" i="1" s="1"/>
  <c r="G48" i="1"/>
  <c r="F48" i="1"/>
  <c r="D48" i="1"/>
  <c r="G47" i="1"/>
  <c r="F47" i="1"/>
  <c r="D47" i="1"/>
  <c r="H47" i="1" s="1"/>
  <c r="I47" i="1" s="1"/>
  <c r="G46" i="1"/>
  <c r="F46" i="1"/>
  <c r="D46" i="1"/>
  <c r="H46" i="1" s="1"/>
  <c r="I46" i="1" s="1"/>
  <c r="H45" i="1"/>
  <c r="I45" i="1" s="1"/>
  <c r="G45" i="1"/>
  <c r="F45" i="1"/>
  <c r="D45" i="1"/>
  <c r="G44" i="1"/>
  <c r="F44" i="1"/>
  <c r="D44" i="1"/>
  <c r="H44" i="1" s="1"/>
  <c r="I44" i="1" s="1"/>
  <c r="G43" i="1"/>
  <c r="F43" i="1"/>
  <c r="D43" i="1"/>
  <c r="H43" i="1" s="1"/>
  <c r="I43" i="1" s="1"/>
  <c r="G41" i="1"/>
  <c r="F41" i="1"/>
  <c r="H41" i="1" s="1"/>
  <c r="I41" i="1" s="1"/>
  <c r="D41" i="1"/>
  <c r="G40" i="1"/>
  <c r="F40" i="1"/>
  <c r="D40" i="1"/>
  <c r="H40" i="1" s="1"/>
  <c r="I40" i="1" s="1"/>
  <c r="H39" i="1"/>
  <c r="I39" i="1" s="1"/>
  <c r="G39" i="1"/>
  <c r="F39" i="1"/>
  <c r="D39" i="1"/>
  <c r="G38" i="1"/>
  <c r="F38" i="1"/>
  <c r="D38" i="1"/>
  <c r="H38" i="1" s="1"/>
  <c r="I38" i="1" s="1"/>
  <c r="G37" i="1"/>
  <c r="F37" i="1"/>
  <c r="D37" i="1"/>
  <c r="H37" i="1" s="1"/>
  <c r="I37" i="1" s="1"/>
  <c r="H36" i="1"/>
  <c r="I36" i="1" s="1"/>
  <c r="G36" i="1"/>
  <c r="F36" i="1"/>
  <c r="D36" i="1"/>
  <c r="G35" i="1"/>
  <c r="F35" i="1"/>
  <c r="D35" i="1"/>
  <c r="H35" i="1" s="1"/>
  <c r="I35" i="1" s="1"/>
  <c r="G34" i="1"/>
  <c r="F34" i="1"/>
  <c r="D34" i="1"/>
  <c r="H34" i="1" s="1"/>
  <c r="I34" i="1" s="1"/>
  <c r="G33" i="1"/>
  <c r="F33" i="1"/>
  <c r="H33" i="1" s="1"/>
  <c r="I33" i="1" s="1"/>
  <c r="D33" i="1"/>
  <c r="G32" i="1"/>
  <c r="F32" i="1"/>
  <c r="D32" i="1"/>
  <c r="H32" i="1" s="1"/>
  <c r="I32" i="1" s="1"/>
  <c r="H30" i="1"/>
  <c r="I30" i="1" s="1"/>
  <c r="G30" i="1"/>
  <c r="G29" i="1"/>
  <c r="F29" i="1"/>
  <c r="D29" i="1"/>
  <c r="H29" i="1" s="1"/>
  <c r="I29" i="1" s="1"/>
  <c r="H28" i="1"/>
  <c r="I28" i="1" s="1"/>
  <c r="G28" i="1"/>
  <c r="F28" i="1"/>
  <c r="D28" i="1"/>
  <c r="G27" i="1"/>
  <c r="F27" i="1"/>
  <c r="D27" i="1"/>
  <c r="H27" i="1" s="1"/>
  <c r="I27" i="1" s="1"/>
  <c r="G26" i="1"/>
  <c r="F26" i="1"/>
  <c r="D26" i="1"/>
  <c r="H26" i="1" s="1"/>
  <c r="I26" i="1" s="1"/>
  <c r="H25" i="1"/>
  <c r="I25" i="1" s="1"/>
  <c r="G25" i="1"/>
  <c r="F25" i="1"/>
  <c r="D25" i="1"/>
  <c r="G24" i="1"/>
  <c r="F24" i="1"/>
  <c r="D24" i="1"/>
  <c r="H24" i="1" s="1"/>
  <c r="I24" i="1" s="1"/>
  <c r="G23" i="1"/>
  <c r="F23" i="1"/>
  <c r="D23" i="1"/>
  <c r="H23" i="1" s="1"/>
  <c r="I23" i="1" s="1"/>
  <c r="G22" i="1"/>
  <c r="F22" i="1"/>
  <c r="H22" i="1" s="1"/>
  <c r="I22" i="1" s="1"/>
  <c r="D22" i="1"/>
  <c r="G21" i="1"/>
  <c r="F21" i="1"/>
  <c r="D21" i="1"/>
  <c r="H21" i="1" s="1"/>
  <c r="I21" i="1" s="1"/>
  <c r="H20" i="1"/>
  <c r="I20" i="1" s="1"/>
  <c r="G20" i="1"/>
  <c r="F20" i="1"/>
  <c r="D20" i="1"/>
  <c r="G19" i="1"/>
  <c r="F19" i="1"/>
  <c r="D19" i="1"/>
  <c r="H19" i="1" s="1"/>
  <c r="I19" i="1" s="1"/>
  <c r="G18" i="1"/>
  <c r="F18" i="1"/>
  <c r="D18" i="1"/>
  <c r="H18" i="1" s="1"/>
  <c r="I18" i="1" s="1"/>
  <c r="H16" i="1"/>
  <c r="I16" i="1" s="1"/>
  <c r="G16" i="1"/>
  <c r="F16" i="1"/>
  <c r="D16" i="1"/>
  <c r="G15" i="1"/>
  <c r="F15" i="1"/>
  <c r="D15" i="1"/>
  <c r="H15" i="1" s="1"/>
  <c r="I15" i="1" s="1"/>
  <c r="G14" i="1"/>
  <c r="F14" i="1"/>
  <c r="D14" i="1"/>
  <c r="H14" i="1" s="1"/>
  <c r="I14" i="1" s="1"/>
  <c r="G13" i="1"/>
  <c r="F13" i="1"/>
  <c r="H13" i="1" s="1"/>
  <c r="I13" i="1" s="1"/>
  <c r="D13" i="1"/>
  <c r="G12" i="1"/>
  <c r="F12" i="1"/>
  <c r="D12" i="1"/>
  <c r="H12" i="1" s="1"/>
  <c r="I12" i="1" s="1"/>
  <c r="I11" i="1"/>
  <c r="H11" i="1"/>
  <c r="G10" i="1"/>
  <c r="F10" i="1"/>
  <c r="D10" i="1"/>
  <c r="H10" i="1" s="1"/>
  <c r="I10" i="1" s="1"/>
  <c r="H9" i="1"/>
  <c r="I9" i="1" s="1"/>
  <c r="G9" i="1"/>
  <c r="F9" i="1"/>
  <c r="D9" i="1"/>
  <c r="G8" i="1"/>
  <c r="F8" i="1"/>
  <c r="D8" i="1"/>
  <c r="H8" i="1" s="1"/>
  <c r="I8" i="1" s="1"/>
  <c r="G7" i="1"/>
  <c r="F7" i="1"/>
  <c r="D7" i="1"/>
  <c r="H7" i="1" s="1"/>
  <c r="I7" i="1" s="1"/>
  <c r="G6" i="1"/>
  <c r="F6" i="1"/>
  <c r="H6" i="1" s="1"/>
  <c r="I6" i="1" s="1"/>
  <c r="D6" i="1"/>
  <c r="G5" i="1"/>
  <c r="F5" i="1"/>
  <c r="D5" i="1"/>
  <c r="H5" i="1" s="1"/>
  <c r="I5" i="1" s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AFFA9B17-05AC-8B40-A772-05E72DC768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refers to the change in the proportion of the total population.
</t>
        </r>
      </text>
    </comment>
    <comment ref="I2" authorId="0" shapeId="0" xr:uid="{561BED51-16FF-A446-B576-6BC73C2B6A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refers to the rate of change between the 2022 number and 2010 number for each row.
</t>
        </r>
      </text>
    </comment>
    <comment ref="H5" authorId="0" shapeId="0" xr:uid="{0BE6891D-D88C-FC42-8F9F-11F3C4E130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Color formatting is based on values below and above 50th percentile for each category.</t>
        </r>
      </text>
    </comment>
  </commentList>
</comments>
</file>

<file path=xl/sharedStrings.xml><?xml version="1.0" encoding="utf-8"?>
<sst xmlns="http://schemas.openxmlformats.org/spreadsheetml/2006/main" count="74" uniqueCount="70">
  <si>
    <t>Label</t>
  </si>
  <si>
    <t>Total 2022</t>
  </si>
  <si>
    <t>Total 2010</t>
  </si>
  <si>
    <t>Change 2010 to 2022</t>
  </si>
  <si>
    <t>Proportion</t>
  </si>
  <si>
    <t>Number</t>
  </si>
  <si>
    <t>Raw percentage change</t>
  </si>
  <si>
    <t>Workers 16 years and over</t>
  </si>
  <si>
    <t>MEANS OF TRANSPORTATION TO WORK</t>
  </si>
  <si>
    <t>Car, truck, or van</t>
  </si>
  <si>
    <t>Drove alone</t>
  </si>
  <si>
    <t>Carpooled</t>
  </si>
  <si>
    <t>In 2-person carpool</t>
  </si>
  <si>
    <t>In 3-person carpool</t>
  </si>
  <si>
    <t>In 4-or-more person carpool</t>
  </si>
  <si>
    <t>Workers per car, truck, or van</t>
  </si>
  <si>
    <t>Public transportation (excluding taxicab)</t>
  </si>
  <si>
    <t>Walked</t>
  </si>
  <si>
    <t>Bicycle</t>
  </si>
  <si>
    <t>Taxicab, motorcycle, or other means</t>
  </si>
  <si>
    <t>Worked from home</t>
  </si>
  <si>
    <t>PLACE OF WORK</t>
  </si>
  <si>
    <t>Worked in state of residence</t>
  </si>
  <si>
    <t>Worked in county of residence</t>
  </si>
  <si>
    <t>Worked outside county of residence</t>
  </si>
  <si>
    <t>Worked outside state of residence</t>
  </si>
  <si>
    <t>Living in a place</t>
  </si>
  <si>
    <t>Worked in place of residence</t>
  </si>
  <si>
    <t>Worked outside place of residence</t>
  </si>
  <si>
    <t>Not living in a place</t>
  </si>
  <si>
    <t>Living in 12 selected states</t>
  </si>
  <si>
    <t>Worked in minor civil division of residence</t>
  </si>
  <si>
    <t>Worked outside minor civil division of residence</t>
  </si>
  <si>
    <t>Not living in 12 selected states</t>
  </si>
  <si>
    <t>Workers 16 years and over who did not work from home</t>
  </si>
  <si>
    <t>TIME OF DEPARTURE TO GO TO WORK</t>
  </si>
  <si>
    <t>12:00 a.m. to 4:59 a.m.</t>
  </si>
  <si>
    <t>5:00 a.m. to 5:29 a.m.</t>
  </si>
  <si>
    <t>5:30 a.m. to 5:59 a.m.</t>
  </si>
  <si>
    <t>6:00 a.m. to 6:29 a.m.</t>
  </si>
  <si>
    <t>6:30 a.m. to 6:59 a.m.</t>
  </si>
  <si>
    <t>7:00 a.m. to 7:29 a.m.</t>
  </si>
  <si>
    <t>7:30 a.m. to 7:59 a.m.</t>
  </si>
  <si>
    <t>8:00 a.m. to 8:29 a.m.</t>
  </si>
  <si>
    <t>8:30 a.m. to 8:59 a.m.</t>
  </si>
  <si>
    <t>9:00 a.m. to 11:59 p.m.</t>
  </si>
  <si>
    <t>TRAVEL TIME TO WORK</t>
  </si>
  <si>
    <t>Less than 10 minutes</t>
  </si>
  <si>
    <t>10 to 14 minutes</t>
  </si>
  <si>
    <t>15 to 19 minutes</t>
  </si>
  <si>
    <t>20 to 24 minutes</t>
  </si>
  <si>
    <t>25 to 29 minutes</t>
  </si>
  <si>
    <t>30 to 34 minutes</t>
  </si>
  <si>
    <t>35 to 44 minutes</t>
  </si>
  <si>
    <t>45 to 59 minutes</t>
  </si>
  <si>
    <t>60 or more minutes</t>
  </si>
  <si>
    <t>Mean travel time to work (minutes)</t>
  </si>
  <si>
    <t>VEHICLES AVAILABLE</t>
  </si>
  <si>
    <t>Workers 16 years and over in households</t>
  </si>
  <si>
    <t>No vehicle available</t>
  </si>
  <si>
    <t>1 vehicle available</t>
  </si>
  <si>
    <t>2 vehicles available</t>
  </si>
  <si>
    <t>3 or more vehicles available</t>
  </si>
  <si>
    <t>PERCENT ALLOCATED</t>
  </si>
  <si>
    <t>Means of transportation to work</t>
  </si>
  <si>
    <t>Private vehicle occupancy</t>
  </si>
  <si>
    <t>Place of work</t>
  </si>
  <si>
    <t>Time of departure to go to work</t>
  </si>
  <si>
    <t>Travel time to work</t>
  </si>
  <si>
    <t>Vehicles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</si>
</sst>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center" wrapText="1"/>
    </xf>
    <xf numFmtId="164" fontId="4" fillId="0" borderId="3" xfId="2" applyNumberFormat="1" applyFont="1" applyBorder="1" applyAlignment="1">
      <alignment horizontal="center" wrapText="1"/>
    </xf>
    <xf numFmtId="9" fontId="5" fillId="0" borderId="4" xfId="2" applyFont="1" applyBorder="1" applyAlignment="1">
      <alignment horizontal="center"/>
    </xf>
    <xf numFmtId="9" fontId="5" fillId="0" borderId="5" xfId="2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10" xfId="2" applyNumberFormat="1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2" applyNumberFormat="1" applyFont="1" applyBorder="1" applyAlignment="1">
      <alignment horizontal="right" wrapText="1"/>
    </xf>
    <xf numFmtId="3" fontId="0" fillId="0" borderId="17" xfId="0" applyNumberFormat="1" applyBorder="1" applyAlignment="1">
      <alignment horizontal="right" wrapText="1"/>
    </xf>
    <xf numFmtId="9" fontId="0" fillId="0" borderId="14" xfId="2" applyFont="1" applyBorder="1" applyAlignment="1">
      <alignment horizontal="right"/>
    </xf>
    <xf numFmtId="3" fontId="0" fillId="0" borderId="14" xfId="0" applyNumberFormat="1" applyBorder="1" applyAlignment="1">
      <alignment horizontal="right" wrapText="1"/>
    </xf>
    <xf numFmtId="164" fontId="0" fillId="0" borderId="16" xfId="0" applyNumberFormat="1" applyBorder="1"/>
    <xf numFmtId="3" fontId="0" fillId="0" borderId="18" xfId="0" applyNumberFormat="1" applyBorder="1"/>
    <xf numFmtId="9" fontId="0" fillId="0" borderId="17" xfId="2" applyFont="1" applyBorder="1"/>
    <xf numFmtId="0" fontId="0" fillId="0" borderId="19" xfId="0" applyBorder="1" applyAlignment="1">
      <alignment horizontal="center" textRotation="90"/>
    </xf>
    <xf numFmtId="0" fontId="0" fillId="2" borderId="20" xfId="0" applyFill="1" applyBorder="1" applyAlignment="1">
      <alignment wrapText="1"/>
    </xf>
    <xf numFmtId="164" fontId="0" fillId="2" borderId="21" xfId="2" applyNumberFormat="1" applyFont="1" applyFill="1" applyBorder="1" applyAlignment="1">
      <alignment horizontal="right" wrapText="1"/>
    </xf>
    <xf numFmtId="0" fontId="0" fillId="2" borderId="22" xfId="0" applyFill="1" applyBorder="1" applyAlignment="1">
      <alignment horizontal="right" wrapText="1"/>
    </xf>
    <xf numFmtId="9" fontId="0" fillId="2" borderId="21" xfId="2" applyFont="1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164" fontId="0" fillId="2" borderId="21" xfId="0" applyNumberFormat="1" applyFill="1" applyBorder="1"/>
    <xf numFmtId="3" fontId="0" fillId="2" borderId="23" xfId="0" applyNumberFormat="1" applyFill="1" applyBorder="1"/>
    <xf numFmtId="3" fontId="0" fillId="2" borderId="22" xfId="0" applyNumberFormat="1" applyFill="1" applyBorder="1"/>
    <xf numFmtId="0" fontId="0" fillId="0" borderId="24" xfId="0" applyBorder="1" applyAlignment="1">
      <alignment wrapText="1"/>
    </xf>
    <xf numFmtId="10" fontId="0" fillId="0" borderId="25" xfId="2" applyNumberFormat="1" applyFont="1" applyBorder="1" applyAlignment="1">
      <alignment horizontal="right" wrapText="1"/>
    </xf>
    <xf numFmtId="43" fontId="0" fillId="0" borderId="26" xfId="1" applyFont="1" applyBorder="1" applyAlignment="1">
      <alignment horizontal="right" wrapText="1"/>
    </xf>
    <xf numFmtId="10" fontId="0" fillId="0" borderId="25" xfId="0" applyNumberFormat="1" applyBorder="1" applyAlignment="1">
      <alignment horizontal="right" wrapText="1"/>
    </xf>
    <xf numFmtId="43" fontId="0" fillId="0" borderId="24" xfId="1" applyFont="1" applyBorder="1" applyAlignment="1">
      <alignment horizontal="right"/>
    </xf>
    <xf numFmtId="164" fontId="0" fillId="0" borderId="25" xfId="0" applyNumberFormat="1" applyBorder="1"/>
    <xf numFmtId="3" fontId="0" fillId="0" borderId="27" xfId="0" applyNumberFormat="1" applyBorder="1"/>
    <xf numFmtId="10" fontId="0" fillId="0" borderId="26" xfId="2" applyNumberFormat="1" applyFont="1" applyBorder="1"/>
    <xf numFmtId="9" fontId="0" fillId="0" borderId="24" xfId="2" applyFont="1" applyBorder="1" applyAlignment="1">
      <alignment horizontal="left" indent="1"/>
    </xf>
    <xf numFmtId="164" fontId="0" fillId="0" borderId="28" xfId="2" applyNumberFormat="1" applyFont="1" applyBorder="1" applyAlignment="1">
      <alignment horizontal="right" wrapText="1"/>
    </xf>
    <xf numFmtId="0" fontId="0" fillId="0" borderId="26" xfId="2" applyNumberFormat="1" applyFont="1" applyBorder="1" applyAlignment="1">
      <alignment horizontal="right" wrapText="1"/>
    </xf>
    <xf numFmtId="9" fontId="0" fillId="0" borderId="28" xfId="2" applyFont="1" applyBorder="1" applyAlignment="1">
      <alignment horizontal="right"/>
    </xf>
    <xf numFmtId="0" fontId="0" fillId="0" borderId="24" xfId="0" applyBorder="1" applyAlignment="1">
      <alignment horizontal="right" wrapText="1"/>
    </xf>
    <xf numFmtId="4" fontId="0" fillId="0" borderId="27" xfId="0" applyNumberFormat="1" applyBorder="1"/>
    <xf numFmtId="0" fontId="0" fillId="0" borderId="23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0" fillId="2" borderId="24" xfId="0" applyFill="1" applyBorder="1" applyAlignment="1">
      <alignment wrapText="1"/>
    </xf>
    <xf numFmtId="164" fontId="0" fillId="2" borderId="25" xfId="2" applyNumberFormat="1" applyFont="1" applyFill="1" applyBorder="1" applyAlignment="1">
      <alignment horizontal="right" wrapText="1"/>
    </xf>
    <xf numFmtId="43" fontId="0" fillId="2" borderId="26" xfId="1" applyFont="1" applyFill="1" applyBorder="1" applyAlignment="1">
      <alignment horizontal="right" wrapText="1"/>
    </xf>
    <xf numFmtId="9" fontId="0" fillId="2" borderId="25" xfId="2" applyFont="1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164" fontId="0" fillId="2" borderId="25" xfId="0" applyNumberFormat="1" applyFill="1" applyBorder="1"/>
    <xf numFmtId="3" fontId="0" fillId="2" borderId="27" xfId="0" applyNumberFormat="1" applyFill="1" applyBorder="1"/>
    <xf numFmtId="10" fontId="0" fillId="2" borderId="26" xfId="2" applyNumberFormat="1" applyFont="1" applyFill="1" applyBorder="1"/>
    <xf numFmtId="3" fontId="0" fillId="0" borderId="26" xfId="2" applyNumberFormat="1" applyFont="1" applyBorder="1" applyAlignment="1">
      <alignment horizontal="right" wrapText="1"/>
    </xf>
    <xf numFmtId="9" fontId="0" fillId="0" borderId="25" xfId="2" applyFont="1" applyBorder="1" applyAlignment="1">
      <alignment horizontal="right"/>
    </xf>
    <xf numFmtId="3" fontId="0" fillId="0" borderId="24" xfId="0" applyNumberFormat="1" applyBorder="1" applyAlignment="1">
      <alignment horizontal="right" wrapText="1"/>
    </xf>
    <xf numFmtId="0" fontId="0" fillId="0" borderId="13" xfId="0" applyBorder="1" applyAlignment="1">
      <alignment horizontal="center" textRotation="90" wrapText="1"/>
    </xf>
    <xf numFmtId="0" fontId="0" fillId="2" borderId="25" xfId="0" applyFill="1" applyBorder="1" applyAlignment="1">
      <alignment horizontal="right" wrapText="1"/>
    </xf>
    <xf numFmtId="43" fontId="0" fillId="2" borderId="24" xfId="1" applyFont="1" applyFill="1" applyBorder="1" applyAlignment="1">
      <alignment horizontal="right"/>
    </xf>
    <xf numFmtId="0" fontId="0" fillId="0" borderId="19" xfId="0" applyBorder="1" applyAlignment="1">
      <alignment horizontal="center" textRotation="90" wrapText="1"/>
    </xf>
    <xf numFmtId="10" fontId="3" fillId="0" borderId="25" xfId="2" applyNumberFormat="1" applyFont="1" applyBorder="1" applyAlignment="1">
      <alignment horizontal="right" wrapText="1"/>
    </xf>
    <xf numFmtId="43" fontId="3" fillId="0" borderId="26" xfId="1" applyFont="1" applyBorder="1" applyAlignment="1">
      <alignment horizontal="right" wrapText="1"/>
    </xf>
    <xf numFmtId="43" fontId="3" fillId="0" borderId="24" xfId="1" applyFont="1" applyBorder="1" applyAlignment="1">
      <alignment horizontal="right"/>
    </xf>
    <xf numFmtId="164" fontId="3" fillId="0" borderId="25" xfId="2" applyNumberFormat="1" applyFont="1" applyBorder="1" applyAlignment="1">
      <alignment horizontal="right" wrapText="1"/>
    </xf>
    <xf numFmtId="0" fontId="0" fillId="0" borderId="23" xfId="0" applyBorder="1" applyAlignment="1">
      <alignment horizontal="center" textRotation="90" wrapText="1"/>
    </xf>
    <xf numFmtId="10" fontId="0" fillId="0" borderId="29" xfId="2" applyNumberFormat="1" applyFont="1" applyBorder="1" applyAlignment="1">
      <alignment horizontal="right" wrapText="1"/>
    </xf>
    <xf numFmtId="43" fontId="0" fillId="0" borderId="30" xfId="1" applyFont="1" applyBorder="1" applyAlignment="1">
      <alignment horizontal="right" wrapText="1"/>
    </xf>
    <xf numFmtId="10" fontId="0" fillId="0" borderId="29" xfId="0" applyNumberFormat="1" applyBorder="1" applyAlignment="1">
      <alignment horizontal="right" wrapText="1"/>
    </xf>
    <xf numFmtId="43" fontId="0" fillId="0" borderId="31" xfId="1" applyFont="1" applyBorder="1" applyAlignment="1">
      <alignment horizontal="right"/>
    </xf>
    <xf numFmtId="164" fontId="0" fillId="0" borderId="29" xfId="0" applyNumberFormat="1" applyBorder="1"/>
    <xf numFmtId="3" fontId="0" fillId="0" borderId="32" xfId="0" applyNumberFormat="1" applyBorder="1"/>
    <xf numFmtId="10" fontId="0" fillId="0" borderId="3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6AFD-66D4-484B-97F8-CCD9D9E6A8C9}">
  <dimension ref="A1:I65"/>
  <sheetViews>
    <sheetView tabSelected="1" workbookViewId="0">
      <selection sqref="A1:I65"/>
    </sheetView>
  </sheetViews>
  <sheetFormatPr baseColWidth="10" defaultRowHeight="16" x14ac:dyDescent="0.2"/>
  <sheetData>
    <row r="1" spans="1:9" x14ac:dyDescent="0.2">
      <c r="A1" s="1" t="s">
        <v>0</v>
      </c>
      <c r="B1" s="2"/>
      <c r="C1" s="3" t="s">
        <v>1</v>
      </c>
      <c r="D1" s="4"/>
      <c r="E1" s="5" t="s">
        <v>2</v>
      </c>
      <c r="F1" s="6"/>
      <c r="G1" s="7" t="s">
        <v>3</v>
      </c>
      <c r="H1" s="8"/>
      <c r="I1" s="9"/>
    </row>
    <row r="2" spans="1:9" ht="49" thickBot="1" x14ac:dyDescent="0.25">
      <c r="A2" s="10"/>
      <c r="B2" s="11"/>
      <c r="C2" s="12" t="s">
        <v>4</v>
      </c>
      <c r="D2" s="13" t="s">
        <v>5</v>
      </c>
      <c r="E2" s="14" t="s">
        <v>4</v>
      </c>
      <c r="F2" s="15" t="s">
        <v>5</v>
      </c>
      <c r="G2" s="16" t="s">
        <v>4</v>
      </c>
      <c r="H2" s="17" t="s">
        <v>5</v>
      </c>
      <c r="I2" s="18" t="s">
        <v>6</v>
      </c>
    </row>
    <row r="3" spans="1:9" ht="17" thickBot="1" x14ac:dyDescent="0.25">
      <c r="A3" s="19" t="s">
        <v>7</v>
      </c>
      <c r="B3" s="20"/>
      <c r="C3" s="21"/>
      <c r="D3" s="22">
        <v>1269200</v>
      </c>
      <c r="E3" s="23"/>
      <c r="F3" s="24">
        <v>1043671</v>
      </c>
      <c r="G3" s="25"/>
      <c r="H3" s="26">
        <f>D3-F3</f>
        <v>225529</v>
      </c>
      <c r="I3" s="27">
        <f>(D3-F3)/F3</f>
        <v>0.21609204433197818</v>
      </c>
    </row>
    <row r="4" spans="1:9" x14ac:dyDescent="0.2">
      <c r="A4" s="28" t="s">
        <v>8</v>
      </c>
      <c r="B4" s="29"/>
      <c r="C4" s="30"/>
      <c r="D4" s="31"/>
      <c r="E4" s="32"/>
      <c r="F4" s="33"/>
      <c r="G4" s="34"/>
      <c r="H4" s="35"/>
      <c r="I4" s="36"/>
    </row>
    <row r="5" spans="1:9" ht="34" x14ac:dyDescent="0.2">
      <c r="A5" s="28"/>
      <c r="B5" s="37" t="s">
        <v>9</v>
      </c>
      <c r="C5" s="38">
        <v>0.72299999999999998</v>
      </c>
      <c r="D5" s="39">
        <f t="shared" ref="D5:D29" si="0">1269200*C5</f>
        <v>917631.6</v>
      </c>
      <c r="E5" s="40">
        <v>0.81599999999999995</v>
      </c>
      <c r="F5" s="41">
        <f>1043671*E5</f>
        <v>851635.53599999996</v>
      </c>
      <c r="G5" s="42">
        <f>C5-E5</f>
        <v>-9.2999999999999972E-2</v>
      </c>
      <c r="H5" s="43">
        <f t="shared" ref="H5:H65" si="1">D5-F5</f>
        <v>65996.064000000013</v>
      </c>
      <c r="I5" s="44">
        <f>H5/225529</f>
        <v>0.29262783943528331</v>
      </c>
    </row>
    <row r="6" spans="1:9" ht="17" x14ac:dyDescent="0.2">
      <c r="A6" s="28"/>
      <c r="B6" s="37" t="s">
        <v>10</v>
      </c>
      <c r="C6" s="38">
        <v>0.64300000000000002</v>
      </c>
      <c r="D6" s="39">
        <f t="shared" si="0"/>
        <v>816095.6</v>
      </c>
      <c r="E6" s="40">
        <v>0.71399999999999997</v>
      </c>
      <c r="F6" s="41">
        <f t="shared" ref="F6:F16" si="2">1043671*E6</f>
        <v>745181.09399999992</v>
      </c>
      <c r="G6" s="42">
        <f t="shared" ref="G6:G65" si="3">C6-E6</f>
        <v>-7.0999999999999952E-2</v>
      </c>
      <c r="H6" s="43">
        <f t="shared" si="1"/>
        <v>70914.506000000052</v>
      </c>
      <c r="I6" s="44">
        <f t="shared" ref="I6:I65" si="4">H6/225529</f>
        <v>0.31443630752586166</v>
      </c>
    </row>
    <row r="7" spans="1:9" ht="17" x14ac:dyDescent="0.2">
      <c r="A7" s="28"/>
      <c r="B7" s="37" t="s">
        <v>11</v>
      </c>
      <c r="C7" s="38">
        <v>0.08</v>
      </c>
      <c r="D7" s="39">
        <f t="shared" si="0"/>
        <v>101536</v>
      </c>
      <c r="E7" s="40">
        <v>0.10100000000000001</v>
      </c>
      <c r="F7" s="41">
        <f t="shared" si="2"/>
        <v>105410.77100000001</v>
      </c>
      <c r="G7" s="42">
        <f t="shared" si="3"/>
        <v>-2.1000000000000005E-2</v>
      </c>
      <c r="H7" s="43">
        <f t="shared" si="1"/>
        <v>-3874.7710000000079</v>
      </c>
      <c r="I7" s="44">
        <f t="shared" si="4"/>
        <v>-1.7180810450097363E-2</v>
      </c>
    </row>
    <row r="8" spans="1:9" x14ac:dyDescent="0.2">
      <c r="A8" s="28"/>
      <c r="B8" s="45" t="s">
        <v>12</v>
      </c>
      <c r="C8" s="38">
        <v>6.2E-2</v>
      </c>
      <c r="D8" s="39">
        <f t="shared" si="0"/>
        <v>78690.399999999994</v>
      </c>
      <c r="E8" s="40">
        <v>8.3000000000000004E-2</v>
      </c>
      <c r="F8" s="41">
        <f t="shared" si="2"/>
        <v>86624.692999999999</v>
      </c>
      <c r="G8" s="42">
        <f t="shared" si="3"/>
        <v>-2.1000000000000005E-2</v>
      </c>
      <c r="H8" s="43">
        <f t="shared" si="1"/>
        <v>-7934.2930000000051</v>
      </c>
      <c r="I8" s="44">
        <f t="shared" si="4"/>
        <v>-3.5180810450097348E-2</v>
      </c>
    </row>
    <row r="9" spans="1:9" x14ac:dyDescent="0.2">
      <c r="A9" s="28"/>
      <c r="B9" s="45" t="s">
        <v>13</v>
      </c>
      <c r="C9" s="38">
        <v>1.0999999999999999E-2</v>
      </c>
      <c r="D9" s="39">
        <f t="shared" si="0"/>
        <v>13961.199999999999</v>
      </c>
      <c r="E9" s="40">
        <v>1.2E-2</v>
      </c>
      <c r="F9" s="41">
        <f t="shared" si="2"/>
        <v>12524.052</v>
      </c>
      <c r="G9" s="42">
        <f t="shared" si="3"/>
        <v>-1.0000000000000009E-3</v>
      </c>
      <c r="H9" s="43">
        <f t="shared" si="1"/>
        <v>1437.1479999999992</v>
      </c>
      <c r="I9" s="44">
        <f t="shared" si="4"/>
        <v>6.3723423595191718E-3</v>
      </c>
    </row>
    <row r="10" spans="1:9" x14ac:dyDescent="0.2">
      <c r="A10" s="28"/>
      <c r="B10" s="45" t="s">
        <v>14</v>
      </c>
      <c r="C10" s="38">
        <v>7.0000000000000001E-3</v>
      </c>
      <c r="D10" s="39">
        <f t="shared" si="0"/>
        <v>8884.4</v>
      </c>
      <c r="E10" s="40">
        <v>6.0000000000000001E-3</v>
      </c>
      <c r="F10" s="41">
        <f t="shared" si="2"/>
        <v>6262.0259999999998</v>
      </c>
      <c r="G10" s="42">
        <f t="shared" si="3"/>
        <v>1E-3</v>
      </c>
      <c r="H10" s="43">
        <f t="shared" si="1"/>
        <v>2622.3739999999998</v>
      </c>
      <c r="I10" s="44">
        <f t="shared" si="4"/>
        <v>1.1627657640480824E-2</v>
      </c>
    </row>
    <row r="11" spans="1:9" ht="51" x14ac:dyDescent="0.2">
      <c r="A11" s="28"/>
      <c r="B11" s="37" t="s">
        <v>15</v>
      </c>
      <c r="C11" s="46"/>
      <c r="D11" s="47">
        <v>1.06</v>
      </c>
      <c r="E11" s="48"/>
      <c r="F11" s="49">
        <v>1.07</v>
      </c>
      <c r="G11" s="42"/>
      <c r="H11" s="50">
        <f t="shared" si="1"/>
        <v>-1.0000000000000009E-2</v>
      </c>
      <c r="I11" s="44">
        <f>(D11-F11)/F11</f>
        <v>-9.3457943925233725E-3</v>
      </c>
    </row>
    <row r="12" spans="1:9" ht="85" x14ac:dyDescent="0.2">
      <c r="A12" s="28"/>
      <c r="B12" s="37" t="s">
        <v>16</v>
      </c>
      <c r="C12" s="38">
        <v>4.2999999999999997E-2</v>
      </c>
      <c r="D12" s="39">
        <f t="shared" si="0"/>
        <v>54575.6</v>
      </c>
      <c r="E12" s="40">
        <v>6.2E-2</v>
      </c>
      <c r="F12" s="41">
        <f t="shared" si="2"/>
        <v>64707.601999999999</v>
      </c>
      <c r="G12" s="42">
        <f t="shared" si="3"/>
        <v>-1.9000000000000003E-2</v>
      </c>
      <c r="H12" s="43">
        <f t="shared" si="1"/>
        <v>-10132.002</v>
      </c>
      <c r="I12" s="44">
        <f t="shared" si="4"/>
        <v>-4.492549516913568E-2</v>
      </c>
    </row>
    <row r="13" spans="1:9" ht="17" x14ac:dyDescent="0.2">
      <c r="A13" s="28"/>
      <c r="B13" s="37" t="s">
        <v>17</v>
      </c>
      <c r="C13" s="38">
        <v>3.1E-2</v>
      </c>
      <c r="D13" s="39">
        <f t="shared" si="0"/>
        <v>39345.199999999997</v>
      </c>
      <c r="E13" s="40">
        <v>3.3000000000000002E-2</v>
      </c>
      <c r="F13" s="41">
        <f t="shared" si="2"/>
        <v>34441.143000000004</v>
      </c>
      <c r="G13" s="42">
        <f t="shared" si="3"/>
        <v>-2.0000000000000018E-3</v>
      </c>
      <c r="H13" s="43">
        <f t="shared" si="1"/>
        <v>4904.0569999999934</v>
      </c>
      <c r="I13" s="44">
        <f t="shared" si="4"/>
        <v>2.1744684719038322E-2</v>
      </c>
    </row>
    <row r="14" spans="1:9" ht="17" x14ac:dyDescent="0.2">
      <c r="A14" s="28"/>
      <c r="B14" s="37" t="s">
        <v>18</v>
      </c>
      <c r="C14" s="38">
        <v>1.4999999999999999E-2</v>
      </c>
      <c r="D14" s="39">
        <f t="shared" si="0"/>
        <v>19038</v>
      </c>
      <c r="E14" s="40">
        <v>0.02</v>
      </c>
      <c r="F14" s="41">
        <f t="shared" si="2"/>
        <v>20873.420000000002</v>
      </c>
      <c r="G14" s="42">
        <f t="shared" si="3"/>
        <v>-5.000000000000001E-3</v>
      </c>
      <c r="H14" s="43">
        <f t="shared" si="1"/>
        <v>-1835.4200000000019</v>
      </c>
      <c r="I14" s="44">
        <f t="shared" si="4"/>
        <v>-8.1382882024041339E-3</v>
      </c>
    </row>
    <row r="15" spans="1:9" ht="68" x14ac:dyDescent="0.2">
      <c r="A15" s="28"/>
      <c r="B15" s="37" t="s">
        <v>19</v>
      </c>
      <c r="C15" s="38">
        <v>1.2E-2</v>
      </c>
      <c r="D15" s="39">
        <f t="shared" si="0"/>
        <v>15230.4</v>
      </c>
      <c r="E15" s="40">
        <v>0.01</v>
      </c>
      <c r="F15" s="41">
        <f t="shared" si="2"/>
        <v>10436.710000000001</v>
      </c>
      <c r="G15" s="42">
        <f t="shared" si="3"/>
        <v>2E-3</v>
      </c>
      <c r="H15" s="43">
        <f t="shared" si="1"/>
        <v>4793.6899999999987</v>
      </c>
      <c r="I15" s="44">
        <f t="shared" si="4"/>
        <v>2.1255315280961643E-2</v>
      </c>
    </row>
    <row r="16" spans="1:9" ht="34" x14ac:dyDescent="0.2">
      <c r="A16" s="51"/>
      <c r="B16" s="37" t="s">
        <v>20</v>
      </c>
      <c r="C16" s="38">
        <v>0.17699999999999999</v>
      </c>
      <c r="D16" s="39">
        <f t="shared" si="0"/>
        <v>224648.4</v>
      </c>
      <c r="E16" s="40">
        <v>0.06</v>
      </c>
      <c r="F16" s="41">
        <f t="shared" si="2"/>
        <v>62620.259999999995</v>
      </c>
      <c r="G16" s="42">
        <f t="shared" si="3"/>
        <v>0.11699999999999999</v>
      </c>
      <c r="H16" s="43">
        <f t="shared" si="1"/>
        <v>162028.14000000001</v>
      </c>
      <c r="I16" s="44">
        <f t="shared" si="4"/>
        <v>0.71843594393625665</v>
      </c>
    </row>
    <row r="17" spans="1:9" x14ac:dyDescent="0.2">
      <c r="A17" s="52" t="s">
        <v>21</v>
      </c>
      <c r="B17" s="53"/>
      <c r="C17" s="54"/>
      <c r="D17" s="55"/>
      <c r="E17" s="56"/>
      <c r="F17" s="57"/>
      <c r="G17" s="58"/>
      <c r="H17" s="59"/>
      <c r="I17" s="60"/>
    </row>
    <row r="18" spans="1:9" ht="51" x14ac:dyDescent="0.2">
      <c r="A18" s="28"/>
      <c r="B18" s="37" t="s">
        <v>22</v>
      </c>
      <c r="C18" s="38">
        <v>0.93500000000000005</v>
      </c>
      <c r="D18" s="39">
        <f t="shared" si="0"/>
        <v>1186702</v>
      </c>
      <c r="E18" s="40">
        <v>0.92</v>
      </c>
      <c r="F18" s="41">
        <f t="shared" ref="F18:F65" si="5">1043671*E18</f>
        <v>960177.32000000007</v>
      </c>
      <c r="G18" s="42">
        <f t="shared" si="3"/>
        <v>1.5000000000000013E-2</v>
      </c>
      <c r="H18" s="43">
        <f t="shared" si="1"/>
        <v>226524.67999999993</v>
      </c>
      <c r="I18" s="44">
        <f t="shared" si="4"/>
        <v>1.0044148646072122</v>
      </c>
    </row>
    <row r="19" spans="1:9" ht="51" x14ac:dyDescent="0.2">
      <c r="A19" s="28"/>
      <c r="B19" s="37" t="s">
        <v>23</v>
      </c>
      <c r="C19" s="38">
        <v>0.73599999999999999</v>
      </c>
      <c r="D19" s="39">
        <f t="shared" si="0"/>
        <v>934131.19999999995</v>
      </c>
      <c r="E19" s="40">
        <v>0.67700000000000005</v>
      </c>
      <c r="F19" s="41">
        <f t="shared" si="5"/>
        <v>706565.26699999999</v>
      </c>
      <c r="G19" s="42">
        <f t="shared" si="3"/>
        <v>5.8999999999999941E-2</v>
      </c>
      <c r="H19" s="43">
        <f t="shared" si="1"/>
        <v>227565.93299999996</v>
      </c>
      <c r="I19" s="44">
        <f t="shared" si="4"/>
        <v>1.0090318007883685</v>
      </c>
    </row>
    <row r="20" spans="1:9" ht="68" x14ac:dyDescent="0.2">
      <c r="A20" s="28"/>
      <c r="B20" s="37" t="s">
        <v>24</v>
      </c>
      <c r="C20" s="38">
        <v>0.19900000000000001</v>
      </c>
      <c r="D20" s="39">
        <f t="shared" si="0"/>
        <v>252570.80000000002</v>
      </c>
      <c r="E20" s="40">
        <v>0.24299999999999999</v>
      </c>
      <c r="F20" s="41">
        <f t="shared" si="5"/>
        <v>253612.05299999999</v>
      </c>
      <c r="G20" s="42">
        <f t="shared" si="3"/>
        <v>-4.3999999999999984E-2</v>
      </c>
      <c r="H20" s="43">
        <f t="shared" si="1"/>
        <v>-1041.2529999999679</v>
      </c>
      <c r="I20" s="44">
        <f t="shared" si="4"/>
        <v>-4.6169361811561616E-3</v>
      </c>
    </row>
    <row r="21" spans="1:9" ht="68" x14ac:dyDescent="0.2">
      <c r="A21" s="28"/>
      <c r="B21" s="37" t="s">
        <v>25</v>
      </c>
      <c r="C21" s="38">
        <v>6.5000000000000002E-2</v>
      </c>
      <c r="D21" s="39">
        <f t="shared" si="0"/>
        <v>82498</v>
      </c>
      <c r="E21" s="40">
        <v>0.08</v>
      </c>
      <c r="F21" s="41">
        <f t="shared" si="5"/>
        <v>83493.680000000008</v>
      </c>
      <c r="G21" s="42">
        <f t="shared" si="3"/>
        <v>-1.4999999999999999E-2</v>
      </c>
      <c r="H21" s="43">
        <f t="shared" si="1"/>
        <v>-995.68000000000757</v>
      </c>
      <c r="I21" s="44">
        <f t="shared" si="4"/>
        <v>-4.4148646072124098E-3</v>
      </c>
    </row>
    <row r="22" spans="1:9" ht="34" x14ac:dyDescent="0.2">
      <c r="A22" s="28"/>
      <c r="B22" s="37" t="s">
        <v>26</v>
      </c>
      <c r="C22" s="38">
        <v>0.88600000000000001</v>
      </c>
      <c r="D22" s="39">
        <f t="shared" si="0"/>
        <v>1124511.2</v>
      </c>
      <c r="E22" s="40">
        <v>0.86699999999999999</v>
      </c>
      <c r="F22" s="41">
        <f t="shared" si="5"/>
        <v>904862.75699999998</v>
      </c>
      <c r="G22" s="42">
        <f t="shared" si="3"/>
        <v>1.9000000000000017E-2</v>
      </c>
      <c r="H22" s="43">
        <f t="shared" si="1"/>
        <v>219648.44299999997</v>
      </c>
      <c r="I22" s="44">
        <f t="shared" si="4"/>
        <v>0.97392549516913551</v>
      </c>
    </row>
    <row r="23" spans="1:9" ht="51" x14ac:dyDescent="0.2">
      <c r="A23" s="28"/>
      <c r="B23" s="37" t="s">
        <v>27</v>
      </c>
      <c r="C23" s="38">
        <v>0.433</v>
      </c>
      <c r="D23" s="39">
        <f t="shared" si="0"/>
        <v>549563.6</v>
      </c>
      <c r="E23" s="40">
        <v>0.36399999999999999</v>
      </c>
      <c r="F23" s="41">
        <f t="shared" si="5"/>
        <v>379896.24400000001</v>
      </c>
      <c r="G23" s="42">
        <f t="shared" si="3"/>
        <v>6.9000000000000006E-2</v>
      </c>
      <c r="H23" s="43">
        <f t="shared" si="1"/>
        <v>169667.35599999997</v>
      </c>
      <c r="I23" s="44">
        <f t="shared" si="4"/>
        <v>0.75230837719317678</v>
      </c>
    </row>
    <row r="24" spans="1:9" ht="68" x14ac:dyDescent="0.2">
      <c r="A24" s="28"/>
      <c r="B24" s="37" t="s">
        <v>28</v>
      </c>
      <c r="C24" s="38">
        <v>0.45200000000000001</v>
      </c>
      <c r="D24" s="39">
        <f t="shared" si="0"/>
        <v>573678.4</v>
      </c>
      <c r="E24" s="40">
        <v>0.504</v>
      </c>
      <c r="F24" s="41">
        <f t="shared" si="5"/>
        <v>526010.18400000001</v>
      </c>
      <c r="G24" s="42">
        <f t="shared" si="3"/>
        <v>-5.1999999999999991E-2</v>
      </c>
      <c r="H24" s="43">
        <f t="shared" si="1"/>
        <v>47668.216000000015</v>
      </c>
      <c r="I24" s="44">
        <f t="shared" si="4"/>
        <v>0.21136180269499716</v>
      </c>
    </row>
    <row r="25" spans="1:9" ht="34" x14ac:dyDescent="0.2">
      <c r="A25" s="28"/>
      <c r="B25" s="37" t="s">
        <v>29</v>
      </c>
      <c r="C25" s="38">
        <v>0.114</v>
      </c>
      <c r="D25" s="39">
        <f t="shared" si="0"/>
        <v>144688.80000000002</v>
      </c>
      <c r="E25" s="40">
        <v>0.13300000000000001</v>
      </c>
      <c r="F25" s="41">
        <f t="shared" si="5"/>
        <v>138808.24300000002</v>
      </c>
      <c r="G25" s="42">
        <f t="shared" si="3"/>
        <v>-1.9000000000000003E-2</v>
      </c>
      <c r="H25" s="43">
        <f t="shared" si="1"/>
        <v>5880.5570000000007</v>
      </c>
      <c r="I25" s="44">
        <f t="shared" si="4"/>
        <v>2.6074504830864327E-2</v>
      </c>
    </row>
    <row r="26" spans="1:9" ht="51" x14ac:dyDescent="0.2">
      <c r="A26" s="28"/>
      <c r="B26" s="37" t="s">
        <v>30</v>
      </c>
      <c r="C26" s="38">
        <v>0</v>
      </c>
      <c r="D26" s="39">
        <f t="shared" si="0"/>
        <v>0</v>
      </c>
      <c r="E26" s="40">
        <v>0</v>
      </c>
      <c r="F26" s="41">
        <f t="shared" si="5"/>
        <v>0</v>
      </c>
      <c r="G26" s="42">
        <f t="shared" si="3"/>
        <v>0</v>
      </c>
      <c r="H26" s="43">
        <f t="shared" si="1"/>
        <v>0</v>
      </c>
      <c r="I26" s="44">
        <f t="shared" si="4"/>
        <v>0</v>
      </c>
    </row>
    <row r="27" spans="1:9" ht="68" x14ac:dyDescent="0.2">
      <c r="A27" s="28"/>
      <c r="B27" s="37" t="s">
        <v>31</v>
      </c>
      <c r="C27" s="38">
        <v>0</v>
      </c>
      <c r="D27" s="39">
        <f t="shared" si="0"/>
        <v>0</v>
      </c>
      <c r="E27" s="40">
        <v>0</v>
      </c>
      <c r="F27" s="41">
        <f t="shared" si="5"/>
        <v>0</v>
      </c>
      <c r="G27" s="42">
        <f t="shared" si="3"/>
        <v>0</v>
      </c>
      <c r="H27" s="43">
        <f t="shared" si="1"/>
        <v>0</v>
      </c>
      <c r="I27" s="44">
        <f t="shared" si="4"/>
        <v>0</v>
      </c>
    </row>
    <row r="28" spans="1:9" ht="85" x14ac:dyDescent="0.2">
      <c r="A28" s="28"/>
      <c r="B28" s="37" t="s">
        <v>32</v>
      </c>
      <c r="C28" s="38">
        <v>0</v>
      </c>
      <c r="D28" s="39">
        <f t="shared" si="0"/>
        <v>0</v>
      </c>
      <c r="E28" s="40">
        <v>0</v>
      </c>
      <c r="F28" s="41">
        <f t="shared" si="5"/>
        <v>0</v>
      </c>
      <c r="G28" s="42">
        <f t="shared" si="3"/>
        <v>0</v>
      </c>
      <c r="H28" s="43">
        <f t="shared" si="1"/>
        <v>0</v>
      </c>
      <c r="I28" s="44">
        <f t="shared" si="4"/>
        <v>0</v>
      </c>
    </row>
    <row r="29" spans="1:9" ht="51" x14ac:dyDescent="0.2">
      <c r="A29" s="28"/>
      <c r="B29" s="37" t="s">
        <v>33</v>
      </c>
      <c r="C29" s="38">
        <v>1</v>
      </c>
      <c r="D29" s="39">
        <f t="shared" si="0"/>
        <v>1269200</v>
      </c>
      <c r="E29" s="40">
        <v>1</v>
      </c>
      <c r="F29" s="41">
        <f t="shared" si="5"/>
        <v>1043671</v>
      </c>
      <c r="G29" s="42">
        <f t="shared" si="3"/>
        <v>0</v>
      </c>
      <c r="H29" s="43">
        <f t="shared" si="1"/>
        <v>225529</v>
      </c>
      <c r="I29" s="44">
        <f t="shared" si="4"/>
        <v>1</v>
      </c>
    </row>
    <row r="30" spans="1:9" ht="85" x14ac:dyDescent="0.2">
      <c r="A30" s="51"/>
      <c r="B30" s="37" t="s">
        <v>34</v>
      </c>
      <c r="C30" s="46"/>
      <c r="D30" s="61">
        <v>1045128</v>
      </c>
      <c r="E30" s="62"/>
      <c r="F30" s="63">
        <v>980736</v>
      </c>
      <c r="G30" s="42">
        <f t="shared" si="3"/>
        <v>0</v>
      </c>
      <c r="H30" s="43">
        <f t="shared" si="1"/>
        <v>64392</v>
      </c>
      <c r="I30" s="44">
        <f t="shared" si="4"/>
        <v>0.28551538826492379</v>
      </c>
    </row>
    <row r="31" spans="1:9" x14ac:dyDescent="0.2">
      <c r="A31" s="64" t="s">
        <v>35</v>
      </c>
      <c r="B31" s="53"/>
      <c r="C31" s="54"/>
      <c r="D31" s="55"/>
      <c r="E31" s="65"/>
      <c r="F31" s="66"/>
      <c r="G31" s="58"/>
      <c r="H31" s="59"/>
      <c r="I31" s="60"/>
    </row>
    <row r="32" spans="1:9" ht="34" x14ac:dyDescent="0.2">
      <c r="A32" s="67"/>
      <c r="B32" s="37" t="s">
        <v>36</v>
      </c>
      <c r="C32" s="68">
        <v>5.6000000000000001E-2</v>
      </c>
      <c r="D32" s="69">
        <f t="shared" ref="D32:D51" si="6">1269200*C32</f>
        <v>71075.199999999997</v>
      </c>
      <c r="E32" s="40">
        <v>4.2999999999999997E-2</v>
      </c>
      <c r="F32" s="70">
        <f t="shared" si="5"/>
        <v>44877.852999999996</v>
      </c>
      <c r="G32" s="42">
        <f t="shared" si="3"/>
        <v>1.3000000000000005E-2</v>
      </c>
      <c r="H32" s="43">
        <f t="shared" si="1"/>
        <v>26197.347000000002</v>
      </c>
      <c r="I32" s="44">
        <f t="shared" si="4"/>
        <v>0.11615954932625074</v>
      </c>
    </row>
    <row r="33" spans="1:9" ht="34" x14ac:dyDescent="0.2">
      <c r="A33" s="67"/>
      <c r="B33" s="37" t="s">
        <v>37</v>
      </c>
      <c r="C33" s="71">
        <v>4.1000000000000002E-2</v>
      </c>
      <c r="D33" s="69">
        <f t="shared" si="6"/>
        <v>52037.200000000004</v>
      </c>
      <c r="E33" s="40">
        <v>3.5000000000000003E-2</v>
      </c>
      <c r="F33" s="70">
        <f t="shared" si="5"/>
        <v>36528.485000000001</v>
      </c>
      <c r="G33" s="42">
        <f t="shared" si="3"/>
        <v>5.9999999999999984E-3</v>
      </c>
      <c r="H33" s="43">
        <f t="shared" si="1"/>
        <v>15508.715000000004</v>
      </c>
      <c r="I33" s="44">
        <f t="shared" si="4"/>
        <v>6.8765945842884965E-2</v>
      </c>
    </row>
    <row r="34" spans="1:9" ht="34" x14ac:dyDescent="0.2">
      <c r="A34" s="67"/>
      <c r="B34" s="37" t="s">
        <v>38</v>
      </c>
      <c r="C34" s="68">
        <v>5.3999999999999999E-2</v>
      </c>
      <c r="D34" s="69">
        <f t="shared" si="6"/>
        <v>68536.800000000003</v>
      </c>
      <c r="E34" s="40">
        <v>0.05</v>
      </c>
      <c r="F34" s="70">
        <f t="shared" si="5"/>
        <v>52183.55</v>
      </c>
      <c r="G34" s="42">
        <f t="shared" si="3"/>
        <v>3.9999999999999966E-3</v>
      </c>
      <c r="H34" s="43">
        <f t="shared" si="1"/>
        <v>16353.25</v>
      </c>
      <c r="I34" s="44">
        <f t="shared" si="4"/>
        <v>7.2510630561923306E-2</v>
      </c>
    </row>
    <row r="35" spans="1:9" ht="34" x14ac:dyDescent="0.2">
      <c r="A35" s="67"/>
      <c r="B35" s="37" t="s">
        <v>39</v>
      </c>
      <c r="C35" s="68">
        <v>8.2000000000000003E-2</v>
      </c>
      <c r="D35" s="69">
        <f t="shared" si="6"/>
        <v>104074.40000000001</v>
      </c>
      <c r="E35" s="40">
        <v>8.5999999999999993E-2</v>
      </c>
      <c r="F35" s="70">
        <f t="shared" si="5"/>
        <v>89755.705999999991</v>
      </c>
      <c r="G35" s="42">
        <f t="shared" si="3"/>
        <v>-3.9999999999999897E-3</v>
      </c>
      <c r="H35" s="43">
        <f t="shared" si="1"/>
        <v>14318.694000000018</v>
      </c>
      <c r="I35" s="44">
        <f t="shared" si="4"/>
        <v>6.3489369438076773E-2</v>
      </c>
    </row>
    <row r="36" spans="1:9" ht="34" x14ac:dyDescent="0.2">
      <c r="A36" s="67"/>
      <c r="B36" s="37" t="s">
        <v>40</v>
      </c>
      <c r="C36" s="68">
        <v>9.8000000000000004E-2</v>
      </c>
      <c r="D36" s="69">
        <f t="shared" si="6"/>
        <v>124381.6</v>
      </c>
      <c r="E36" s="40">
        <v>0.10299999999999999</v>
      </c>
      <c r="F36" s="70">
        <f t="shared" si="5"/>
        <v>107498.113</v>
      </c>
      <c r="G36" s="42">
        <f t="shared" si="3"/>
        <v>-4.9999999999999906E-3</v>
      </c>
      <c r="H36" s="43">
        <f t="shared" si="1"/>
        <v>16883.487000000008</v>
      </c>
      <c r="I36" s="44">
        <f t="shared" si="4"/>
        <v>7.4861711797595917E-2</v>
      </c>
    </row>
    <row r="37" spans="1:9" ht="34" x14ac:dyDescent="0.2">
      <c r="A37" s="67"/>
      <c r="B37" s="37" t="s">
        <v>41</v>
      </c>
      <c r="C37" s="68">
        <v>0.13100000000000001</v>
      </c>
      <c r="D37" s="69">
        <f t="shared" si="6"/>
        <v>166265.20000000001</v>
      </c>
      <c r="E37" s="40">
        <v>0.14399999999999999</v>
      </c>
      <c r="F37" s="70">
        <f t="shared" si="5"/>
        <v>150288.62399999998</v>
      </c>
      <c r="G37" s="42">
        <f t="shared" si="3"/>
        <v>-1.2999999999999984E-2</v>
      </c>
      <c r="H37" s="43">
        <f t="shared" si="1"/>
        <v>15976.57600000003</v>
      </c>
      <c r="I37" s="44">
        <f t="shared" si="4"/>
        <v>7.0840450673749403E-2</v>
      </c>
    </row>
    <row r="38" spans="1:9" ht="34" x14ac:dyDescent="0.2">
      <c r="A38" s="67"/>
      <c r="B38" s="37" t="s">
        <v>42</v>
      </c>
      <c r="C38" s="68">
        <v>0.11700000000000001</v>
      </c>
      <c r="D38" s="69">
        <f t="shared" si="6"/>
        <v>148496.4</v>
      </c>
      <c r="E38" s="40">
        <v>0.13</v>
      </c>
      <c r="F38" s="70">
        <f t="shared" si="5"/>
        <v>135677.23000000001</v>
      </c>
      <c r="G38" s="42">
        <f t="shared" si="3"/>
        <v>-1.2999999999999998E-2</v>
      </c>
      <c r="H38" s="43">
        <f t="shared" si="1"/>
        <v>12819.169999999984</v>
      </c>
      <c r="I38" s="44">
        <f t="shared" si="4"/>
        <v>5.6840450673749203E-2</v>
      </c>
    </row>
    <row r="39" spans="1:9" ht="34" x14ac:dyDescent="0.2">
      <c r="A39" s="67"/>
      <c r="B39" s="37" t="s">
        <v>43</v>
      </c>
      <c r="C39" s="68">
        <v>0.106</v>
      </c>
      <c r="D39" s="69">
        <f t="shared" si="6"/>
        <v>134535.19999999998</v>
      </c>
      <c r="E39" s="40">
        <v>0.109</v>
      </c>
      <c r="F39" s="70">
        <f t="shared" si="5"/>
        <v>113760.139</v>
      </c>
      <c r="G39" s="42">
        <f t="shared" si="3"/>
        <v>-3.0000000000000027E-3</v>
      </c>
      <c r="H39" s="43">
        <f t="shared" si="1"/>
        <v>20775.060999999987</v>
      </c>
      <c r="I39" s="44">
        <f t="shared" si="4"/>
        <v>9.211702707855747E-2</v>
      </c>
    </row>
    <row r="40" spans="1:9" ht="34" x14ac:dyDescent="0.2">
      <c r="A40" s="67"/>
      <c r="B40" s="37" t="s">
        <v>44</v>
      </c>
      <c r="C40" s="68">
        <v>5.8999999999999997E-2</v>
      </c>
      <c r="D40" s="69">
        <f t="shared" si="6"/>
        <v>74882.8</v>
      </c>
      <c r="E40" s="40">
        <v>0.06</v>
      </c>
      <c r="F40" s="70">
        <f t="shared" si="5"/>
        <v>62620.259999999995</v>
      </c>
      <c r="G40" s="42">
        <f t="shared" si="3"/>
        <v>-1.0000000000000009E-3</v>
      </c>
      <c r="H40" s="43">
        <f t="shared" si="1"/>
        <v>12262.540000000008</v>
      </c>
      <c r="I40" s="44">
        <f t="shared" si="4"/>
        <v>5.437234235951921E-2</v>
      </c>
    </row>
    <row r="41" spans="1:9" ht="34" x14ac:dyDescent="0.2">
      <c r="A41" s="72"/>
      <c r="B41" s="37" t="s">
        <v>45</v>
      </c>
      <c r="C41" s="68">
        <v>0.255</v>
      </c>
      <c r="D41" s="69">
        <f t="shared" si="6"/>
        <v>323646</v>
      </c>
      <c r="E41" s="40">
        <v>0.24</v>
      </c>
      <c r="F41" s="70">
        <f t="shared" si="5"/>
        <v>250481.03999999998</v>
      </c>
      <c r="G41" s="42">
        <f t="shared" si="3"/>
        <v>1.5000000000000013E-2</v>
      </c>
      <c r="H41" s="43">
        <f t="shared" si="1"/>
        <v>73164.960000000021</v>
      </c>
      <c r="I41" s="44">
        <f t="shared" si="4"/>
        <v>0.32441486460721247</v>
      </c>
    </row>
    <row r="42" spans="1:9" x14ac:dyDescent="0.2">
      <c r="A42" s="52" t="s">
        <v>46</v>
      </c>
      <c r="B42" s="53"/>
      <c r="C42" s="54"/>
      <c r="D42" s="55"/>
      <c r="E42" s="65"/>
      <c r="F42" s="66"/>
      <c r="G42" s="58"/>
      <c r="H42" s="59"/>
      <c r="I42" s="60"/>
    </row>
    <row r="43" spans="1:9" ht="34" x14ac:dyDescent="0.2">
      <c r="A43" s="28"/>
      <c r="B43" s="37" t="s">
        <v>47</v>
      </c>
      <c r="C43" s="38">
        <v>0.111</v>
      </c>
      <c r="D43" s="39">
        <f t="shared" si="6"/>
        <v>140881.20000000001</v>
      </c>
      <c r="E43" s="40">
        <v>0.122</v>
      </c>
      <c r="F43" s="41">
        <f t="shared" si="5"/>
        <v>127327.86199999999</v>
      </c>
      <c r="G43" s="42">
        <f t="shared" si="3"/>
        <v>-1.0999999999999996E-2</v>
      </c>
      <c r="H43" s="43">
        <f t="shared" si="1"/>
        <v>13553.338000000018</v>
      </c>
      <c r="I43" s="44">
        <f t="shared" si="4"/>
        <v>6.0095765954711E-2</v>
      </c>
    </row>
    <row r="44" spans="1:9" ht="34" x14ac:dyDescent="0.2">
      <c r="A44" s="28"/>
      <c r="B44" s="37" t="s">
        <v>48</v>
      </c>
      <c r="C44" s="38">
        <v>0.126</v>
      </c>
      <c r="D44" s="39">
        <f t="shared" si="6"/>
        <v>159919.20000000001</v>
      </c>
      <c r="E44" s="40">
        <v>0.13400000000000001</v>
      </c>
      <c r="F44" s="41">
        <f t="shared" si="5"/>
        <v>139851.91400000002</v>
      </c>
      <c r="G44" s="42">
        <f t="shared" si="3"/>
        <v>-8.0000000000000071E-3</v>
      </c>
      <c r="H44" s="43">
        <f t="shared" si="1"/>
        <v>20067.285999999993</v>
      </c>
      <c r="I44" s="44">
        <f t="shared" si="4"/>
        <v>8.8978738876153374E-2</v>
      </c>
    </row>
    <row r="45" spans="1:9" ht="34" x14ac:dyDescent="0.2">
      <c r="A45" s="28"/>
      <c r="B45" s="37" t="s">
        <v>49</v>
      </c>
      <c r="C45" s="38">
        <v>0.157</v>
      </c>
      <c r="D45" s="39">
        <f t="shared" si="6"/>
        <v>199264.4</v>
      </c>
      <c r="E45" s="40">
        <v>0.154</v>
      </c>
      <c r="F45" s="41">
        <f t="shared" si="5"/>
        <v>160725.334</v>
      </c>
      <c r="G45" s="42">
        <f t="shared" si="3"/>
        <v>3.0000000000000027E-3</v>
      </c>
      <c r="H45" s="43">
        <f t="shared" si="1"/>
        <v>38539.065999999992</v>
      </c>
      <c r="I45" s="44">
        <f t="shared" si="4"/>
        <v>0.17088297292144244</v>
      </c>
    </row>
    <row r="46" spans="1:9" ht="34" x14ac:dyDescent="0.2">
      <c r="A46" s="28"/>
      <c r="B46" s="37" t="s">
        <v>50</v>
      </c>
      <c r="C46" s="38">
        <v>0.158</v>
      </c>
      <c r="D46" s="39">
        <f t="shared" si="6"/>
        <v>200533.6</v>
      </c>
      <c r="E46" s="40">
        <v>0.16500000000000001</v>
      </c>
      <c r="F46" s="41">
        <f t="shared" si="5"/>
        <v>172205.715</v>
      </c>
      <c r="G46" s="42">
        <f t="shared" si="3"/>
        <v>-7.0000000000000062E-3</v>
      </c>
      <c r="H46" s="43">
        <f t="shared" si="1"/>
        <v>28327.885000000009</v>
      </c>
      <c r="I46" s="44">
        <f t="shared" si="4"/>
        <v>0.12560639651663427</v>
      </c>
    </row>
    <row r="47" spans="1:9" ht="34" x14ac:dyDescent="0.2">
      <c r="A47" s="28"/>
      <c r="B47" s="37" t="s">
        <v>51</v>
      </c>
      <c r="C47" s="38">
        <v>7.6999999999999999E-2</v>
      </c>
      <c r="D47" s="39">
        <f t="shared" si="6"/>
        <v>97728.4</v>
      </c>
      <c r="E47" s="40">
        <v>7.0999999999999994E-2</v>
      </c>
      <c r="F47" s="41">
        <f t="shared" si="5"/>
        <v>74100.640999999989</v>
      </c>
      <c r="G47" s="42">
        <f t="shared" si="3"/>
        <v>6.0000000000000053E-3</v>
      </c>
      <c r="H47" s="43">
        <f t="shared" si="1"/>
        <v>23627.759000000005</v>
      </c>
      <c r="I47" s="44">
        <f t="shared" si="4"/>
        <v>0.10476594584288497</v>
      </c>
    </row>
    <row r="48" spans="1:9" ht="34" x14ac:dyDescent="0.2">
      <c r="A48" s="28"/>
      <c r="B48" s="37" t="s">
        <v>52</v>
      </c>
      <c r="C48" s="38">
        <v>0.14599999999999999</v>
      </c>
      <c r="D48" s="39">
        <f t="shared" si="6"/>
        <v>185303.19999999998</v>
      </c>
      <c r="E48" s="40">
        <v>0.14699999999999999</v>
      </c>
      <c r="F48" s="41">
        <f t="shared" si="5"/>
        <v>153419.63699999999</v>
      </c>
      <c r="G48" s="42">
        <f t="shared" si="3"/>
        <v>-1.0000000000000009E-3</v>
      </c>
      <c r="H48" s="43">
        <f t="shared" si="1"/>
        <v>31883.562999999995</v>
      </c>
      <c r="I48" s="44">
        <f t="shared" si="4"/>
        <v>0.14137234235951915</v>
      </c>
    </row>
    <row r="49" spans="1:9" ht="34" x14ac:dyDescent="0.2">
      <c r="A49" s="28"/>
      <c r="B49" s="37" t="s">
        <v>53</v>
      </c>
      <c r="C49" s="38">
        <v>7.8E-2</v>
      </c>
      <c r="D49" s="39">
        <f t="shared" si="6"/>
        <v>98997.6</v>
      </c>
      <c r="E49" s="40">
        <v>7.1999999999999995E-2</v>
      </c>
      <c r="F49" s="41">
        <f t="shared" si="5"/>
        <v>75144.311999999991</v>
      </c>
      <c r="G49" s="42">
        <f t="shared" si="3"/>
        <v>6.0000000000000053E-3</v>
      </c>
      <c r="H49" s="43">
        <f t="shared" si="1"/>
        <v>23853.288000000015</v>
      </c>
      <c r="I49" s="44">
        <f t="shared" si="4"/>
        <v>0.10576594584288501</v>
      </c>
    </row>
    <row r="50" spans="1:9" ht="34" x14ac:dyDescent="0.2">
      <c r="A50" s="28"/>
      <c r="B50" s="37" t="s">
        <v>54</v>
      </c>
      <c r="C50" s="38">
        <v>8.2000000000000003E-2</v>
      </c>
      <c r="D50" s="39">
        <f t="shared" si="6"/>
        <v>104074.40000000001</v>
      </c>
      <c r="E50" s="40">
        <v>7.2999999999999995E-2</v>
      </c>
      <c r="F50" s="41">
        <f t="shared" si="5"/>
        <v>76187.982999999993</v>
      </c>
      <c r="G50" s="42">
        <f t="shared" si="3"/>
        <v>9.000000000000008E-3</v>
      </c>
      <c r="H50" s="43">
        <f t="shared" si="1"/>
        <v>27886.417000000016</v>
      </c>
      <c r="I50" s="44">
        <f t="shared" si="4"/>
        <v>0.1236489187643275</v>
      </c>
    </row>
    <row r="51" spans="1:9" ht="34" x14ac:dyDescent="0.2">
      <c r="A51" s="28"/>
      <c r="B51" s="37" t="s">
        <v>55</v>
      </c>
      <c r="C51" s="38">
        <v>6.6000000000000003E-2</v>
      </c>
      <c r="D51" s="39">
        <f t="shared" si="6"/>
        <v>83767.199999999997</v>
      </c>
      <c r="E51" s="40">
        <v>6.0999999999999999E-2</v>
      </c>
      <c r="F51" s="41">
        <f t="shared" si="5"/>
        <v>63663.930999999997</v>
      </c>
      <c r="G51" s="42">
        <f t="shared" si="3"/>
        <v>5.0000000000000044E-3</v>
      </c>
      <c r="H51" s="43">
        <f t="shared" si="1"/>
        <v>20103.269</v>
      </c>
      <c r="I51" s="44">
        <f>H51/225529</f>
        <v>8.9138288202404131E-2</v>
      </c>
    </row>
    <row r="52" spans="1:9" ht="68" x14ac:dyDescent="0.2">
      <c r="A52" s="51"/>
      <c r="B52" s="37" t="s">
        <v>56</v>
      </c>
      <c r="C52" s="46"/>
      <c r="D52" s="47">
        <v>25.8</v>
      </c>
      <c r="E52" s="48"/>
      <c r="F52" s="49">
        <v>24.8</v>
      </c>
      <c r="G52" s="42"/>
      <c r="H52" s="43">
        <f t="shared" si="1"/>
        <v>1</v>
      </c>
      <c r="I52" s="44">
        <f>(-F52+D52)/F52</f>
        <v>4.0322580645161289E-2</v>
      </c>
    </row>
    <row r="53" spans="1:9" x14ac:dyDescent="0.2">
      <c r="A53" s="52" t="s">
        <v>57</v>
      </c>
      <c r="B53" s="53"/>
      <c r="C53" s="54"/>
      <c r="D53" s="55"/>
      <c r="E53" s="65"/>
      <c r="F53" s="66"/>
      <c r="G53" s="58"/>
      <c r="H53" s="59"/>
      <c r="I53" s="60"/>
    </row>
    <row r="54" spans="1:9" ht="68" x14ac:dyDescent="0.2">
      <c r="A54" s="28"/>
      <c r="B54" s="37" t="s">
        <v>58</v>
      </c>
      <c r="C54" s="46"/>
      <c r="D54" s="61">
        <v>1261868</v>
      </c>
      <c r="E54" s="62"/>
      <c r="F54" s="63">
        <v>1036720</v>
      </c>
      <c r="G54" s="42"/>
      <c r="H54" s="43">
        <f t="shared" si="1"/>
        <v>225148</v>
      </c>
      <c r="I54" s="44">
        <f t="shared" si="4"/>
        <v>0.99831063854315849</v>
      </c>
    </row>
    <row r="55" spans="1:9" ht="34" x14ac:dyDescent="0.2">
      <c r="A55" s="28"/>
      <c r="B55" s="37" t="s">
        <v>59</v>
      </c>
      <c r="C55" s="38">
        <v>3.5000000000000003E-2</v>
      </c>
      <c r="D55" s="39">
        <f t="shared" ref="D55:D65" si="7">1269200*C55</f>
        <v>44422.000000000007</v>
      </c>
      <c r="E55" s="40">
        <v>3.5000000000000003E-2</v>
      </c>
      <c r="F55" s="41">
        <f t="shared" si="5"/>
        <v>36528.485000000001</v>
      </c>
      <c r="G55" s="42">
        <f t="shared" si="3"/>
        <v>0</v>
      </c>
      <c r="H55" s="43">
        <f t="shared" si="1"/>
        <v>7893.5150000000067</v>
      </c>
      <c r="I55" s="44">
        <f t="shared" si="4"/>
        <v>3.5000000000000031E-2</v>
      </c>
    </row>
    <row r="56" spans="1:9" ht="34" x14ac:dyDescent="0.2">
      <c r="A56" s="28"/>
      <c r="B56" s="37" t="s">
        <v>60</v>
      </c>
      <c r="C56" s="38">
        <v>0.21099999999999999</v>
      </c>
      <c r="D56" s="39">
        <f t="shared" si="7"/>
        <v>267801.2</v>
      </c>
      <c r="E56" s="40">
        <v>0.222</v>
      </c>
      <c r="F56" s="41">
        <f t="shared" si="5"/>
        <v>231694.962</v>
      </c>
      <c r="G56" s="42">
        <f t="shared" si="3"/>
        <v>-1.100000000000001E-2</v>
      </c>
      <c r="H56" s="43">
        <f t="shared" si="1"/>
        <v>36106.238000000012</v>
      </c>
      <c r="I56" s="44">
        <f t="shared" si="4"/>
        <v>0.16009576595471098</v>
      </c>
    </row>
    <row r="57" spans="1:9" ht="34" x14ac:dyDescent="0.2">
      <c r="A57" s="28"/>
      <c r="B57" s="37" t="s">
        <v>61</v>
      </c>
      <c r="C57" s="38">
        <v>0.40799999999999997</v>
      </c>
      <c r="D57" s="39">
        <f t="shared" si="7"/>
        <v>517833.6</v>
      </c>
      <c r="E57" s="40">
        <v>0.437</v>
      </c>
      <c r="F57" s="41">
        <f t="shared" si="5"/>
        <v>456084.22700000001</v>
      </c>
      <c r="G57" s="42">
        <f t="shared" si="3"/>
        <v>-2.9000000000000026E-2</v>
      </c>
      <c r="H57" s="43">
        <f t="shared" si="1"/>
        <v>61749.372999999963</v>
      </c>
      <c r="I57" s="44">
        <f t="shared" si="4"/>
        <v>0.27379792842605594</v>
      </c>
    </row>
    <row r="58" spans="1:9" ht="51" x14ac:dyDescent="0.2">
      <c r="A58" s="51"/>
      <c r="B58" s="37" t="s">
        <v>62</v>
      </c>
      <c r="C58" s="38">
        <v>0.34599999999999997</v>
      </c>
      <c r="D58" s="39">
        <f t="shared" si="7"/>
        <v>439143.19999999995</v>
      </c>
      <c r="E58" s="40">
        <v>0.30599999999999999</v>
      </c>
      <c r="F58" s="41">
        <f t="shared" si="5"/>
        <v>319363.326</v>
      </c>
      <c r="G58" s="42">
        <f t="shared" si="3"/>
        <v>3.999999999999998E-2</v>
      </c>
      <c r="H58" s="43">
        <f t="shared" si="1"/>
        <v>119779.87399999995</v>
      </c>
      <c r="I58" s="44">
        <f t="shared" si="4"/>
        <v>0.53110630561923278</v>
      </c>
    </row>
    <row r="59" spans="1:9" x14ac:dyDescent="0.2">
      <c r="A59" s="52" t="s">
        <v>63</v>
      </c>
      <c r="B59" s="53"/>
      <c r="C59" s="54"/>
      <c r="D59" s="55"/>
      <c r="E59" s="65"/>
      <c r="F59" s="66"/>
      <c r="G59" s="58"/>
      <c r="H59" s="59"/>
      <c r="I59" s="60"/>
    </row>
    <row r="60" spans="1:9" ht="51" x14ac:dyDescent="0.2">
      <c r="A60" s="28"/>
      <c r="B60" s="37" t="s">
        <v>64</v>
      </c>
      <c r="C60" s="38">
        <v>0.111</v>
      </c>
      <c r="D60" s="39">
        <f t="shared" si="7"/>
        <v>140881.20000000001</v>
      </c>
      <c r="E60" s="40">
        <v>3.7999999999999999E-2</v>
      </c>
      <c r="F60" s="41">
        <f t="shared" si="5"/>
        <v>39659.498</v>
      </c>
      <c r="G60" s="42">
        <f t="shared" si="3"/>
        <v>7.3000000000000009E-2</v>
      </c>
      <c r="H60" s="43">
        <f t="shared" si="1"/>
        <v>101221.70200000002</v>
      </c>
      <c r="I60" s="44">
        <f t="shared" si="4"/>
        <v>0.44881900775510031</v>
      </c>
    </row>
    <row r="61" spans="1:9" ht="51" x14ac:dyDescent="0.2">
      <c r="A61" s="28"/>
      <c r="B61" s="37" t="s">
        <v>65</v>
      </c>
      <c r="C61" s="38">
        <v>0.129</v>
      </c>
      <c r="D61" s="39">
        <f t="shared" si="7"/>
        <v>163726.80000000002</v>
      </c>
      <c r="E61" s="40">
        <v>4.7E-2</v>
      </c>
      <c r="F61" s="41">
        <f t="shared" si="5"/>
        <v>49052.536999999997</v>
      </c>
      <c r="G61" s="42">
        <f t="shared" si="3"/>
        <v>8.2000000000000003E-2</v>
      </c>
      <c r="H61" s="43">
        <f t="shared" si="1"/>
        <v>114674.26300000002</v>
      </c>
      <c r="I61" s="44">
        <f t="shared" si="4"/>
        <v>0.50846792651942774</v>
      </c>
    </row>
    <row r="62" spans="1:9" ht="34" x14ac:dyDescent="0.2">
      <c r="A62" s="28"/>
      <c r="B62" s="37" t="s">
        <v>66</v>
      </c>
      <c r="C62" s="38">
        <v>0.13900000000000001</v>
      </c>
      <c r="D62" s="39">
        <f t="shared" si="7"/>
        <v>176418.80000000002</v>
      </c>
      <c r="E62" s="40">
        <v>4.8000000000000001E-2</v>
      </c>
      <c r="F62" s="41">
        <f t="shared" si="5"/>
        <v>50096.207999999999</v>
      </c>
      <c r="G62" s="42">
        <f t="shared" si="3"/>
        <v>9.1000000000000011E-2</v>
      </c>
      <c r="H62" s="43">
        <f t="shared" si="1"/>
        <v>126322.59200000002</v>
      </c>
      <c r="I62" s="44">
        <f t="shared" si="4"/>
        <v>0.56011684528375516</v>
      </c>
    </row>
    <row r="63" spans="1:9" ht="68" x14ac:dyDescent="0.2">
      <c r="A63" s="28"/>
      <c r="B63" s="37" t="s">
        <v>67</v>
      </c>
      <c r="C63" s="38">
        <v>0.23</v>
      </c>
      <c r="D63" s="39">
        <f t="shared" si="7"/>
        <v>291916</v>
      </c>
      <c r="E63" s="40">
        <v>9.0999999999999998E-2</v>
      </c>
      <c r="F63" s="41">
        <f t="shared" si="5"/>
        <v>94974.061000000002</v>
      </c>
      <c r="G63" s="42">
        <f t="shared" si="3"/>
        <v>0.13900000000000001</v>
      </c>
      <c r="H63" s="43">
        <f t="shared" si="1"/>
        <v>196941.93900000001</v>
      </c>
      <c r="I63" s="44">
        <f t="shared" si="4"/>
        <v>0.87324441202683478</v>
      </c>
    </row>
    <row r="64" spans="1:9" ht="34" x14ac:dyDescent="0.2">
      <c r="A64" s="28"/>
      <c r="B64" s="37" t="s">
        <v>68</v>
      </c>
      <c r="C64" s="38">
        <v>0.16</v>
      </c>
      <c r="D64" s="39">
        <f t="shared" si="7"/>
        <v>203072</v>
      </c>
      <c r="E64" s="40">
        <v>6.7000000000000004E-2</v>
      </c>
      <c r="F64" s="41">
        <f t="shared" si="5"/>
        <v>69925.957000000009</v>
      </c>
      <c r="G64" s="42">
        <f t="shared" si="3"/>
        <v>9.2999999999999999E-2</v>
      </c>
      <c r="H64" s="43">
        <f t="shared" si="1"/>
        <v>133146.04300000001</v>
      </c>
      <c r="I64" s="44">
        <f t="shared" si="4"/>
        <v>0.59037216056471675</v>
      </c>
    </row>
    <row r="65" spans="1:9" ht="35" thickBot="1" x14ac:dyDescent="0.25">
      <c r="A65" s="51"/>
      <c r="B65" s="37" t="s">
        <v>69</v>
      </c>
      <c r="C65" s="73">
        <v>1.2999999999999999E-2</v>
      </c>
      <c r="D65" s="74">
        <f t="shared" si="7"/>
        <v>16499.599999999999</v>
      </c>
      <c r="E65" s="75">
        <v>7.0000000000000001E-3</v>
      </c>
      <c r="F65" s="76">
        <f t="shared" si="5"/>
        <v>7305.6970000000001</v>
      </c>
      <c r="G65" s="77">
        <f t="shared" si="3"/>
        <v>5.9999999999999993E-3</v>
      </c>
      <c r="H65" s="78">
        <f t="shared" si="1"/>
        <v>9193.9029999999984</v>
      </c>
      <c r="I65" s="79">
        <f t="shared" si="4"/>
        <v>4.076594584288494E-2</v>
      </c>
    </row>
  </sheetData>
  <mergeCells count="11">
    <mergeCell ref="A17:A30"/>
    <mergeCell ref="A31:A41"/>
    <mergeCell ref="A42:A52"/>
    <mergeCell ref="A53:A58"/>
    <mergeCell ref="A59:A65"/>
    <mergeCell ref="A1:B2"/>
    <mergeCell ref="C1:D1"/>
    <mergeCell ref="E1:F1"/>
    <mergeCell ref="G1:I1"/>
    <mergeCell ref="A3:B3"/>
    <mergeCell ref="A4:A16"/>
  </mergeCells>
  <conditionalFormatting sqref="G5:G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4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3:G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4:G5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0:G6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4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H5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5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H6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I5 H6:H16 I6:I6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5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0:I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Gabriel, Isaac</dc:creator>
  <cp:keywords/>
  <dc:description/>
  <cp:lastModifiedBy>Gabriel, Isaac</cp:lastModifiedBy>
  <dcterms:created xsi:type="dcterms:W3CDTF">2024-03-07T20:56:26Z</dcterms:created>
  <dcterms:modified xsi:type="dcterms:W3CDTF">2024-03-07T20:57:23Z</dcterms:modified>
  <cp:category/>
</cp:coreProperties>
</file>