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Feuille 1 - Chamarande - Part L" sheetId="1" r:id="rId4"/>
  </sheets>
</workbook>
</file>

<file path=xl/sharedStrings.xml><?xml version="1.0" encoding="utf-8"?>
<sst xmlns="http://schemas.openxmlformats.org/spreadsheetml/2006/main" uniqueCount="50">
  <si>
    <t>Chamarande - Part List</t>
  </si>
  <si>
    <r>
      <rPr>
        <sz val="11"/>
        <color indexed="8"/>
        <rFont val="Helvetica"/>
      </rPr>
      <t>Created by : Bastien DIDIER &lt;</t>
    </r>
    <r>
      <rPr>
        <u val="single"/>
        <sz val="11"/>
        <color indexed="8"/>
        <rFont val="Helvetica"/>
      </rPr>
      <t>contactez.bast@gmail.com</t>
    </r>
    <r>
      <rPr>
        <sz val="11"/>
        <color indexed="8"/>
        <rFont val="Helvetica"/>
      </rPr>
      <t xml:space="preserve">&gt;
</t>
    </r>
  </si>
  <si>
    <t>Number of Kit :</t>
  </si>
  <si>
    <t>Item</t>
  </si>
  <si>
    <t>Picture</t>
  </si>
  <si>
    <t>Component</t>
  </si>
  <si>
    <t>Value</t>
  </si>
  <si>
    <t>Units</t>
  </si>
  <si>
    <t>Unit Price (€)</t>
  </si>
  <si>
    <t>Total (€)</t>
  </si>
  <si>
    <t>Description</t>
  </si>
  <si>
    <t>Provider</t>
  </si>
  <si>
    <t xml:space="preserve">Comment or precision </t>
  </si>
  <si>
    <t>Metro Mini</t>
  </si>
  <si>
    <t>AVR Adafruit Metro Mini 328 - 5V 16MHz</t>
  </si>
  <si>
    <r>
      <rPr>
        <u val="single"/>
        <sz val="10"/>
        <color indexed="8"/>
        <rFont val="Helvetica"/>
      </rPr>
      <t>https://www.mouser.fr/ProductDetail/Adafruit/2590/?qs=sGAEpiMZZMtzPgOfznR9QXOOLY8XgbMOn%2fet6WVPooM%3d</t>
    </r>
  </si>
  <si>
    <t>ADS1115</t>
  </si>
  <si>
    <t>ADS1115 16-Bit ADC - 4 Channel with Programmable Gain Amplifier</t>
  </si>
  <si>
    <r>
      <rPr>
        <u val="single"/>
        <sz val="10"/>
        <color indexed="8"/>
        <rFont val="Helvetica"/>
      </rPr>
      <t>https://www.mouser.fr/ProductDetail/Adafruit/1085/?qs=sGAEpiMZZMsMyYRRhGMFNmehQvarlcezqQzq%2fawkL8s%3d</t>
    </r>
  </si>
  <si>
    <t>Breadboard</t>
  </si>
  <si>
    <t>Mini Modular</t>
  </si>
  <si>
    <r>
      <rPr>
        <u val="single"/>
        <sz val="10"/>
        <color indexed="8"/>
        <rFont val="Helvetica"/>
      </rPr>
      <t>https://www.mouser.fr/ProductDetail/SparkFun/PRT-12043/?qs=sGAEpiMZZMuWWq7rhECaKePYiPYyxD6ozWyRJC1QeA4%3d</t>
    </r>
  </si>
  <si>
    <t>TB6612FNG</t>
  </si>
  <si>
    <t>Contrôleur de Deux Moteurs DC à 1A, 4.5V-13.5V Pololu - TB6612FNG</t>
  </si>
  <si>
    <r>
      <rPr>
        <u val="single"/>
        <sz val="10"/>
        <color indexed="8"/>
        <rFont val="Helvetica"/>
      </rPr>
      <t>https://www.robotshop.com/eu/fr/controleur-deux-moteurs-dc-3a-5v-28v-pololu-tb6612fng.html</t>
    </r>
  </si>
  <si>
    <t>jumpers</t>
  </si>
  <si>
    <r>
      <rPr>
        <sz val="10"/>
        <color indexed="8"/>
        <rFont val="Helvetica"/>
      </rPr>
      <t xml:space="preserve">Fils de connexion Male/Male 40 pins – </t>
    </r>
    <r>
      <rPr>
        <b val="1"/>
        <sz val="10"/>
        <color indexed="8"/>
        <rFont val="Helvetica"/>
      </rPr>
      <t>10cm</t>
    </r>
  </si>
  <si>
    <r>
      <rPr>
        <u val="single"/>
        <sz val="10"/>
        <color indexed="8"/>
        <rFont val="Helvetica"/>
      </rPr>
      <t>https://hackspark.fr/fr/dual-male-splittable-jumper-wires-100mm-40-pins.html</t>
    </r>
  </si>
  <si>
    <r>
      <rPr>
        <sz val="10"/>
        <color indexed="8"/>
        <rFont val="Helvetica"/>
      </rPr>
      <t xml:space="preserve">Fils de connexion Male/Male 40 pins – </t>
    </r>
    <r>
      <rPr>
        <b val="1"/>
        <sz val="10"/>
        <color indexed="8"/>
        <rFont val="Helvetica"/>
      </rPr>
      <t>20cm</t>
    </r>
  </si>
  <si>
    <r>
      <rPr>
        <u val="single"/>
        <sz val="10"/>
        <color indexed="8"/>
        <rFont val="Helvetica"/>
      </rPr>
      <t>https://hackspark.fr/fr/electronique/splittable-jumper-wires-200mm-40-pins.html</t>
    </r>
  </si>
  <si>
    <r>
      <rPr>
        <sz val="10"/>
        <color indexed="8"/>
        <rFont val="Helvetica"/>
      </rPr>
      <t xml:space="preserve">Fils de connexion Male/Male 40 pins – </t>
    </r>
    <r>
      <rPr>
        <b val="1"/>
        <sz val="10"/>
        <color indexed="8"/>
        <rFont val="Helvetica"/>
      </rPr>
      <t>30cm</t>
    </r>
  </si>
  <si>
    <r>
      <rPr>
        <u val="single"/>
        <sz val="10"/>
        <color indexed="8"/>
        <rFont val="Helvetica"/>
      </rPr>
      <t>https://hackspark.fr/fr/dual-male-splittable-jumper-wires-300mm-40-pins.html</t>
    </r>
  </si>
  <si>
    <t>jumper wire kit</t>
  </si>
  <si>
    <r>
      <rPr>
        <u val="single"/>
        <sz val="10"/>
        <color indexed="8"/>
        <rFont val="Helvetica"/>
      </rPr>
      <t>https://www.mouser.fr/ProductDetail/SparkFun-Electronics/PRT-00124/?qs=%2fha2pyFaduj%252bdjoghIwUYDChZPty3CPf10%2f1Hsm5TGqglRuBROqXLg%3d%3d</t>
    </r>
  </si>
  <si>
    <t>Moteur</t>
  </si>
  <si>
    <t>Plate-forme robotique légère à 2 étages et 4 roues motrices (4WD , idéal pour projets Arduino)</t>
  </si>
  <si>
    <r>
      <rPr>
        <u val="single"/>
        <sz val="10"/>
        <color indexed="8"/>
        <rFont val="Helvetica"/>
      </rPr>
      <t>https://hackspark.fr/fr/4wd-robot-smart-car-chassis-kits-ideal-for-arduino.html</t>
    </r>
  </si>
  <si>
    <t>Lipo Charger</t>
  </si>
  <si>
    <t>Lipo Charger Pro (Lipo Rider Pro compatible; 1A max output)</t>
  </si>
  <si>
    <r>
      <rPr>
        <u val="single"/>
        <sz val="10"/>
        <color indexed="8"/>
        <rFont val="Helvetica"/>
      </rPr>
      <t>https://hackspark.fr/fr/lipo-charger-pro-lipo-rider-pro-compatible-1a-max-output.html</t>
    </r>
  </si>
  <si>
    <t>Solar Panel</t>
  </si>
  <si>
    <t>4.5W Solar Panel 165X165</t>
  </si>
  <si>
    <r>
      <rPr>
        <u val="single"/>
        <sz val="10"/>
        <color indexed="8"/>
        <rFont val="Helvetica"/>
      </rPr>
      <t>https://hackspark.fr/fr/4-5w-solar-panel-165x165.html</t>
    </r>
  </si>
  <si>
    <t>Battery</t>
  </si>
  <si>
    <t>Batterie Lithium polymer - 3.7V 2000 mAh</t>
  </si>
  <si>
    <r>
      <rPr>
        <u val="single"/>
        <sz val="10"/>
        <color indexed="8"/>
        <rFont val="Helvetica"/>
      </rPr>
      <t>https://www.mouser.fr/ProductDetail/Adafruit/2011/?qs=sGAEpiMZZMsMyYRRhGMFNq0TFk7%252brIF28v0lJ2Plhn8%3d</t>
    </r>
  </si>
  <si>
    <t>Cable USB Mirco</t>
  </si>
  <si>
    <t>Câbles Micro USB de 30 cm</t>
  </si>
  <si>
    <r>
      <rPr>
        <u val="single"/>
        <sz val="10"/>
        <color indexed="8"/>
        <rFont val="Helvetica"/>
      </rPr>
      <t>https://www.amazon.fr/câbles-Anker-PowerLine-Câbles-Micro/dp/B016BFFV6K/ref=sr_1_1?ie=UTF8&amp;qid=1513083839&amp;sr=8-1&amp;keywords=cable%2Busb%2Bmicro%2Busb%2B30cm&amp;th=1</t>
    </r>
  </si>
  <si>
    <t>Total (€) :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</si>
</sst>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0"/>
      <color indexed="8"/>
      <name val="Helvetica"/>
    </font>
    <font>
      <sz val="12"/>
      <color indexed="8"/>
      <name val="Helvetica"/>
    </font>
    <font>
      <b val="1"/>
      <sz val="12"/>
      <color indexed="8"/>
      <name val="Helvetica"/>
    </font>
    <font>
      <b val="1"/>
      <sz val="10"/>
      <color indexed="9"/>
      <name val="Helvetica"/>
    </font>
    <font>
      <sz val="11"/>
      <color indexed="8"/>
      <name val="Helvetica"/>
    </font>
    <font>
      <u val="single"/>
      <sz val="11"/>
      <color indexed="8"/>
      <name val="Helvetica"/>
    </font>
    <font>
      <b val="1"/>
      <sz val="10"/>
      <color indexed="8"/>
      <name val="Helvetica"/>
    </font>
    <font>
      <u val="single"/>
      <sz val="10"/>
      <color indexed="8"/>
      <name val="Helvetica"/>
    </font>
    <font>
      <sz val="10"/>
      <color indexed="14"/>
      <name val="Helvetica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left" vertical="center"/>
    </xf>
    <xf numFmtId="0" fontId="3" fillId="2" borderId="1" applyNumberFormat="0" applyFont="1" applyFill="1" applyBorder="1" applyAlignment="1" applyProtection="0">
      <alignment vertical="top" wrapText="1"/>
    </xf>
    <xf numFmtId="49" fontId="4" fillId="2" borderId="1" applyNumberFormat="1" applyFont="1" applyFill="1" applyBorder="1" applyAlignment="1" applyProtection="0">
      <alignment horizontal="left" vertical="top" wrapText="1"/>
    </xf>
    <xf numFmtId="0" fontId="6" fillId="3" borderId="1" applyNumberFormat="0" applyFont="1" applyFill="1" applyBorder="1" applyAlignment="1" applyProtection="0">
      <alignment vertical="top" wrapText="1"/>
    </xf>
    <xf numFmtId="49" fontId="6" fillId="2" borderId="1" applyNumberFormat="1" applyFont="1" applyFill="1" applyBorder="1" applyAlignment="1" applyProtection="0">
      <alignment vertical="top" wrapText="1"/>
    </xf>
    <xf numFmtId="0" fontId="6" fillId="2" borderId="1" applyNumberFormat="1" applyFont="1" applyFill="1" applyBorder="1" applyAlignment="1" applyProtection="0">
      <alignment horizontal="left" vertical="top" wrapText="1"/>
    </xf>
    <xf numFmtId="0" fontId="6" fillId="2" borderId="1" applyNumberFormat="0" applyFont="1" applyFill="1" applyBorder="1" applyAlignment="1" applyProtection="0">
      <alignment vertical="top" wrapText="1"/>
    </xf>
    <xf numFmtId="49" fontId="6" fillId="3" borderId="2" applyNumberFormat="1" applyFont="1" applyFill="1" applyBorder="1" applyAlignment="1" applyProtection="0">
      <alignment horizontal="center" vertical="top" wrapText="1"/>
    </xf>
    <xf numFmtId="49" fontId="6" fillId="3" borderId="2" applyNumberFormat="1" applyFont="1" applyFill="1" applyBorder="1" applyAlignment="1" applyProtection="0">
      <alignment vertical="top" wrapText="1"/>
    </xf>
    <xf numFmtId="0" fontId="6" fillId="4" borderId="3" applyNumberFormat="1" applyFont="1" applyFill="1" applyBorder="1" applyAlignment="1" applyProtection="0">
      <alignment horizontal="center" vertical="top" wrapText="1"/>
    </xf>
    <xf numFmtId="0" fontId="6" borderId="4" applyNumberFormat="0" applyFont="1" applyFill="0" applyBorder="1" applyAlignment="1" applyProtection="0">
      <alignment horizontal="center" vertical="top" wrapText="1"/>
    </xf>
    <xf numFmtId="49" fontId="0" borderId="5" applyNumberFormat="1" applyFont="1" applyFill="0" applyBorder="1" applyAlignment="1" applyProtection="0">
      <alignment vertical="top" wrapText="1"/>
    </xf>
    <xf numFmtId="0" fontId="4" borderId="3" applyNumberFormat="0" applyFont="1" applyFill="0" applyBorder="1" applyAlignment="1" applyProtection="0">
      <alignment horizontal="center" vertical="top" wrapText="1"/>
    </xf>
    <xf numFmtId="0" fontId="0" borderId="3" applyNumberFormat="1" applyFont="1" applyFill="0" applyBorder="1" applyAlignment="1" applyProtection="0">
      <alignment horizontal="center" vertical="top" wrapText="1"/>
    </xf>
    <xf numFmtId="49" fontId="0" borderId="3" applyNumberFormat="1" applyFont="1" applyFill="0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6" fillId="4" borderId="1" applyNumberFormat="1" applyFont="1" applyFill="1" applyBorder="1" applyAlignment="1" applyProtection="0">
      <alignment horizontal="center" vertical="top" wrapText="1"/>
    </xf>
    <xf numFmtId="0" fontId="6" borderId="6" applyNumberFormat="0" applyFont="1" applyFill="0" applyBorder="1" applyAlignment="1" applyProtection="0">
      <alignment horizontal="center"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horizontal="center" vertical="top" wrapText="1"/>
    </xf>
    <xf numFmtId="0" fontId="0" borderId="1" applyNumberFormat="1" applyFont="1" applyFill="0" applyBorder="1" applyAlignment="1" applyProtection="0">
      <alignment horizontal="center" vertical="top" wrapText="1"/>
    </xf>
    <xf numFmtId="49" fontId="0" borderId="1" applyNumberFormat="1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  <xf numFmtId="49" fontId="8" borderId="1" applyNumberFormat="1" applyFont="1" applyFill="0" applyBorder="1" applyAlignment="1" applyProtection="0">
      <alignment horizontal="left" vertical="top" wrapText="1"/>
    </xf>
    <xf numFmtId="0" fontId="6" fillId="5" borderId="1" applyNumberFormat="0" applyFont="1" applyFill="1" applyBorder="1" applyAlignment="1" applyProtection="0">
      <alignment horizontal="center" vertical="top" wrapText="1"/>
    </xf>
    <xf numFmtId="0" fontId="6" fillId="5" borderId="6" applyNumberFormat="0" applyFont="1" applyFill="1" applyBorder="1" applyAlignment="1" applyProtection="0">
      <alignment horizontal="center" vertical="top" wrapText="1"/>
    </xf>
    <xf numFmtId="0" fontId="0" fillId="5" borderId="7" applyNumberFormat="0" applyFont="1" applyFill="1" applyBorder="1" applyAlignment="1" applyProtection="0">
      <alignment vertical="top" wrapText="1"/>
    </xf>
    <xf numFmtId="0" fontId="0" fillId="5" borderId="1" applyNumberFormat="0" applyFont="1" applyFill="1" applyBorder="1" applyAlignment="1" applyProtection="0">
      <alignment horizontal="center" vertical="top" wrapText="1"/>
    </xf>
    <xf numFmtId="49" fontId="0" fillId="5" borderId="1" applyNumberFormat="1" applyFont="1" applyFill="1" applyBorder="1" applyAlignment="1" applyProtection="0">
      <alignment horizontal="center" vertical="top" wrapText="1"/>
    </xf>
    <xf numFmtId="0" fontId="0" fillId="5" borderId="1" applyNumberFormat="1" applyFont="1" applyFill="1" applyBorder="1" applyAlignment="1" applyProtection="0">
      <alignment horizontal="center" vertical="top" wrapText="1"/>
    </xf>
    <xf numFmtId="0" fontId="0" fillId="5" borderId="1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a5a5a5"/>
      <rgbColor rgb="ffbdc0bf"/>
      <rgbColor rgb="ff3f3f3f"/>
      <rgbColor rgb="ffdbdbdb"/>
      <rgbColor rgb="ff333333"/>
      <rgbColor rgb="ffbfbfb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contactez.bast@gmail.com" TargetMode="External"/><Relationship Id="rId2" Type="http://schemas.openxmlformats.org/officeDocument/2006/relationships/hyperlink" Target="https://www.mouser.fr/ProductDetail/Adafruit/2590/?qs=sGAEpiMZZMtzPgOfznR9QXOOLY8XgbMOn%2fet6WVPooM%3d" TargetMode="External"/><Relationship Id="rId3" Type="http://schemas.openxmlformats.org/officeDocument/2006/relationships/hyperlink" Target="https://www.mouser.fr/ProductDetail/Adafruit/1085/?qs=sGAEpiMZZMsMyYRRhGMFNmehQvarlcezqQzq%2fawkL8s%3d" TargetMode="External"/><Relationship Id="rId4" Type="http://schemas.openxmlformats.org/officeDocument/2006/relationships/hyperlink" Target="https://www.mouser.fr/ProductDetail/SparkFun/PRT-12043/?qs=sGAEpiMZZMuWWq7rhECaKePYiPYyxD6ozWyRJC1QeA4%3d" TargetMode="External"/><Relationship Id="rId5" Type="http://schemas.openxmlformats.org/officeDocument/2006/relationships/hyperlink" Target="https://www.robotshop.com/eu/fr/controleur-deux-moteurs-dc-3a-5v-28v-pololu-tb6612fng.html" TargetMode="External"/><Relationship Id="rId6" Type="http://schemas.openxmlformats.org/officeDocument/2006/relationships/hyperlink" Target="https://hackspark.fr/fr/dual-male-splittable-jumper-wires-100mm-40-pins.html" TargetMode="External"/><Relationship Id="rId7" Type="http://schemas.openxmlformats.org/officeDocument/2006/relationships/hyperlink" Target="https://hackspark.fr/fr/electronique/splittable-jumper-wires-200mm-40-pins.html" TargetMode="External"/><Relationship Id="rId8" Type="http://schemas.openxmlformats.org/officeDocument/2006/relationships/hyperlink" Target="https://hackspark.fr/fr/dual-male-splittable-jumper-wires-300mm-40-pins.html" TargetMode="External"/><Relationship Id="rId9" Type="http://schemas.openxmlformats.org/officeDocument/2006/relationships/hyperlink" Target="https://www.mouser.fr/ProductDetail/SparkFun-Electronics/PRT-00124/?qs=%2fha2pyFaduj%252bdjoghIwUYDChZPty3CPf10%2f1Hsm5TGqglRuBROqXLg%3d%3d" TargetMode="External"/><Relationship Id="rId10" Type="http://schemas.openxmlformats.org/officeDocument/2006/relationships/hyperlink" Target="https://hackspark.fr/fr/4wd-robot-smart-car-chassis-kits-ideal-for-arduino.html" TargetMode="External"/><Relationship Id="rId11" Type="http://schemas.openxmlformats.org/officeDocument/2006/relationships/hyperlink" Target="https://hackspark.fr/fr/lipo-charger-pro-lipo-rider-pro-compatible-1a-max-output.html" TargetMode="External"/><Relationship Id="rId12" Type="http://schemas.openxmlformats.org/officeDocument/2006/relationships/hyperlink" Target="https://hackspark.fr/fr/4-5w-solar-panel-165x165.html" TargetMode="External"/><Relationship Id="rId13" Type="http://schemas.openxmlformats.org/officeDocument/2006/relationships/hyperlink" Target="https://www.mouser.fr/ProductDetail/Adafruit/2011/?qs=sGAEpiMZZMsMyYRRhGMFNq0TFk7%252brIF28v0lJ2Plhn8%3d" TargetMode="External"/><Relationship Id="rId14" Type="http://schemas.openxmlformats.org/officeDocument/2006/relationships/hyperlink" Target="https://www.amazon.fr/c%C3%A2bles-Anker-PowerLine-C%C3%A2bles-Micro/dp/B016BFFV6K/ref=sr_1_1?ie=UTF8&amp;qid=1513083839&amp;sr=8-1&amp;keywords=cable+usb+micro+usb+30cm&amp;th=1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J18"/>
  <sheetViews>
    <sheetView workbookViewId="0" showGridLines="0" defaultGridColor="1">
      <pane topLeftCell="C5" xSplit="2" ySplit="4" activePane="bottomRight" state="frozen"/>
    </sheetView>
  </sheetViews>
  <sheetFormatPr defaultColWidth="16.3333" defaultRowHeight="18" customHeight="1" outlineLevelRow="0" outlineLevelCol="0"/>
  <cols>
    <col min="1" max="1" width="5.11719" style="1" customWidth="1"/>
    <col min="2" max="2" width="15.5469" style="1" customWidth="1"/>
    <col min="3" max="3" width="18.5859" style="1" customWidth="1"/>
    <col min="4" max="4" width="15.0078" style="1" customWidth="1"/>
    <col min="5" max="5" width="6.86719" style="1" customWidth="1"/>
    <col min="6" max="6" width="12.75" style="1" customWidth="1"/>
    <col min="7" max="7" width="10.875" style="1" customWidth="1"/>
    <col min="8" max="8" width="65.6562" style="1" customWidth="1"/>
    <col min="9" max="9" width="130.258" style="1" customWidth="1"/>
    <col min="10" max="10" width="130.258" style="1" customWidth="1"/>
    <col min="11" max="256" width="16.3516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</row>
    <row r="2" ht="24.1" customHeight="1">
      <c r="A2" s="3"/>
      <c r="B2" s="3"/>
      <c r="C2" t="s" s="4">
        <v>1</v>
      </c>
      <c r="D2" s="5"/>
      <c r="E2" s="5"/>
      <c r="F2" s="5"/>
      <c r="G2" s="5"/>
      <c r="H2" s="5"/>
      <c r="I2" s="5"/>
      <c r="J2" s="5"/>
    </row>
    <row r="3" ht="20.35" customHeight="1">
      <c r="A3" s="3"/>
      <c r="B3" t="s" s="6">
        <v>2</v>
      </c>
      <c r="C3" s="7">
        <v>20</v>
      </c>
      <c r="D3" s="8"/>
      <c r="E3" s="8"/>
      <c r="F3" s="8"/>
      <c r="G3" s="8"/>
      <c r="H3" s="8"/>
      <c r="I3" s="8"/>
      <c r="J3" s="8"/>
    </row>
    <row r="4" ht="20.55" customHeight="1">
      <c r="A4" t="s" s="9">
        <v>3</v>
      </c>
      <c r="B4" t="s" s="9">
        <v>4</v>
      </c>
      <c r="C4" t="s" s="9">
        <v>5</v>
      </c>
      <c r="D4" t="s" s="9">
        <v>6</v>
      </c>
      <c r="E4" t="s" s="9">
        <v>7</v>
      </c>
      <c r="F4" t="s" s="9">
        <v>8</v>
      </c>
      <c r="G4" t="s" s="9">
        <v>9</v>
      </c>
      <c r="H4" t="s" s="10">
        <v>10</v>
      </c>
      <c r="I4" t="s" s="10">
        <v>11</v>
      </c>
      <c r="J4" t="s" s="10">
        <v>12</v>
      </c>
    </row>
    <row r="5" ht="69.4" customHeight="1">
      <c r="A5" s="11">
        <v>1</v>
      </c>
      <c r="B5" s="12"/>
      <c r="C5" t="s" s="13">
        <v>13</v>
      </c>
      <c r="D5" s="14"/>
      <c r="E5" s="15">
        <f>1*C3</f>
        <v>20</v>
      </c>
      <c r="F5" s="15">
        <v>10.63</v>
      </c>
      <c r="G5" s="15">
        <f>F5*E5</f>
        <v>212.6</v>
      </c>
      <c r="H5" t="s" s="16">
        <v>14</v>
      </c>
      <c r="I5" t="s" s="16">
        <v>15</v>
      </c>
      <c r="J5" s="17"/>
    </row>
    <row r="6" ht="71.3" customHeight="1">
      <c r="A6" s="18">
        <v>2</v>
      </c>
      <c r="B6" s="19"/>
      <c r="C6" t="s" s="20">
        <v>16</v>
      </c>
      <c r="D6" s="21"/>
      <c r="E6" s="22">
        <f>1*C3</f>
        <v>20</v>
      </c>
      <c r="F6" s="22">
        <v>12.71</v>
      </c>
      <c r="G6" s="22">
        <f>F6*E6</f>
        <v>254.2</v>
      </c>
      <c r="H6" t="s" s="23">
        <v>17</v>
      </c>
      <c r="I6" t="s" s="23">
        <v>18</v>
      </c>
      <c r="J6" s="24"/>
    </row>
    <row r="7" ht="91.75" customHeight="1">
      <c r="A7" s="18">
        <v>3</v>
      </c>
      <c r="B7" s="19"/>
      <c r="C7" t="s" s="20">
        <v>19</v>
      </c>
      <c r="D7" s="21"/>
      <c r="E7" s="22">
        <f>3*C3</f>
        <v>60</v>
      </c>
      <c r="F7" s="22">
        <v>3.36</v>
      </c>
      <c r="G7" s="22">
        <f>F7*E7</f>
        <v>201.6</v>
      </c>
      <c r="H7" t="s" s="23">
        <v>20</v>
      </c>
      <c r="I7" t="s" s="23">
        <v>21</v>
      </c>
      <c r="J7" s="24"/>
    </row>
    <row r="8" ht="94.55" customHeight="1">
      <c r="A8" s="18">
        <v>4</v>
      </c>
      <c r="B8" s="19"/>
      <c r="C8" t="s" s="20">
        <v>22</v>
      </c>
      <c r="D8" s="21"/>
      <c r="E8" s="22">
        <f>1*C3</f>
        <v>20</v>
      </c>
      <c r="F8" s="22">
        <v>5.08</v>
      </c>
      <c r="G8" s="22">
        <f>F8*E8</f>
        <v>101.6</v>
      </c>
      <c r="H8" t="s" s="23">
        <v>23</v>
      </c>
      <c r="I8" t="s" s="23">
        <v>24</v>
      </c>
      <c r="J8" s="24"/>
    </row>
    <row r="9" ht="71.05" customHeight="1">
      <c r="A9" s="18">
        <v>5</v>
      </c>
      <c r="B9" s="19"/>
      <c r="C9" t="s" s="20">
        <v>25</v>
      </c>
      <c r="D9" s="21"/>
      <c r="E9" s="22">
        <f t="shared" si="8" ref="E9:E11">ROUNDUP($C$3/4,0)</f>
        <v>5</v>
      </c>
      <c r="F9" s="22">
        <v>4</v>
      </c>
      <c r="G9" s="22">
        <f>F9*E9</f>
        <v>20</v>
      </c>
      <c r="H9" t="s" s="23">
        <v>26</v>
      </c>
      <c r="I9" t="s" s="23">
        <v>27</v>
      </c>
      <c r="J9" s="24"/>
    </row>
    <row r="10" ht="71.05" customHeight="1">
      <c r="A10" s="18">
        <v>6</v>
      </c>
      <c r="B10" s="19"/>
      <c r="C10" t="s" s="20">
        <v>25</v>
      </c>
      <c r="D10" s="21"/>
      <c r="E10" s="22">
        <f t="shared" si="8"/>
        <v>5</v>
      </c>
      <c r="F10" s="22">
        <v>5</v>
      </c>
      <c r="G10" s="22">
        <f>F10*E10</f>
        <v>25</v>
      </c>
      <c r="H10" t="s" s="23">
        <v>28</v>
      </c>
      <c r="I10" t="s" s="23">
        <v>29</v>
      </c>
      <c r="J10" s="24"/>
    </row>
    <row r="11" ht="71.05" customHeight="1">
      <c r="A11" s="18">
        <v>7</v>
      </c>
      <c r="B11" s="19"/>
      <c r="C11" t="s" s="20">
        <v>25</v>
      </c>
      <c r="D11" s="21"/>
      <c r="E11" s="22">
        <f t="shared" si="8"/>
        <v>5</v>
      </c>
      <c r="F11" s="22">
        <v>6</v>
      </c>
      <c r="G11" s="22">
        <f>F11*E11</f>
        <v>30</v>
      </c>
      <c r="H11" t="s" s="23">
        <v>30</v>
      </c>
      <c r="I11" t="s" s="23">
        <v>31</v>
      </c>
      <c r="J11" s="24"/>
    </row>
    <row r="12" ht="93.55" customHeight="1">
      <c r="A12" s="18">
        <v>8</v>
      </c>
      <c r="B12" s="19"/>
      <c r="C12" t="s" s="20">
        <v>25</v>
      </c>
      <c r="D12" s="21"/>
      <c r="E12" s="22">
        <f>ROUNDUP(C3/8,0)</f>
        <v>3</v>
      </c>
      <c r="F12" s="22">
        <v>6.08</v>
      </c>
      <c r="G12" s="22">
        <f>F12*E12</f>
        <v>18.24</v>
      </c>
      <c r="H12" t="s" s="23">
        <v>32</v>
      </c>
      <c r="I12" t="s" s="23">
        <v>33</v>
      </c>
      <c r="J12" s="24"/>
    </row>
    <row r="13" ht="96.2" customHeight="1">
      <c r="A13" s="18">
        <v>9</v>
      </c>
      <c r="B13" s="19"/>
      <c r="C13" t="s" s="20">
        <v>34</v>
      </c>
      <c r="D13" s="21"/>
      <c r="E13" s="22">
        <f>C3</f>
        <v>20</v>
      </c>
      <c r="F13" s="22">
        <v>24</v>
      </c>
      <c r="G13" s="22">
        <f>F13*E13</f>
        <v>480</v>
      </c>
      <c r="H13" t="s" s="25">
        <v>35</v>
      </c>
      <c r="I13" t="s" s="23">
        <v>36</v>
      </c>
      <c r="J13" s="24"/>
    </row>
    <row r="14" ht="84.5" customHeight="1">
      <c r="A14" s="18">
        <v>10</v>
      </c>
      <c r="B14" s="19"/>
      <c r="C14" t="s" s="20">
        <v>37</v>
      </c>
      <c r="D14" s="21"/>
      <c r="E14" s="22">
        <f>C3</f>
        <v>20</v>
      </c>
      <c r="F14" s="22">
        <v>15.5</v>
      </c>
      <c r="G14" s="22">
        <f>F14*E14</f>
        <v>310</v>
      </c>
      <c r="H14" t="s" s="23">
        <v>38</v>
      </c>
      <c r="I14" t="s" s="23">
        <v>39</v>
      </c>
      <c r="J14" s="24"/>
    </row>
    <row r="15" ht="84.5" customHeight="1">
      <c r="A15" s="18">
        <v>11</v>
      </c>
      <c r="B15" s="19"/>
      <c r="C15" t="s" s="20">
        <v>40</v>
      </c>
      <c r="D15" s="21"/>
      <c r="E15" s="22">
        <f>C3</f>
        <v>20</v>
      </c>
      <c r="F15" s="22">
        <v>14.4</v>
      </c>
      <c r="G15" s="22">
        <f>F15*E15</f>
        <v>288</v>
      </c>
      <c r="H15" t="s" s="23">
        <v>41</v>
      </c>
      <c r="I15" t="s" s="23">
        <v>42</v>
      </c>
      <c r="J15" s="24"/>
    </row>
    <row r="16" ht="68.45" customHeight="1">
      <c r="A16" s="18">
        <v>12</v>
      </c>
      <c r="B16" s="19"/>
      <c r="C16" t="s" s="20">
        <v>43</v>
      </c>
      <c r="D16" s="21"/>
      <c r="E16" s="22">
        <f>C3</f>
        <v>20</v>
      </c>
      <c r="F16" s="22">
        <v>12.5</v>
      </c>
      <c r="G16" s="22">
        <f>F16*E16</f>
        <v>250</v>
      </c>
      <c r="H16" t="s" s="23">
        <v>44</v>
      </c>
      <c r="I16" t="s" s="23">
        <v>45</v>
      </c>
      <c r="J16" s="24"/>
    </row>
    <row r="17" ht="87.9" customHeight="1">
      <c r="A17" s="18">
        <v>13</v>
      </c>
      <c r="B17" s="19"/>
      <c r="C17" t="s" s="20">
        <v>46</v>
      </c>
      <c r="D17" s="21"/>
      <c r="E17" s="22">
        <f>ROUNDUP(C3/3,0)</f>
        <v>7</v>
      </c>
      <c r="F17" s="22">
        <v>9.99</v>
      </c>
      <c r="G17" s="22">
        <f>F17*E17</f>
        <v>69.93000000000001</v>
      </c>
      <c r="H17" t="s" s="23">
        <v>47</v>
      </c>
      <c r="I17" t="s" s="23">
        <v>48</v>
      </c>
      <c r="J17" s="24"/>
    </row>
    <row r="18" ht="20.35" customHeight="1">
      <c r="A18" s="26"/>
      <c r="B18" s="27"/>
      <c r="C18" s="28"/>
      <c r="D18" s="29"/>
      <c r="E18" s="29"/>
      <c r="F18" t="s" s="30">
        <v>49</v>
      </c>
      <c r="G18" s="31">
        <f>SUM(G5:G17)</f>
        <v>2261.17</v>
      </c>
      <c r="H18" s="32"/>
      <c r="I18" s="32"/>
      <c r="J18" s="32"/>
    </row>
  </sheetData>
  <mergeCells count="2">
    <mergeCell ref="A1:J1"/>
    <mergeCell ref="C2:J2"/>
  </mergeCells>
  <hyperlinks>
    <hyperlink ref="C2" r:id="rId1" location="" tooltip="" display=""/>
    <hyperlink ref="I5" r:id="rId2" location="" tooltip="" display=""/>
    <hyperlink ref="I6" r:id="rId3" location="" tooltip="" display=""/>
    <hyperlink ref="I7" r:id="rId4" location="" tooltip="" display=""/>
    <hyperlink ref="I8" r:id="rId5" location="" tooltip="" display=""/>
    <hyperlink ref="I9" r:id="rId6" location="" tooltip="" display=""/>
    <hyperlink ref="I10" r:id="rId7" location="" tooltip="" display=""/>
    <hyperlink ref="I11" r:id="rId8" location="" tooltip="" display=""/>
    <hyperlink ref="I12" r:id="rId9" location="" tooltip="" display=""/>
    <hyperlink ref="I13" r:id="rId10" location="" tooltip="" display=""/>
    <hyperlink ref="I14" r:id="rId11" location="" tooltip="" display=""/>
    <hyperlink ref="I15" r:id="rId12" location="" tooltip="" display=""/>
    <hyperlink ref="I16" r:id="rId13" location="" tooltip="" display=""/>
    <hyperlink ref="I17" r:id="rId14" location="" tooltip="" display=""/>
  </hyperlink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